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Hlavní aktivity pro..." sheetId="2" r:id="rId2"/>
    <sheet name="003 - Vedlejší aktivity p..." sheetId="3" r:id="rId3"/>
    <sheet name="004 - Nezpůsobilé výdaje ..." sheetId="4" r:id="rId4"/>
    <sheet name="005 - Nezpůsobilé výdaje " sheetId="5" r:id="rId5"/>
    <sheet name="006 - Ostatní a vedlejší ..." sheetId="6" r:id="rId6"/>
    <sheet name="Pokyny pro vyplnění" sheetId="7" r:id="rId7"/>
  </sheets>
  <definedNames>
    <definedName name="_xlnm._FilterDatabase" localSheetId="1" hidden="1">'001 - Hlavní aktivity pro...'!$C$95:$K$95</definedName>
    <definedName name="_xlnm._FilterDatabase" localSheetId="2" hidden="1">'003 - Vedlejší aktivity p...'!$C$77:$K$77</definedName>
    <definedName name="_xlnm._FilterDatabase" localSheetId="3" hidden="1">'004 - Nezpůsobilé výdaje ...'!$C$80:$K$80</definedName>
    <definedName name="_xlnm._FilterDatabase" localSheetId="4" hidden="1">'005 - Nezpůsobilé výdaje '!$C$93:$K$93</definedName>
    <definedName name="_xlnm._FilterDatabase" localSheetId="5" hidden="1">'006 - Ostatní a vedlejší ...'!$C$79:$K$79</definedName>
    <definedName name="_xlnm.Print_Titles" localSheetId="1">'001 - Hlavní aktivity pro...'!$95:$95</definedName>
    <definedName name="_xlnm.Print_Titles" localSheetId="2">'003 - Vedlejší aktivity p...'!$77:$77</definedName>
    <definedName name="_xlnm.Print_Titles" localSheetId="3">'004 - Nezpůsobilé výdaje ...'!$80:$80</definedName>
    <definedName name="_xlnm.Print_Titles" localSheetId="4">'005 - Nezpůsobilé výdaje '!$93:$93</definedName>
    <definedName name="_xlnm.Print_Titles" localSheetId="5">'006 - Ostatní a vedlejší ...'!$79:$79</definedName>
    <definedName name="_xlnm.Print_Titles" localSheetId="0">'Rekapitulace stavby'!$49:$49</definedName>
    <definedName name="_xlnm.Print_Area" localSheetId="1">'001 - Hlavní aktivity pro...'!$C$4:$J$36,'001 - Hlavní aktivity pro...'!$C$42:$J$77,'001 - Hlavní aktivity pro...'!$C$83:$K$1393</definedName>
    <definedName name="_xlnm.Print_Area" localSheetId="2">'003 - Vedlejší aktivity p...'!$C$4:$J$36,'003 - Vedlejší aktivity p...'!$C$42:$J$59,'003 - Vedlejší aktivity p...'!$C$65:$K$81</definedName>
    <definedName name="_xlnm.Print_Area" localSheetId="3">'004 - Nezpůsobilé výdaje ...'!$C$4:$J$36,'004 - Nezpůsobilé výdaje ...'!$C$42:$J$62,'004 - Nezpůsobilé výdaje ...'!$C$68:$K$158</definedName>
    <definedName name="_xlnm.Print_Area" localSheetId="4">'005 - Nezpůsobilé výdaje '!$C$4:$J$36,'005 - Nezpůsobilé výdaje '!$C$42:$J$75,'005 - Nezpůsobilé výdaje '!$C$81:$K$397</definedName>
    <definedName name="_xlnm.Print_Area" localSheetId="5">'006 - Ostatní a vedlejší ...'!$C$4:$J$36,'006 - Ostatní a vedlejší ...'!$C$42:$J$61,'006 - Ostatní a vedlejší ...'!$C$67:$K$107</definedName>
    <definedName name="_xlnm.Print_Area" localSheetId="6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<sst xmlns="http://schemas.openxmlformats.org/spreadsheetml/2006/main" count="19189" uniqueCount="2378">
  <si>
    <t>Export VZ</t>
  </si>
  <si>
    <t>List obsahuje:</t>
  </si>
  <si>
    <t>3.0</t>
  </si>
  <si>
    <t>ZAMOK</t>
  </si>
  <si>
    <t>False</t>
  </si>
  <si>
    <t>{a1637e2e-41fc-4de7-bd74-de148a064bc5}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</si>
  <si>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</si>
  <si>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</si>
  <si>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</si>
  <si>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</si>
  <si>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</si>
  <si>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</si>
  <si>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</si>
  <si>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</si>
  <si>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20160623001RO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</si>
  <si>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</si>
  <si>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</si>
  <si>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Úspora energií v bytových domech Malý Koloredov, č.p. 811</t>
  </si>
  <si>
    <t>0,1</t>
  </si>
  <si>
    <t>KSO:</t>
  </si>
  <si>
    <t>803 3</t>
  </si>
  <si>
    <t>CC-CZ:</t>
  </si>
  <si>
    <t/>
  </si>
  <si>
    <t>Místo:</t>
  </si>
  <si>
    <t>Frýdek - Místek</t>
  </si>
  <si>
    <t>Datum:</t>
  </si>
  <si>
    <t>23.6.2016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</si>
  <si>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</si>
  <si>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</si>
  <si>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</si>
  <si>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</si>
  <si>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</si>
  <si>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</si>
  <si>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</si>
  <si>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Atris,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</si>
  <si>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</si>
  <si>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</si>
  <si>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</si>
  <si>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</si>
  <si>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</si>
  <si>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</si>
  <si>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</si>
  <si>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</si>
  <si>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</si>
  <si>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</si>
  <si>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</si>
  <si>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</si>
  <si>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</si>
  <si>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</si>
  <si>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</si>
  <si>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</si>
  <si>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</si>
  <si>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</si>
  <si>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</si>
  <si>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</si>
  <si>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</si>
  <si>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</si>
  <si>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</si>
  <si>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</si>
  <si>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</si>
  <si>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</si>
  <si>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</si>
  <si>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</si>
  <si>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</si>
  <si>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</si>
  <si>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</si>
  <si>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</si>
  <si>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</si>
  <si>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</si>
  <si>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</si>
  <si>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</si>
  <si>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</si>
  <si>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</si>
  <si>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</si>
  <si>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</si>
  <si>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</si>
  <si>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 xml:space="preserve">Hlavní aktivity projektu - způsobilé výdaje </t>
  </si>
  <si>
    <t>STA</t>
  </si>
  <si>
    <t>1</t>
  </si>
  <si>
    <t>{abe6614b-bcc9-433c-bb00-f7fb4831c59c}</t>
  </si>
  <si>
    <t>003</t>
  </si>
  <si>
    <t xml:space="preserve">Vedlejší aktivity projektu </t>
  </si>
  <si>
    <t>{a72d68e4-a414-49fa-8a39-4fcf24b6a3a5}</t>
  </si>
  <si>
    <t>004</t>
  </si>
  <si>
    <t>Nezpůsobilé výdaje - hromosvod</t>
  </si>
  <si>
    <t>{21ccbca0-0bfc-42ac-9825-fbd272134c72}</t>
  </si>
  <si>
    <t>005</t>
  </si>
  <si>
    <t xml:space="preserve">Nezpůsobilé výdaje </t>
  </si>
  <si>
    <t>{bbb00605-8b03-42e7-87b6-d7e0e30a0f0f}</t>
  </si>
  <si>
    <t>006</t>
  </si>
  <si>
    <t>Ostatní a vedlejší náklady</t>
  </si>
  <si>
    <t>{ce451cae-cf71-45c8-97e3-3bb7d0f64a9e}</t>
  </si>
  <si>
    <t>Zpět na list:</t>
  </si>
  <si>
    <t>OS1</t>
  </si>
  <si>
    <t>Omítka silikon bez zateplení</t>
  </si>
  <si>
    <t>m2</t>
  </si>
  <si>
    <t>42,57</t>
  </si>
  <si>
    <t>3</t>
  </si>
  <si>
    <t>ZS1</t>
  </si>
  <si>
    <t>ETICS EPS 160 mm + silikon, plocha do 8np</t>
  </si>
  <si>
    <t>2686,293</t>
  </si>
  <si>
    <t>KRYCÍ LIST SOUPISU</t>
  </si>
  <si>
    <t>ZS10</t>
  </si>
  <si>
    <t>ETICS MW 160 mm + silikon, plocha 9-14 np</t>
  </si>
  <si>
    <t>1763,701</t>
  </si>
  <si>
    <t>ZS11</t>
  </si>
  <si>
    <t>ETICS EPS 50 mm + silikon, čela žiletek 1-8 np</t>
  </si>
  <si>
    <t>198,56</t>
  </si>
  <si>
    <t>ZS12</t>
  </si>
  <si>
    <t>ETICS XPS 160 mm + mozaika, sokl</t>
  </si>
  <si>
    <t>67,47</t>
  </si>
  <si>
    <t>ZS17</t>
  </si>
  <si>
    <t>ETICS XPS 50 mm + mozaika, sokl vstup</t>
  </si>
  <si>
    <t>8,31</t>
  </si>
  <si>
    <t>Objekt:</t>
  </si>
  <si>
    <t>ZS2</t>
  </si>
  <si>
    <t>ETICS fenol 30 mm + silikon, ostění + nadpraží do 8np</t>
  </si>
  <si>
    <t>484,751</t>
  </si>
  <si>
    <t xml:space="preserve">001 - Hlavní aktivity projektu - způsobilé výdaje </t>
  </si>
  <si>
    <t>ZS20</t>
  </si>
  <si>
    <t>ETICS EPS 120 mm + silikon, lodžie 2-8 np</t>
  </si>
  <si>
    <t>420,27</t>
  </si>
  <si>
    <t>ZS21</t>
  </si>
  <si>
    <t>ETICS MW 120 mm + silikon, lodžie 9-12 np</t>
  </si>
  <si>
    <t>253,32</t>
  </si>
  <si>
    <t>ZS3</t>
  </si>
  <si>
    <t>ETICS XPS 30 mm bez omítky, parapety do 8np</t>
  </si>
  <si>
    <t>194,683</t>
  </si>
  <si>
    <t>ZS4</t>
  </si>
  <si>
    <t>ETICS MW 30 mm + silikon, ostění + nadpraží od 9np</t>
  </si>
  <si>
    <t>256,608</t>
  </si>
  <si>
    <t>ZS5</t>
  </si>
  <si>
    <t>ETICS MW 30 mm bez  omítky, parapet od 9np</t>
  </si>
  <si>
    <t>487,017</t>
  </si>
  <si>
    <t>ZS6</t>
  </si>
  <si>
    <t>ETICS EPS 30 mm + silikon, boky žiletek 2-8 np</t>
  </si>
  <si>
    <t>530,53</t>
  </si>
  <si>
    <t>ZS7</t>
  </si>
  <si>
    <t>ETICS MW 50 mm + silikon, podhledy a atiky 2-14 np</t>
  </si>
  <si>
    <t>801,133</t>
  </si>
  <si>
    <t>ZS8</t>
  </si>
  <si>
    <t>ETICS fenol 80 mm + silikon, detaily ostění 2-8 np</t>
  </si>
  <si>
    <t>24,21</t>
  </si>
  <si>
    <t>ZS9</t>
  </si>
  <si>
    <t>ETICS MW 80 mm + silikon, detaily ostění 9-13 np</t>
  </si>
  <si>
    <t>33,18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</si>
  <si>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</si>
  <si>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</si>
  <si>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</si>
  <si>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</si>
  <si>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</si>
  <si>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</si>
  <si>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</si>
  <si>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</si>
  <si>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</si>
  <si>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9 - Ostatní konstrukce a práce, bourání</t>
  </si>
  <si>
    <t xml:space="preserve">    91 - Doplňující konstrukce a práce pozemních komunikací, letišť a ploch</t>
  </si>
  <si>
    <t xml:space="preserve">    94 - Lešení a stavební výtahy</t>
  </si>
  <si>
    <t xml:space="preserve">    96 - Bourání konstrukcí</t>
  </si>
  <si>
    <t xml:space="preserve">    97 - Prorážení otvorů a ostatní bourací práce</t>
  </si>
  <si>
    <t xml:space="preserve">    99 - Přesun hmot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</si>
  <si>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</si>
  <si>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</si>
  <si>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</si>
  <si>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</si>
  <si>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</si>
  <si>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</si>
  <si>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</si>
  <si>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</si>
  <si>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</si>
  <si>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</si>
  <si>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</si>
  <si>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</si>
  <si>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</si>
  <si>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</si>
  <si>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</si>
  <si>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</si>
  <si>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</si>
  <si>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</si>
  <si>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</si>
  <si>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</si>
  <si>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</si>
  <si>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</si>
  <si>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</si>
  <si>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</si>
  <si>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</si>
  <si>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</si>
  <si>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</si>
  <si>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</si>
  <si>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</si>
  <si>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342291112</t>
  </si>
  <si>
    <t>Ukotvení příček montážní polyuretanovou pěnou tl příčky přes 100 mm</t>
  </si>
  <si>
    <t>m</t>
  </si>
  <si>
    <t>CS ÚRS 2016 01</t>
  </si>
  <si>
    <t>4</t>
  </si>
  <si>
    <t>2</t>
  </si>
  <si>
    <t>-87143180</t>
  </si>
  <si>
    <t>VV</t>
  </si>
  <si>
    <t>"viz D.1.1.b)11-13 PŮDORYS 2.NP-12.NP - NOVÝ STAV</t>
  </si>
  <si>
    <t>"střední dozdívka" (0,3+0,3+0,3)*7*11</t>
  </si>
  <si>
    <t>"krajní dozdívka" (0,3+0,15)*2*11</t>
  </si>
  <si>
    <t>Součet</t>
  </si>
  <si>
    <t>342291131</t>
  </si>
  <si>
    <t>Ukotvení příček k betonovým konstrukcím plochými kotvami</t>
  </si>
  <si>
    <t>-1266161987</t>
  </si>
  <si>
    <t>"střední dozdívka" 2,555*3*7*11</t>
  </si>
  <si>
    <t>"krajní dozdívka" 2,555*2*2*11</t>
  </si>
  <si>
    <t>346272114</t>
  </si>
  <si>
    <t>Přizdívky ochranné tl 125 mm z pórobetonových přesných příčkovek objemové hmotnosti 500 kg/m3</t>
  </si>
  <si>
    <t>-1461615442</t>
  </si>
  <si>
    <t>"střední dozdívka" 0,3*2,555*7*11</t>
  </si>
  <si>
    <t>"krajní dozdívka" 0,15*2,555*2*11</t>
  </si>
  <si>
    <t>346272115</t>
  </si>
  <si>
    <t>Přizdívky ochranné tl 150 mm z pórobetonových přesných příčkovek objemové hmotnosti 500 kg/m3</t>
  </si>
  <si>
    <t>-1147780635</t>
  </si>
  <si>
    <t>"střední dozdívka" 0,3*1,5*2*7*11</t>
  </si>
  <si>
    <t>"krajní dozdívka" 0,3*2,555*1*2*11</t>
  </si>
  <si>
    <t>Vodorovné konstrukce</t>
  </si>
  <si>
    <t>5</t>
  </si>
  <si>
    <t>411354175</t>
  </si>
  <si>
    <t>Zřízení podpěrné konstrukce stropů v do 4 m pro zatížení do 20 kPa</t>
  </si>
  <si>
    <t>-1738218216</t>
  </si>
  <si>
    <t>"podepření stropů přístaveb pod lešením</t>
  </si>
  <si>
    <t>"viz D.1.1.b)10 PŮDORYS 1.NP - NOVÝ STAV</t>
  </si>
  <si>
    <t>(11,0+10,0)*2,0</t>
  </si>
  <si>
    <t>10,5*2,0</t>
  </si>
  <si>
    <t>6</t>
  </si>
  <si>
    <t>411354176</t>
  </si>
  <si>
    <t>Odstranění podpěrné konstrukce stropů v do 4 m pro zatížení do 20 kPa</t>
  </si>
  <si>
    <t>-525184174</t>
  </si>
  <si>
    <t>"viz zřízení" 63</t>
  </si>
  <si>
    <t>Úpravy povrchu, podlahy, osazení</t>
  </si>
  <si>
    <t>7</t>
  </si>
  <si>
    <t>612142001</t>
  </si>
  <si>
    <t>Potažení vnitřních stěn sklovláknitým pletivem vtlačeným do tenkovrstvé hmoty</t>
  </si>
  <si>
    <t>-1979545173</t>
  </si>
  <si>
    <t>"viz D.1.1.a) Technická zpráva</t>
  </si>
  <si>
    <t>"přeštukování stěn kolem měněných oken v místnostech, kde převládá v ploše výplň okna</t>
  </si>
  <si>
    <t>"doplnění ostění o parapetní zdivo"</t>
  </si>
  <si>
    <t>"1np" (23,4+28,5)*0,925</t>
  </si>
  <si>
    <t>"2np" (28,65+23,4+28,8+23,1)*0,925</t>
  </si>
  <si>
    <t>"3np-12np" (28,5+23,4+28,5+23,1)*0,925*10</t>
  </si>
  <si>
    <t>8</t>
  </si>
  <si>
    <t>612311131</t>
  </si>
  <si>
    <t>Potažení vnitřních stěn vápenným štukem tloušťky do 3 mm</t>
  </si>
  <si>
    <t>-495345390</t>
  </si>
  <si>
    <t>9</t>
  </si>
  <si>
    <t>612325302</t>
  </si>
  <si>
    <t>Vápenocementová štuková omítka ostění nebo nadpraží</t>
  </si>
  <si>
    <t>-1944792422</t>
  </si>
  <si>
    <t>"viz D.1.1.b)21 VÝPIS PRVKŮ</t>
  </si>
  <si>
    <t>"okna O01-O05" (3,0*88+0,9*63+2,4*63+0,9*63+2,4*63+0,6*21+0,9*21+1,5*22)*(0,3+0,3+0,3)</t>
  </si>
  <si>
    <t>"okna O06-O10" (1,97*1+1,87*1+1,2*1+1,5*11+0,5*1)*(0,3+0,3+0,3)</t>
  </si>
  <si>
    <t>"okna O11-O15" (1,5*8+1,2*10+0,85*1+1,5*13+1,5*13)*(0,3+0,3+0,3)</t>
  </si>
  <si>
    <t>"okna O16-O19" (0,85*1+1,2*10+2,7*88+1,5*1)*(0,3+0,3+0,3)</t>
  </si>
  <si>
    <t>"dveře D01-D03" (1,6*1+1,05*1+0,9*1)*(0,3+0,15+0,15+0,3)</t>
  </si>
  <si>
    <t>Mezisoučet "nadpraží a parapet</t>
  </si>
  <si>
    <t>"okna O01-O05" (1,45*88+2,375*63+2,375*63+2,375*21+2,4*22)*2*(0,3+0,3)</t>
  </si>
  <si>
    <t>"okna O06-O10" (1,65*1+1,65*1+0,575*1+0,525*11+0,5*1)*2*(0,3+0,3)</t>
  </si>
  <si>
    <t>"okna O11-O15" (0,525*8+0,55*10+1,3*1+1,45*13+1,425*13)*2*(0,3+0,3)</t>
  </si>
  <si>
    <t>"okna O16-O19" (1,2*1+0,9*10+1,45*88+0,525*1)*2*(0,3+0,3)</t>
  </si>
  <si>
    <t>"dveře D01-D03" (2,125*1+2,0*1+1,97*1)*2*(0,3+0,15+0,15+0,3)</t>
  </si>
  <si>
    <t>Mezisoučet "ostění (bez spoje balkonových oken s dveřmi)</t>
  </si>
  <si>
    <t>10</t>
  </si>
  <si>
    <t>612335111</t>
  </si>
  <si>
    <t>Cementová hladká omítka rýh ve stěnách šířky do 150 mm</t>
  </si>
  <si>
    <t>1500936645</t>
  </si>
  <si>
    <t>"viz D.1.1.b)01 PŮDORYS 1.NP - BOURACÍ PRÁCE</t>
  </si>
  <si>
    <t>"leg 03" (0,45+9,9+3,7)*0,1</t>
  </si>
  <si>
    <t>11</t>
  </si>
  <si>
    <t>613142001</t>
  </si>
  <si>
    <t>Potažení vnitřních pilířů nebo sloupů sklovláknitým pletivem vtlačeným do tenkovrstvé hmoty</t>
  </si>
  <si>
    <t>308047654</t>
  </si>
  <si>
    <t>12</t>
  </si>
  <si>
    <t>619991001</t>
  </si>
  <si>
    <t>Zakrytí podlah fólií přilepenou lepící páskou</t>
  </si>
  <si>
    <t>91761015</t>
  </si>
  <si>
    <t>"zastavěná plocha podlaží odměřena z výkresů</t>
  </si>
  <si>
    <t>"viz D.1.1.b)10 PŮDORYS 1.NP - NOVÝ STAV" 1260</t>
  </si>
  <si>
    <t>"viz D.1.1.b)11 PŮDORYS 2.NP - NOVÝ STAV" 970</t>
  </si>
  <si>
    <t>"viz D.1.1.b)12 PŮDORYS 3.-8.NP - NOVÝ STAV" 970*6</t>
  </si>
  <si>
    <t>"viz D.1.1.b)13 PŮDORYS 9.-12.NP - NOVÝ STAV" 970*4</t>
  </si>
  <si>
    <t>"viz D.1.1.b)14 PŮDORYS 13.NP - NOVÝ STAV" 275</t>
  </si>
  <si>
    <t>13</t>
  </si>
  <si>
    <t>621131121</t>
  </si>
  <si>
    <t>Penetrace akrylát-silikon vnějších podhledů nanášená ručně</t>
  </si>
  <si>
    <t>1843397547</t>
  </si>
  <si>
    <t>"viz D.1.1.b)10-14 PŮDORYS 1.NP-13.NP - NOVÝ STAV</t>
  </si>
  <si>
    <t>"viz D.1.1.b)15 PŮDORYS STŘEŠNÍHO PLÁŠTĚ - NOVÝ STAV</t>
  </si>
  <si>
    <t>"viz D.1.1.b)22 SKLADBY POVRCHŮ</t>
  </si>
  <si>
    <t>"viz D.1.1.b)23 POHLEDY NOVÝ STAV - BAREVNÉ ŘEŠENÍ</t>
  </si>
  <si>
    <t>"ETICS MW 50 mm + silikon, podhledy a atiky 2-14 np" ZS7</t>
  </si>
  <si>
    <t>14</t>
  </si>
  <si>
    <t>621135001</t>
  </si>
  <si>
    <t>Vyrovnání podkladu vnějších podhledů maltou vápenocementovou tl do 10 mm</t>
  </si>
  <si>
    <t>1668481907</t>
  </si>
  <si>
    <t>"nad normovou nerovnost</t>
  </si>
  <si>
    <t>621135091</t>
  </si>
  <si>
    <t>Příplatek k vyrovnání vnějších podhledů maltou vápenocementovou za každých dalších 5 mm tl</t>
  </si>
  <si>
    <t>-124453610</t>
  </si>
  <si>
    <t>"ETICS MW 50 mm + silikon, podhledy a atiky 2-14 np" ZS7*2</t>
  </si>
  <si>
    <t>16</t>
  </si>
  <si>
    <t>621221111</t>
  </si>
  <si>
    <t xml:space="preserve">Montáž kontaktního zateplení vnějších podhledů z minerální vlny  tl do 80 mm, hmoždinky s kovovým trnem 10-12 ks/m2 </t>
  </si>
  <si>
    <t>-652034890</t>
  </si>
  <si>
    <t>"podhledy lodžií" ZS7</t>
  </si>
  <si>
    <t>17</t>
  </si>
  <si>
    <t>M</t>
  </si>
  <si>
    <t>631515190</t>
  </si>
  <si>
    <t>deska minerální izolační tl. 50 mm</t>
  </si>
  <si>
    <t>895492846</t>
  </si>
  <si>
    <t>801,133*1,15 'Přepočtené koeficientem množství</t>
  </si>
  <si>
    <t>18</t>
  </si>
  <si>
    <t>621325102</t>
  </si>
  <si>
    <t>Oprava vnější vápenné nebo vápenocementové hladké omítky složitosti 1 podhledů v rozsahu do 30%</t>
  </si>
  <si>
    <t>780883065</t>
  </si>
  <si>
    <t>19</t>
  </si>
  <si>
    <t>621531021</t>
  </si>
  <si>
    <t>Tenkovrstvá silikonová zrnitá omítka tl. 2,0 mm včetně penetrace vnějších podhledů</t>
  </si>
  <si>
    <t>2048392296</t>
  </si>
  <si>
    <t>20</t>
  </si>
  <si>
    <t>622131121</t>
  </si>
  <si>
    <t>Penetrace akrylát-silikon vnějších stěn nanášená ručně</t>
  </si>
  <si>
    <t>-387151140</t>
  </si>
  <si>
    <t>"ETICS EPS 160 mm + silikon, plocha do 8np" ZS1</t>
  </si>
  <si>
    <t>"ETICS fenol 30 mm + silikon, ostění + nadpraží do 8np" ZS2</t>
  </si>
  <si>
    <t>"ETICS XPS 30 mm bez omítky, parapety do 8np" ZS3</t>
  </si>
  <si>
    <t>"ETICS MW 30 mm + silikon, ostění + nadpraží od 9np" ZS4</t>
  </si>
  <si>
    <t>"ETICS MW 30 mm bez  omítky, parapet od 9np" ZS5</t>
  </si>
  <si>
    <t>"ETICS EPS 30 mm + silikon, boky žiletek 2-8 np" ZS6</t>
  </si>
  <si>
    <t>"ETICS MW 50 mm + silikon, podhledy a atiky 2-14 np" ZS7*0</t>
  </si>
  <si>
    <t>"ETICS fenol 80 mm + silikon, detaily ostění 2-8 np" ZS8</t>
  </si>
  <si>
    <t>"ETICS MW 80 mm + silikon, detaily ostění 9-13 np" ZS9</t>
  </si>
  <si>
    <t>"ETICS MW 160 mm + silikon, plocha 9-14 np" ZS10</t>
  </si>
  <si>
    <t>"ETICS EPS 50 mm + silikon, čela žiletek 1-8 np" ZS11</t>
  </si>
  <si>
    <t>"ETICS XPS 160 mm + mozaika, sokl" ZS12</t>
  </si>
  <si>
    <t>"ETICS XPS 50 mm + mozaika, sokl vstup" ZS17</t>
  </si>
  <si>
    <t>"ETICS EPS 120 mm + silikon, lodžie 2-8 np" ZS20</t>
  </si>
  <si>
    <t>"ETICS MW 120 mm + silikon, lodžie 9-12 np" ZS21</t>
  </si>
  <si>
    <t>"Omítka silikon bez zateplení" OS1</t>
  </si>
  <si>
    <t>"vnitřní atika"97</t>
  </si>
  <si>
    <t>Mezisoučet "fasáda</t>
  </si>
  <si>
    <t>622135001</t>
  </si>
  <si>
    <t>Vyrovnání podkladu vnějších stěn maltou vápenocementovou tl do 10 mm</t>
  </si>
  <si>
    <t>-116783156</t>
  </si>
  <si>
    <t>22</t>
  </si>
  <si>
    <t>622135091</t>
  </si>
  <si>
    <t>Příplatek k vyrovnání vnějších stěn maltou vápenocementovou za každých dalších 5 mm tl</t>
  </si>
  <si>
    <t>-992601049</t>
  </si>
  <si>
    <t>"ETICS EPS 160 mm + silikon, plocha do 8np" ZS1*2</t>
  </si>
  <si>
    <t>"ETICS fenol 30 mm + silikon, ostění + nadpraží do 8np" ZS2*2</t>
  </si>
  <si>
    <t>"ETICS XPS 30 mm bez omítky, parapety do 8np" ZS3*2</t>
  </si>
  <si>
    <t>"ETICS MW 30 mm + silikon, ostění + nadpraží od 9np" ZS4*2</t>
  </si>
  <si>
    <t>"ETICS MW 30 mm bez  omítky, parapet od 9np" ZS5*2</t>
  </si>
  <si>
    <t>"ETICS EPS 30 mm + silikon, boky žiletek 2-8 np" ZS6*2</t>
  </si>
  <si>
    <t>"ETICS fenol 80 mm + silikon, detaily ostění 2-8 np" ZS8*2</t>
  </si>
  <si>
    <t>"ETICS MW 80 mm + silikon, detaily ostění 9-13 np" ZS9*2</t>
  </si>
  <si>
    <t>"ETICS MW 160 mm + silikon, plocha 9-14 np" ZS10*2</t>
  </si>
  <si>
    <t>"ETICS EPS 50 mm + silikon, čela žiletek 1-8 np" ZS11*2</t>
  </si>
  <si>
    <t>"ETICS XPS 160 mm + mozaika, sokl" ZS12*2</t>
  </si>
  <si>
    <t>"ETICS XPS 50 mm + mozaika, sokl vstup" ZS17*2</t>
  </si>
  <si>
    <t>"ETICS EPS 120 mm + silikon, lodžie 2-8 np" ZS20*2</t>
  </si>
  <si>
    <t>"ETICS MW 120 mm + silikon, lodžie 9-12 np" ZS21*2</t>
  </si>
  <si>
    <t>"Omítka silikon bez zateplení" OS1*2</t>
  </si>
  <si>
    <t>"vnitřní atika ZS14"97*2</t>
  </si>
  <si>
    <t>23</t>
  </si>
  <si>
    <t>622143001</t>
  </si>
  <si>
    <t>Montáž omítkových plastových nebo pozinkovaných soklových profilů</t>
  </si>
  <si>
    <t>-1723547126</t>
  </si>
  <si>
    <t>"K27" 208,4</t>
  </si>
  <si>
    <t>"K28" 28</t>
  </si>
  <si>
    <t>24</t>
  </si>
  <si>
    <t>590516530</t>
  </si>
  <si>
    <t>lišta soklová Al s okapničkou, zakládací U 16 cm, 0,95/200 cm</t>
  </si>
  <si>
    <t>776341047</t>
  </si>
  <si>
    <t>208,4*1,1 'Přepočtené koeficientem množství</t>
  </si>
  <si>
    <t>25</t>
  </si>
  <si>
    <t>590516420</t>
  </si>
  <si>
    <t>lišta soklová Al s okapničkou, zakládací U 05 cm, 0,7/200 cm</t>
  </si>
  <si>
    <t>-678274640</t>
  </si>
  <si>
    <t>28*1,1 'Přepočtené koeficientem množství</t>
  </si>
  <si>
    <t>26</t>
  </si>
  <si>
    <t>622143003</t>
  </si>
  <si>
    <t>Montáž omítkových plastových nebo pozinkovaných rohových profilů s tkaninou</t>
  </si>
  <si>
    <t>-1932665475</t>
  </si>
  <si>
    <t>27</t>
  </si>
  <si>
    <t>590514800</t>
  </si>
  <si>
    <t>lišta rohová Al 10/10 cm s tkaninou bal. 2,5 m</t>
  </si>
  <si>
    <t>CS ÚRS 2015 01</t>
  </si>
  <si>
    <t>197187523</t>
  </si>
  <si>
    <t>"okna O01-O05" (3,0*88+0,9*63+2,4*63+0,9*63+2,4*63+0,6*21+0,9*21+1,5*22)</t>
  </si>
  <si>
    <t>"okna O06-O10" (1,97*1+1,87*1+1,2*1+1,5*11+0,5*1)</t>
  </si>
  <si>
    <t>"okna O11-O15" (1,5*8+1,2*10+0,85*1+1,5*13+1,5*13)</t>
  </si>
  <si>
    <t>"okna O16-O19" (0,85*1+1,2*10+2,7*88+1,5*1)</t>
  </si>
  <si>
    <t>"dveře D01-D03" (1,6*1+1,05*1+0,9*1)*2</t>
  </si>
  <si>
    <t>Mezisoučet "nadpraží vnitřní</t>
  </si>
  <si>
    <t>"okna O01-O05" (1,45*88+2,375*63+2,375*63+2,375*21+2,4*22)*2*2</t>
  </si>
  <si>
    <t>"okna O06-O10" (1,65*1+1,65*1+0,575*1+0,525*11+0,5*1)*2*2</t>
  </si>
  <si>
    <t>"okna O11-O15" (0,525*8+0,55*10+1,3*1+1,45*13+1,425*13)*2*2</t>
  </si>
  <si>
    <t>"okna O16-O19" (1,2*1+0,9*10+1,45*88+0,525*1)*2*2</t>
  </si>
  <si>
    <t>"dveře D01-D03" (2,125*1+2,0*1+1,97*1)*2*2</t>
  </si>
  <si>
    <t>Mezisoučet "ostění (bez spoje balkonových oken s dveřmi) vnitřní  a vnější</t>
  </si>
  <si>
    <t>"výkladce" 2,7*2*8+2,9*2*1+2,9*2*1</t>
  </si>
  <si>
    <t>"schodišťové stěny" 32,35*2+32,35*2+33,3*2+36,57*2</t>
  </si>
  <si>
    <t>"dveře" 2,15*2</t>
  </si>
  <si>
    <t>Mezisoučet " ostění stávající okna vnější</t>
  </si>
  <si>
    <t>"rohy"360+32*30</t>
  </si>
  <si>
    <t>5667,36*1,1 'Přepočtené koeficientem množství</t>
  </si>
  <si>
    <t>28</t>
  </si>
  <si>
    <t>590515100</t>
  </si>
  <si>
    <t>profil okenní s okapnicí LTU plast 2,0 m</t>
  </si>
  <si>
    <t>251287579</t>
  </si>
  <si>
    <t>"K01-K10" 1,5*46+1,87*1+1,97*1+1,2*21+0,5*1+1,5*3+8,4*1+6,95*1+2,8*1+2,8*1</t>
  </si>
  <si>
    <t>"K11-K19" 3,3*6+1,75*1+2,1*1+2,4*126+0,6*21+2,7*88+3,0*88+1,26*1+0,85*2</t>
  </si>
  <si>
    <t>Mezisoučet "nové vnější parapety</t>
  </si>
  <si>
    <t>"dveře D01-D03" (1,6*1+1,05*1+0,9*1)</t>
  </si>
  <si>
    <t>"dveře" 1,5*1</t>
  </si>
  <si>
    <t>Mezisoučet "dveře</t>
  </si>
  <si>
    <t>"lodžie"3,5*154+3,2*8+1,3*11*2</t>
  </si>
  <si>
    <t>1565,45*1,1 'Přepočtené koeficientem množství</t>
  </si>
  <si>
    <t>29</t>
  </si>
  <si>
    <t>622143004</t>
  </si>
  <si>
    <t>Montáž omítkových samolepících začišťovacích profilů (APU lišt)</t>
  </si>
  <si>
    <t>1025002407</t>
  </si>
  <si>
    <t>Mezisoučet "nadpraží vnější viz nové vnější parapety</t>
  </si>
  <si>
    <t>30</t>
  </si>
  <si>
    <t>590514760</t>
  </si>
  <si>
    <t xml:space="preserve">profil okenní začišťovací s tkaninou </t>
  </si>
  <si>
    <t>-177932509</t>
  </si>
  <si>
    <t>P</t>
  </si>
  <si>
    <t>Poznámka k položce:
délka 2,4 m, přesah tkaniny 100 mm</t>
  </si>
  <si>
    <t>5311,01*1,1 'Přepočtené koeficientem množství</t>
  </si>
  <si>
    <t>31</t>
  </si>
  <si>
    <t>622211001</t>
  </si>
  <si>
    <t>Montáž kontaktního zateplení vnějších stěn z polystyrénových desek tl do 40 mm</t>
  </si>
  <si>
    <t>-411963154</t>
  </si>
  <si>
    <t>"parapety do 8np" ZS3</t>
  </si>
  <si>
    <t>32</t>
  </si>
  <si>
    <t>283764150</t>
  </si>
  <si>
    <t>deska z extrudovaného polystyrénu XPS 30 mm</t>
  </si>
  <si>
    <t>112770658</t>
  </si>
  <si>
    <t>Poznámka k položce:
Pro ploché střechy, obrácené střechy, zelené střechy, podlahy, vnější stěny ve styku se zeminou.</t>
  </si>
  <si>
    <t>194,683*1,15 'Přepočtené koeficientem množství</t>
  </si>
  <si>
    <t>33</t>
  </si>
  <si>
    <t>1800655829</t>
  </si>
  <si>
    <t>"KZS EPS 30 mm" ZS6</t>
  </si>
  <si>
    <t>34</t>
  </si>
  <si>
    <t>283759310</t>
  </si>
  <si>
    <t>deska fasádní polystyrénová EPS 70 F 1000 x 500 x 30 mm</t>
  </si>
  <si>
    <t>-1873378430</t>
  </si>
  <si>
    <t>Poznámka k položce:
lambda=0,039 [W / m K]</t>
  </si>
  <si>
    <t>530,53*1,15 'Přepočtené koeficientem množství</t>
  </si>
  <si>
    <t>35</t>
  </si>
  <si>
    <t>622211001R</t>
  </si>
  <si>
    <t>Montáž kontaktního zateplení vnějších stěn z fenolických desek tl do 40 mm</t>
  </si>
  <si>
    <t>-775303717</t>
  </si>
  <si>
    <t>"ostění, nadpraží do 8np" ZS2</t>
  </si>
  <si>
    <t>36</t>
  </si>
  <si>
    <t>283765230</t>
  </si>
  <si>
    <t>deska izolační s oboustranným rounem s rastrem PIR 030 1250 x 625 x 30 mm</t>
  </si>
  <si>
    <t>935433341</t>
  </si>
  <si>
    <t>Poznámka k položce:
Tepelný odpor Rmat (m2 K/W)=1,03</t>
  </si>
  <si>
    <t>484,751*1,15 'Přepočtené koeficientem množství</t>
  </si>
  <si>
    <t>37</t>
  </si>
  <si>
    <t>622211011</t>
  </si>
  <si>
    <t>Montáž kontaktního zateplení vnějších stěn z polystyrénových desek tl do 80 mm</t>
  </si>
  <si>
    <t>961248057</t>
  </si>
  <si>
    <t>"sokl" ZS17</t>
  </si>
  <si>
    <t>38</t>
  </si>
  <si>
    <t>283764170</t>
  </si>
  <si>
    <t>deska z extrudovaného polystyrénu XPS 50 mm</t>
  </si>
  <si>
    <t>1960417937</t>
  </si>
  <si>
    <t>8,31*1,15 'Přepočtené koeficientem množství</t>
  </si>
  <si>
    <t>39</t>
  </si>
  <si>
    <t>807025193</t>
  </si>
  <si>
    <t>"čela žiletek do 8np" ZS11</t>
  </si>
  <si>
    <t>40</t>
  </si>
  <si>
    <t>283759330</t>
  </si>
  <si>
    <t>deska fasádní polystyrénová EPS 70 F 1000 x 500 x 50 mm</t>
  </si>
  <si>
    <t>2144725501</t>
  </si>
  <si>
    <t>198,56*1,15 'Přepočtené koeficientem množství</t>
  </si>
  <si>
    <t>41</t>
  </si>
  <si>
    <t>622211011R</t>
  </si>
  <si>
    <t>Montáž kontaktního zateplení vnějších stěn z fenolických desek tl do 80 mm</t>
  </si>
  <si>
    <t>-1697811943</t>
  </si>
  <si>
    <t>"schodišťová stěna do 8np" ZS8</t>
  </si>
  <si>
    <t>42</t>
  </si>
  <si>
    <t>283764960</t>
  </si>
  <si>
    <t>deska izolační kašírované skupina tepelné vodivosti 030 3750 x 1000 x 80 mm</t>
  </si>
  <si>
    <t>-241854754</t>
  </si>
  <si>
    <t>Poznámka k položce:
Tepelný odpor Rmat (m2 K/W)=2,86</t>
  </si>
  <si>
    <t>24,21*1,15 'Přepočtené koeficientem množství</t>
  </si>
  <si>
    <t>43</t>
  </si>
  <si>
    <t>622211021</t>
  </si>
  <si>
    <t>Montáž kontaktního zateplení vnějších stěn z polystyrénových desek tl do 120 mm</t>
  </si>
  <si>
    <t>1441021266</t>
  </si>
  <si>
    <t>"lodžie 2-8np" ZS20</t>
  </si>
  <si>
    <t>44</t>
  </si>
  <si>
    <t>283759390</t>
  </si>
  <si>
    <t>deska fasádní polystyrénová EPS 70 F 1000 x 500 x 120 mm</t>
  </si>
  <si>
    <t>2081099532</t>
  </si>
  <si>
    <t>420,27*1,15 'Přepočtené koeficientem množství</t>
  </si>
  <si>
    <t>45</t>
  </si>
  <si>
    <t>622211031</t>
  </si>
  <si>
    <t>Montáž zateplení vnějších stěn z polystyrénových desek tl do 160 mm, hmoždinky s kovovým trnem, 10-12 ks /m2</t>
  </si>
  <si>
    <t>-1711214265</t>
  </si>
  <si>
    <t>"sokl" ZS12</t>
  </si>
  <si>
    <t>"pod terén "228*0,3</t>
  </si>
  <si>
    <t>46</t>
  </si>
  <si>
    <t>283764250</t>
  </si>
  <si>
    <t>deska z extrudovaného polystyrénu XPS 160 mm</t>
  </si>
  <si>
    <t>-113554704</t>
  </si>
  <si>
    <t>135,87*1,1</t>
  </si>
  <si>
    <t>47</t>
  </si>
  <si>
    <t>1815825639</t>
  </si>
  <si>
    <t>"plocha do 8np" ZS1</t>
  </si>
  <si>
    <t>48</t>
  </si>
  <si>
    <t>283759520</t>
  </si>
  <si>
    <t>deska fasádní polystyrénová EPS 70 F 1000 x 500 x 160 mm</t>
  </si>
  <si>
    <t>-836539558</t>
  </si>
  <si>
    <t>2686,293*1,15 'Přepočtené koeficientem množství</t>
  </si>
  <si>
    <t>49</t>
  </si>
  <si>
    <t>622221001</t>
  </si>
  <si>
    <t>Montáž kontaktního zateplení vnějších stěn z minerální vlny s podélnou orientací vláken tl do 40 mm</t>
  </si>
  <si>
    <t>1018189139</t>
  </si>
  <si>
    <t>"ostění, nadpraží od 9np" ZS4</t>
  </si>
  <si>
    <t>"parapety od 9np" ZS5</t>
  </si>
  <si>
    <t>50</t>
  </si>
  <si>
    <t>631515060</t>
  </si>
  <si>
    <t>deska minerální izolační tl. 30 mm</t>
  </si>
  <si>
    <t>204314046</t>
  </si>
  <si>
    <t>743,625*1,15 'Přepočtené koeficientem množství</t>
  </si>
  <si>
    <t>51</t>
  </si>
  <si>
    <t>622221011</t>
  </si>
  <si>
    <t>Montáž kontaktního zateplení vnějších stěn z minerální vlny s podélnou orientací vláken tl do 80 mm</t>
  </si>
  <si>
    <t>-2056819115</t>
  </si>
  <si>
    <t>"schodišťová stěna od 9np" ZS9</t>
  </si>
  <si>
    <t>52</t>
  </si>
  <si>
    <t>631515260</t>
  </si>
  <si>
    <t>deska minerální izolační tl. 80 mm</t>
  </si>
  <si>
    <t>896737641</t>
  </si>
  <si>
    <t>33,18*1,15 'Přepočtené koeficientem množství</t>
  </si>
  <si>
    <t>53</t>
  </si>
  <si>
    <t>622221031</t>
  </si>
  <si>
    <t>Montáž kontaktního zateplení vnějších stěn z minerální vlny s podélnou orientací vláken tl do 160 mm, hmoždinky s kovovým trnem 10-12 ks/m2</t>
  </si>
  <si>
    <t>28323734</t>
  </si>
  <si>
    <t>"plocha od 9np" ZS10</t>
  </si>
  <si>
    <t>54</t>
  </si>
  <si>
    <t>631515380</t>
  </si>
  <si>
    <t>deska minerální izolační  tl. 160 mm</t>
  </si>
  <si>
    <t>-2058528804</t>
  </si>
  <si>
    <t>1763,701*1,15 'Přepočtené koeficientem množství</t>
  </si>
  <si>
    <t>55</t>
  </si>
  <si>
    <t>622221021</t>
  </si>
  <si>
    <t>Montáž kontaktního zateplení vnějších stěn z minerální vlny s podélnou orientací vláken tl do 120 mm</t>
  </si>
  <si>
    <t>1042425713</t>
  </si>
  <si>
    <t>"lodžie 9-12np" ZS21</t>
  </si>
  <si>
    <t>56</t>
  </si>
  <si>
    <t>631515290</t>
  </si>
  <si>
    <t>deska minerální izolační tl. 120 mm</t>
  </si>
  <si>
    <t>1388381979</t>
  </si>
  <si>
    <t>253,32*1,15 'Přepočtené koeficientem množství</t>
  </si>
  <si>
    <t>57</t>
  </si>
  <si>
    <t>622221111</t>
  </si>
  <si>
    <t>Montáž kontaktního zateplení vnějších stěn z minerální vlny s kolmou orientací tl do 80 mm, hmoždinky s kovovým trnem 10-12 ks/m2</t>
  </si>
  <si>
    <t>-23277894</t>
  </si>
  <si>
    <t>"viz D.1.1.b)11 PŮDORYS 2.NP - NOVÝ STAV</t>
  </si>
  <si>
    <t>"ZS14" "vnitřní části atiky" (9,45*2+14,0*2)*0,3+(9,2*2+15,95*2)*0,3</t>
  </si>
  <si>
    <t>"viz D.1.1.b)14 PŮDORYS 13.NP - NOVÝ STAV</t>
  </si>
  <si>
    <t>"ZS14" "vnitřní části atiky" (21,45*2+14,125*2)*0,3+(21,15*2+14,4*2)*0,3</t>
  </si>
  <si>
    <t>"ZS14" "vnitřní části atiky" (7,6*2+14,4*1)*0,3+(10,0*2+4,28*1)*0,3+(7,6*2+14,4*1)*0,3</t>
  </si>
  <si>
    <t>58</t>
  </si>
  <si>
    <t>631515080</t>
  </si>
  <si>
    <t>356084771</t>
  </si>
  <si>
    <t>96,879*1,1 'Přepočtené koeficientem množství</t>
  </si>
  <si>
    <t>59</t>
  </si>
  <si>
    <t>622252002</t>
  </si>
  <si>
    <t>Montáž ostatních lišt kontaktního zateplení</t>
  </si>
  <si>
    <t>1343407015</t>
  </si>
  <si>
    <t>"K30" 7,2</t>
  </si>
  <si>
    <t>"K31" 14,4</t>
  </si>
  <si>
    <t>"K32" 71,5</t>
  </si>
  <si>
    <t>60</t>
  </si>
  <si>
    <t>590515000</t>
  </si>
  <si>
    <t>profil dilatační stěnový , dl. 2,5 m</t>
  </si>
  <si>
    <t>1395645366</t>
  </si>
  <si>
    <t>7,2*1,1 'Přepočtené koeficientem množství</t>
  </si>
  <si>
    <t>61</t>
  </si>
  <si>
    <t>590515020</t>
  </si>
  <si>
    <t>profil dilatační rohový , dl. 2,5 m</t>
  </si>
  <si>
    <t>-768417815</t>
  </si>
  <si>
    <t>14,4*1,1 'Přepočtené koeficientem množství</t>
  </si>
  <si>
    <t>62</t>
  </si>
  <si>
    <t>5905150R1</t>
  </si>
  <si>
    <t>profil ukončovací tl. 80 mm</t>
  </si>
  <si>
    <t>-651632852</t>
  </si>
  <si>
    <t>71,5*1,1 'Přepočtené koeficientem množství</t>
  </si>
  <si>
    <t>63</t>
  </si>
  <si>
    <t>652581865</t>
  </si>
  <si>
    <t>64</t>
  </si>
  <si>
    <t>590515120</t>
  </si>
  <si>
    <t>začišťovací lišta parapetní</t>
  </si>
  <si>
    <t>-940417975</t>
  </si>
  <si>
    <t>967,2*1,1 'Přepočtené koeficientem množství</t>
  </si>
  <si>
    <t>65</t>
  </si>
  <si>
    <t>622325102</t>
  </si>
  <si>
    <t>Oprava vnější vápenné nebo vápenocementové hladké omítky složitosti 1 stěn v rozsahu do 30%</t>
  </si>
  <si>
    <t>-1183509296</t>
  </si>
  <si>
    <t>"vnitřní atiky ZS14"97</t>
  </si>
  <si>
    <t>66</t>
  </si>
  <si>
    <t>622325109</t>
  </si>
  <si>
    <t>Oprava vnější vápenné nebo vápenocementové hladké omítky složitosti 1 stěn v rozsahu do 100%</t>
  </si>
  <si>
    <t>-1992199211</t>
  </si>
  <si>
    <t>"leg 03 kamenný obklad nebo sokl" 10,3*4,3</t>
  </si>
  <si>
    <t>67</t>
  </si>
  <si>
    <t>622531021</t>
  </si>
  <si>
    <t>Tenkovrstvá silikonová zrnitá omítka tl. 2,0 mm včetně penetrace vnějších stěn</t>
  </si>
  <si>
    <t>41268846</t>
  </si>
  <si>
    <t>"ETICS XPS 30 mm bez omítky, parapety do 8np" ZS3*0</t>
  </si>
  <si>
    <t>"ETICS MW 30 mm bez  omítky, parapet od 9np" ZS5*0</t>
  </si>
  <si>
    <t>"ETICS XPS 160 mm + mozaika, sokl" ZS12*0</t>
  </si>
  <si>
    <t>"ETICS XPS 50 mm + mozaika, sokl vstup" ZS17*0</t>
  </si>
  <si>
    <t>"vnitřní atika ZS14"97</t>
  </si>
  <si>
    <t>68</t>
  </si>
  <si>
    <t>623142001</t>
  </si>
  <si>
    <t>Potažení vnějších pilířů nebo sloupů sklovláknitým pletivem vtlačeným do tenkovrstvé hmoty</t>
  </si>
  <si>
    <t>1919059351</t>
  </si>
  <si>
    <t>69</t>
  </si>
  <si>
    <t>623511111</t>
  </si>
  <si>
    <t>Tenkovrstvá akrylátová mozaiková střednězrnná omítka včetně penetrace vnějších pilířů nebo sloupů</t>
  </si>
  <si>
    <t>-1140509880</t>
  </si>
  <si>
    <t>70</t>
  </si>
  <si>
    <t>629991011</t>
  </si>
  <si>
    <t>Zakrytí výplní otvorů a svislých ploch fólií přilepenou lepící páskou</t>
  </si>
  <si>
    <t>-1621018016</t>
  </si>
  <si>
    <t>"okna O01-O05" (3,0*1,45*88+0,9*2,375*63+2,4*1,45*63+0,9*2,375*63+2,4*1,45*63+0,6*1,45*21+0,9*2,375*21+1,5*2,4*22)</t>
  </si>
  <si>
    <t>"okna O06-O10" (1,97*1,65*1+1,87*1,65*1+1,2*0,575*1+1,5*0,525*11+0,5*0,5*1)</t>
  </si>
  <si>
    <t>"okna O11-O15" (1,5*0,525*8+1,2*0,55*10+0,85*1,3*1+1,5*1,45*13+1,5*1,425*13)</t>
  </si>
  <si>
    <t>"okna O16-O19" (0,85*1,2*1+1,2*0,9*10+2,7*1,45*88+1,5*0,525*1)</t>
  </si>
  <si>
    <t>"dveře D01-D03" (1,6*2,125*1+1,05*2,075*1+0,9*2,045*1)</t>
  </si>
  <si>
    <t>Mezisoučet "nová okna a dveře</t>
  </si>
  <si>
    <t>"výkladce" 3,3*2,7*8+2,8*2,9*1+(3,0+6,6+8,3)*2,9</t>
  </si>
  <si>
    <t>"schodišťové stěny" 1,5*32,35+6,0*32,35+1,5*33,3+6,0*36,57</t>
  </si>
  <si>
    <t>"dveře" 1,5*2,15*1</t>
  </si>
  <si>
    <t>Mezisoučet "stávající okna</t>
  </si>
  <si>
    <t>71</t>
  </si>
  <si>
    <t>629995101</t>
  </si>
  <si>
    <t>Očištění vnějších ploch tlakovou vodou</t>
  </si>
  <si>
    <t>-832024823</t>
  </si>
  <si>
    <t>"leg 42"</t>
  </si>
  <si>
    <t>"viz D.1.1.b)02 PŮDORYS 2.NP - BOURACÍ PRÁCE</t>
  </si>
  <si>
    <t>9,45*14,0+9,3*17,125</t>
  </si>
  <si>
    <t>Mezisoučet "střecha k vyspravení</t>
  </si>
  <si>
    <t>"leg 43</t>
  </si>
  <si>
    <t>"viz D.1.1.b)04 PŮDORYS 13.NP - BOURACÍ PRÁCE</t>
  </si>
  <si>
    <t>21,3*14,150+21,35*14,425</t>
  </si>
  <si>
    <t>"viz D.1.1.b)05 PŮDORYS STŘEŠNÍHO PLÁŠTĚ - BOURACÍ PRÁCE</t>
  </si>
  <si>
    <t>7,5*14,4+10,0*4,3+7,5*9,9+3,75*4,5</t>
  </si>
  <si>
    <t>Mezisoučet "střecha po odstranění stávajího zateplení</t>
  </si>
  <si>
    <t>"sokl pod terénem"68,4</t>
  </si>
  <si>
    <t>72</t>
  </si>
  <si>
    <t>629999011</t>
  </si>
  <si>
    <t>Příplatek k úpravám povrchů za provádění styku dvou barev nebo struktur na fasádě</t>
  </si>
  <si>
    <t>2026320050</t>
  </si>
  <si>
    <t>"zakládací lišta - délka styku silikonové a mozaikové omítky</t>
  </si>
  <si>
    <t>73</t>
  </si>
  <si>
    <t>632450124</t>
  </si>
  <si>
    <t>Vyrovnávací cementový potěr tl do 50 mm ze suchých směsí provedený v pásu</t>
  </si>
  <si>
    <t>-2005030449</t>
  </si>
  <si>
    <t>"vyspravení atiky "127</t>
  </si>
  <si>
    <t>74</t>
  </si>
  <si>
    <t>63466111R</t>
  </si>
  <si>
    <t>Výplň spar šířky do 5 mm silikonovým tmelem</t>
  </si>
  <si>
    <t>-509919250</t>
  </si>
  <si>
    <t>75</t>
  </si>
  <si>
    <t>R-6220010</t>
  </si>
  <si>
    <t xml:space="preserve">Vyčištění a vyspravení zídky u vstupu D3 vč. dodávky materiálu </t>
  </si>
  <si>
    <t>568812077</t>
  </si>
  <si>
    <t>"viz.v.č.D.1.1.b)01"32</t>
  </si>
  <si>
    <t>76</t>
  </si>
  <si>
    <t>R-6220012</t>
  </si>
  <si>
    <t xml:space="preserve">Vyspravení st. hydroizolace, příprava a vyrovnání  podkladu před zateplením </t>
  </si>
  <si>
    <t>683750752</t>
  </si>
  <si>
    <t>"sokl pod terénem "68,4</t>
  </si>
  <si>
    <t>77</t>
  </si>
  <si>
    <t>R-6221010</t>
  </si>
  <si>
    <t>Příplatek za pancéřovou perlinku</t>
  </si>
  <si>
    <t>-516983561</t>
  </si>
  <si>
    <t>"soklová část do v. 3m "685</t>
  </si>
  <si>
    <t>78</t>
  </si>
  <si>
    <t>R-6320010</t>
  </si>
  <si>
    <t>Úprava podlahy u měněných dveří</t>
  </si>
  <si>
    <t>1212186831</t>
  </si>
  <si>
    <t>1,6+1,05+1,05</t>
  </si>
  <si>
    <t>Ostatní konstrukce a práce, bourání</t>
  </si>
  <si>
    <t>79</t>
  </si>
  <si>
    <t>965043331</t>
  </si>
  <si>
    <t>Bourání podkladů pod dlažby betonových s potěrem nebo teracem tl do 100 mm pl do 4 m2</t>
  </si>
  <si>
    <t>m3</t>
  </si>
  <si>
    <t>647691464</t>
  </si>
  <si>
    <t>21,3*14,150*0,06</t>
  </si>
  <si>
    <t>21,35*14,425*0,06</t>
  </si>
  <si>
    <t>80</t>
  </si>
  <si>
    <t>965049111</t>
  </si>
  <si>
    <t>Příplatek k bourání betonových mazanin za bourání se svařovanou sítí tl do 100 mm</t>
  </si>
  <si>
    <t>832187063</t>
  </si>
  <si>
    <t>81</t>
  </si>
  <si>
    <t>965081343</t>
  </si>
  <si>
    <t>Bourání podlah z dlaždic betonových, teracových nebo čedičových tl do 40 mm plochy přes 1 m2</t>
  </si>
  <si>
    <t>-1764425957</t>
  </si>
  <si>
    <t>21,3*14,150</t>
  </si>
  <si>
    <t>21,35*14,425</t>
  </si>
  <si>
    <t>82</t>
  </si>
  <si>
    <t>968062745</t>
  </si>
  <si>
    <t>Vybourání stěn dřevěných plných, zasklených nebo výkladních pl do 2 m2</t>
  </si>
  <si>
    <t>-97094592</t>
  </si>
  <si>
    <t>"leg 50" 0,3*1,5*2+0,6*1,5*7</t>
  </si>
  <si>
    <t>"viz D.1.1.b)03 PŮDORYS 3.-12.NP - BOURACÍ PRÁCE</t>
  </si>
  <si>
    <t>"leg 50" (0,3*1,5*2+0,6*1,5*7)*10</t>
  </si>
  <si>
    <t>83</t>
  </si>
  <si>
    <t>968072456</t>
  </si>
  <si>
    <t>Vybourání kovových dveřních zárubní pl přes 2 m2</t>
  </si>
  <si>
    <t>551696055</t>
  </si>
  <si>
    <t>1,6*2,125+1,05*2,075+1,05*2,045</t>
  </si>
  <si>
    <t>84</t>
  </si>
  <si>
    <t>976071111</t>
  </si>
  <si>
    <t>Vybourání kovových madel a zábradlí</t>
  </si>
  <si>
    <t>-1889480963</t>
  </si>
  <si>
    <t>"viz D.1.1.b)09 LEGENDA BOURACÍCH PRACÍ</t>
  </si>
  <si>
    <t>"mříže dle výpisu prvků</t>
  </si>
  <si>
    <t>"Z01" 1,4*0,425*20</t>
  </si>
  <si>
    <t>"Z02" 1,78*1,55*1</t>
  </si>
  <si>
    <t>"Z05" 1,4*1,325*13</t>
  </si>
  <si>
    <t>Mezisoučet</t>
  </si>
  <si>
    <t>"zábradlí leg 22 dle výpisu prvků</t>
  </si>
  <si>
    <t>"Z06" 10,0*1,0*1</t>
  </si>
  <si>
    <t>"Z19" 1,0*1,0*2</t>
  </si>
  <si>
    <t>"Z36" 3,55*1,1*161</t>
  </si>
  <si>
    <t>"Z37" 3,55*1,1*24</t>
  </si>
  <si>
    <t>85</t>
  </si>
  <si>
    <t>976072231</t>
  </si>
  <si>
    <t>Vybourání kovových komínových dvířek pl do 0,3 m2 ze zdiva betonového</t>
  </si>
  <si>
    <t>kus</t>
  </si>
  <si>
    <t>2135423616</t>
  </si>
  <si>
    <t>"leg 07" 11+4+1+4</t>
  </si>
  <si>
    <t>86</t>
  </si>
  <si>
    <t>976082141</t>
  </si>
  <si>
    <t>Vybourání objímek, držáků nebo věšáků ze zdiva betonového</t>
  </si>
  <si>
    <t>1501409592</t>
  </si>
  <si>
    <t>"leg 09" 5</t>
  </si>
  <si>
    <t>"leg 26" 100</t>
  </si>
  <si>
    <t>"leg 27, Z47" 9</t>
  </si>
  <si>
    <t>"leg 28, Z41" 3</t>
  </si>
  <si>
    <t>"leg 28, 2np" 1</t>
  </si>
  <si>
    <t>"leg 38" 3*11</t>
  </si>
  <si>
    <t>87</t>
  </si>
  <si>
    <t>978059211</t>
  </si>
  <si>
    <t>Odsekání obkladů stěn z desek z kamene plochy do 1 m2</t>
  </si>
  <si>
    <t>-952185432</t>
  </si>
  <si>
    <t>"leg 03 kamenný obklad nebo sokl" (0,45+9,9+3,7)*0,1</t>
  </si>
  <si>
    <t>88</t>
  </si>
  <si>
    <t>978059241</t>
  </si>
  <si>
    <t>Odsekání obkladů stěn z desek z kamene plochy přes 1 m2</t>
  </si>
  <si>
    <t>-700650592</t>
  </si>
  <si>
    <t>89</t>
  </si>
  <si>
    <t>978R00001</t>
  </si>
  <si>
    <t>Přeložení technologie mobilních operátorů (prodloužené konzoly)</t>
  </si>
  <si>
    <t>2132816367</t>
  </si>
  <si>
    <t>"leg 44</t>
  </si>
  <si>
    <t>"viz D.1.1.b)04 PŮDORYS 13.NP - BOURACÍ PRÁCE" 4</t>
  </si>
  <si>
    <t>"viz D.1.1.b)05 PŮDORYS STŘEŠNÍHO PLÁŠTĚ - BOURACÍ PRÁCE" 1</t>
  </si>
  <si>
    <t>90</t>
  </si>
  <si>
    <t>978R00002</t>
  </si>
  <si>
    <t>Přeložení ventilátoru do nového okna</t>
  </si>
  <si>
    <t>1756649851</t>
  </si>
  <si>
    <t>"leg 46</t>
  </si>
  <si>
    <t>91</t>
  </si>
  <si>
    <t>R-9660010</t>
  </si>
  <si>
    <t>Demontáž oc. schodiště vč. zábradlí - vstup METAXA</t>
  </si>
  <si>
    <t>-1276903676</t>
  </si>
  <si>
    <t>"viz.v.č D.1.1.b)01"1</t>
  </si>
  <si>
    <t>Doplňující konstrukce a práce pozemních komunikací, letišť a ploch</t>
  </si>
  <si>
    <t>92</t>
  </si>
  <si>
    <t>919726123</t>
  </si>
  <si>
    <t>Geotextilie pro ochranu, separaci a filtraci netkaná měrná hmotnost do 500 g/m2</t>
  </si>
  <si>
    <t>94481480</t>
  </si>
  <si>
    <t>"pod lešení"674</t>
  </si>
  <si>
    <t>94</t>
  </si>
  <si>
    <t>Lešení a stavební výtahy</t>
  </si>
  <si>
    <t>93</t>
  </si>
  <si>
    <t>941211113</t>
  </si>
  <si>
    <t>Montáž lešení řadového rámového lehkého zatížení do 200 kg/m2 š do 0,9 m v do 40 m</t>
  </si>
  <si>
    <t>1345584166</t>
  </si>
  <si>
    <t>"z" (3,9*2)*4,3</t>
  </si>
  <si>
    <t>"v" (17,3*2)*4,3</t>
  </si>
  <si>
    <t>Mezisoučet "navýšení o přístavby</t>
  </si>
  <si>
    <t>"z" (29,7+10,8+1,0+10,0)*38,3+25,4*36,9</t>
  </si>
  <si>
    <t>"j" (1,0+15,7)*36,9</t>
  </si>
  <si>
    <t>"v" (29,7+10,8)*36,9+(9,7+25,6+1,0)*38,3</t>
  </si>
  <si>
    <t>"s" 16,3*38,3</t>
  </si>
  <si>
    <t>941211213</t>
  </si>
  <si>
    <t>Příplatek k lešení řadovému rámovému lehkému š 0,9 m v do 40 m za první a ZKD den použití</t>
  </si>
  <si>
    <t>690724312</t>
  </si>
  <si>
    <t>"viz mtž lešení</t>
  </si>
  <si>
    <t>"nájem na 4 měsíce" 7217,29*120</t>
  </si>
  <si>
    <t>95</t>
  </si>
  <si>
    <t>941211813</t>
  </si>
  <si>
    <t>Demontáž lešení řadového rámového lehkého zatížení do 200 kg/m2 š do 0,9 m v do 40 m</t>
  </si>
  <si>
    <t>386463816</t>
  </si>
  <si>
    <t>7217,29</t>
  </si>
  <si>
    <t>96</t>
  </si>
  <si>
    <t>944511111</t>
  </si>
  <si>
    <t>Montáž ochranné sítě z textilie z umělých vláken</t>
  </si>
  <si>
    <t>326656156</t>
  </si>
  <si>
    <t>97</t>
  </si>
  <si>
    <t>944511211</t>
  </si>
  <si>
    <t>Příplatek k ochranné síti za první a ZKD den použití</t>
  </si>
  <si>
    <t>917511067</t>
  </si>
  <si>
    <t>Poznámka k položce:
60 dní</t>
  </si>
  <si>
    <t>"viz mtž sítí</t>
  </si>
  <si>
    <t>98</t>
  </si>
  <si>
    <t>944511811</t>
  </si>
  <si>
    <t>Demontáž ochranné sítě z textilie z umělých vláken</t>
  </si>
  <si>
    <t>219447569</t>
  </si>
  <si>
    <t>99</t>
  </si>
  <si>
    <t>944711113</t>
  </si>
  <si>
    <t>Montáž záchytné stříšky š do 2,5 m</t>
  </si>
  <si>
    <t>-1742081524</t>
  </si>
  <si>
    <t>2,5*7</t>
  </si>
  <si>
    <t>100</t>
  </si>
  <si>
    <t>944711213</t>
  </si>
  <si>
    <t>Příplatek k záchytné stříšce š do 2,5 m za první a ZKD den použití</t>
  </si>
  <si>
    <t>101829734</t>
  </si>
  <si>
    <t>"viz montáž, 90 dní" 17,5*90</t>
  </si>
  <si>
    <t>101</t>
  </si>
  <si>
    <t>944711813</t>
  </si>
  <si>
    <t>Demontáž záchytné stříšky š do 2,5 m</t>
  </si>
  <si>
    <t>752004929</t>
  </si>
  <si>
    <t>"viz montáž" 17,5</t>
  </si>
  <si>
    <t>102</t>
  </si>
  <si>
    <t>949101111</t>
  </si>
  <si>
    <t>Lešení pomocné pro objekty pozemních staveb s lešeňovou podlahou v do 1,9 m zatížení do 150 kg/m2</t>
  </si>
  <si>
    <t>-1396071595</t>
  </si>
  <si>
    <t>"Z 3-12np" 3,5*1,0*7*10</t>
  </si>
  <si>
    <t>"V 2-12np" 3,5*1,0*7*11</t>
  </si>
  <si>
    <t>Mezisoučet "lodžie</t>
  </si>
  <si>
    <t>(21,3+14,150)*2*1,0</t>
  </si>
  <si>
    <t>(21,35+14,425)*2*1,0</t>
  </si>
  <si>
    <t>Mezisoučet "atiky z vnitřní strany</t>
  </si>
  <si>
    <t>"pro vnitří úpravy po výměně oken"7000</t>
  </si>
  <si>
    <t>103</t>
  </si>
  <si>
    <t>R-9420010</t>
  </si>
  <si>
    <t>pomocná konstrukce pro stavbu lešení na st. střechách, vč. dodávky materiálu</t>
  </si>
  <si>
    <t>-1723512875</t>
  </si>
  <si>
    <t>86*2*2+10*3*2</t>
  </si>
  <si>
    <t>Bourání konstrukcí</t>
  </si>
  <si>
    <t>104</t>
  </si>
  <si>
    <t>968062374</t>
  </si>
  <si>
    <t>Vybourání dřevěných rámů oken zdvojených včetně křídel pl do 1 m2</t>
  </si>
  <si>
    <t>-1719401376</t>
  </si>
  <si>
    <t>"leg 01</t>
  </si>
  <si>
    <t>"g" 1,5*0,525*16</t>
  </si>
  <si>
    <t>"h" 0,5*0,5*1</t>
  </si>
  <si>
    <t>"i" 1,2*0,575*1</t>
  </si>
  <si>
    <t>"m" 1,5*0,525*4</t>
  </si>
  <si>
    <t>Mezisoučet "1np</t>
  </si>
  <si>
    <t>"i,r,m" 0,6*1,5*1</t>
  </si>
  <si>
    <t>Mezisoučet "2np</t>
  </si>
  <si>
    <t>"e" (0,6*1,45*1)*10</t>
  </si>
  <si>
    <t>"i,r,m" (0,6*1,5*1)*10</t>
  </si>
  <si>
    <t>Mezisoučet "3np-12np</t>
  </si>
  <si>
    <t>"s" 1,2*0,55*5</t>
  </si>
  <si>
    <t>"t" 0,85*0,2*1+1,2*0,55*5</t>
  </si>
  <si>
    <t>Mezisoučet "13np</t>
  </si>
  <si>
    <t>105</t>
  </si>
  <si>
    <t>968062375</t>
  </si>
  <si>
    <t>Vybourání dřevěných rámů oken zdvojených včetně křídel pl do 2 m2</t>
  </si>
  <si>
    <t>1976538069</t>
  </si>
  <si>
    <t>"j" 1,2*0,9*5</t>
  </si>
  <si>
    <t>"l" 1,2*0,9*5</t>
  </si>
  <si>
    <t>"g" 1,35*1,45*16</t>
  </si>
  <si>
    <t>"g" (1,35*1,45*16)*10</t>
  </si>
  <si>
    <t>"s" 0,85*1,3*1</t>
  </si>
  <si>
    <t>106</t>
  </si>
  <si>
    <t>968062376</t>
  </si>
  <si>
    <t>Vybourání dřevěných rámů oken zdvojených včetně křídel pl do 4 m2</t>
  </si>
  <si>
    <t>-2016611655</t>
  </si>
  <si>
    <t>"e" 1,5*1,425*13</t>
  </si>
  <si>
    <t>"a" 1,5*1,5*16</t>
  </si>
  <si>
    <t>"e" 1,5*1,45*13</t>
  </si>
  <si>
    <t>"f" 1,5*2,4*1</t>
  </si>
  <si>
    <t>"i,r,m" 0,9*2,375*7+2,4*1,5*6</t>
  </si>
  <si>
    <t>"a" (1,5*1,5*16)*10</t>
  </si>
  <si>
    <t>"e" (0,9*2,375*7+2,4*1,45*6)*10</t>
  </si>
  <si>
    <t>"f" (1,5*2,4*1)*10</t>
  </si>
  <si>
    <t>"i,r,m" (0,9*2,375*7+2,4*1,5*6)*10</t>
  </si>
  <si>
    <t>"n" (1,5*2,4*1)*10</t>
  </si>
  <si>
    <t>"leg 16</t>
  </si>
  <si>
    <t>"n" 1,5*2,4*1</t>
  </si>
  <si>
    <t>107</t>
  </si>
  <si>
    <t>968062377</t>
  </si>
  <si>
    <t>Vybourání dřevěných rámů oken zdvojených včetně křídel pl přes 4 m2</t>
  </si>
  <si>
    <t>582050737</t>
  </si>
  <si>
    <t>"i" 2,1*2,55*1</t>
  </si>
  <si>
    <t>"m" 2,0*2,55*1</t>
  </si>
  <si>
    <t>Prorážení otvorů a ostatní bourací práce</t>
  </si>
  <si>
    <t>108</t>
  </si>
  <si>
    <t>978015341</t>
  </si>
  <si>
    <t>Otlučení vnější vápenné nebo vápenocementové vnější omítky stupně členitosti 1 a 2 rozsahu do 30%</t>
  </si>
  <si>
    <t>-982040688</t>
  </si>
  <si>
    <t>Přesun hmot</t>
  </si>
  <si>
    <t>109</t>
  </si>
  <si>
    <t>998011005</t>
  </si>
  <si>
    <t>Přesun hmot pro budovy zděné v do 45 m</t>
  </si>
  <si>
    <t>t</t>
  </si>
  <si>
    <t>-78637357</t>
  </si>
  <si>
    <t>997</t>
  </si>
  <si>
    <t>Přesun sutě</t>
  </si>
  <si>
    <t>110</t>
  </si>
  <si>
    <t>997013314</t>
  </si>
  <si>
    <t>Montáž a demontáž shozu suti v do 40 m</t>
  </si>
  <si>
    <t>198229046</t>
  </si>
  <si>
    <t>"viz D.1.1.b)06 ŘEZ A-A, B-B - BOURACÍ PRÁCE</t>
  </si>
  <si>
    <t>29*2</t>
  </si>
  <si>
    <t>111</t>
  </si>
  <si>
    <t>997013324</t>
  </si>
  <si>
    <t>Příplatek k shozu suti v do 40 m za první a ZKD den použití</t>
  </si>
  <si>
    <t>-1870697823</t>
  </si>
  <si>
    <t>29*2*30</t>
  </si>
  <si>
    <t>112</t>
  </si>
  <si>
    <t>997013121</t>
  </si>
  <si>
    <t>Vnitrostaveništní doprava suti a vybouraných hmot pro budovy v do 45 m s použitím mechanizace</t>
  </si>
  <si>
    <t>-2087631262</t>
  </si>
  <si>
    <t>113</t>
  </si>
  <si>
    <t>997013501</t>
  </si>
  <si>
    <t>Odvoz suti na skládku a vybouraných hmot nebo meziskládku do 1 km se složením</t>
  </si>
  <si>
    <t>1955936289</t>
  </si>
  <si>
    <t>114</t>
  </si>
  <si>
    <t>997013509</t>
  </si>
  <si>
    <t>Příplatek k odvozu suti a vybouraných hmot na skládku ZKD 1 km přes 1 km</t>
  </si>
  <si>
    <t>1121099956</t>
  </si>
  <si>
    <t>Poznámka k položce:
do 15 km</t>
  </si>
  <si>
    <t>439,957*14 'Přepočtené koeficientem množství</t>
  </si>
  <si>
    <t>115</t>
  </si>
  <si>
    <t>997013831</t>
  </si>
  <si>
    <t>Poplatek za uložení stavebního směsného odpadu na skládce (skládkovné)</t>
  </si>
  <si>
    <t>-1230323124</t>
  </si>
  <si>
    <t>PSV</t>
  </si>
  <si>
    <t>Práce a dodávky PSV</t>
  </si>
  <si>
    <t>712</t>
  </si>
  <si>
    <t>Povlakové krytiny</t>
  </si>
  <si>
    <t>116</t>
  </si>
  <si>
    <t>712300832</t>
  </si>
  <si>
    <t>Odstranění povlakové krytiny střech do 10° dvouvrstvé</t>
  </si>
  <si>
    <t>776793198</t>
  </si>
  <si>
    <t>117</t>
  </si>
  <si>
    <t>712300841</t>
  </si>
  <si>
    <t>Odstranění povlakové krytiny střech do 10° odškrabáním mechu s urovnáním povrchu a očištěním</t>
  </si>
  <si>
    <t>179610444</t>
  </si>
  <si>
    <t>9,45*14,0</t>
  </si>
  <si>
    <t>9,3*17,125</t>
  </si>
  <si>
    <t>7,5*14,4</t>
  </si>
  <si>
    <t>10,0*4,3</t>
  </si>
  <si>
    <t>7,5*9,9+3,75*4,5</t>
  </si>
  <si>
    <t>118</t>
  </si>
  <si>
    <t>712310901</t>
  </si>
  <si>
    <t>Provedení údržby povlakové krytiny do 10° za studena nátěrem penetračním</t>
  </si>
  <si>
    <t>1324845461</t>
  </si>
  <si>
    <t>"vyspravení podkladu - ZS16,18, ZS14,"568,6+39,51+97</t>
  </si>
  <si>
    <t>119</t>
  </si>
  <si>
    <t>111631500</t>
  </si>
  <si>
    <t>lak asfaltový ALP/9 (t) bal 9 kg</t>
  </si>
  <si>
    <t>1845200173</t>
  </si>
  <si>
    <t>Poznámka k položce:
Spotřeba 0,3-0,4kg/m2 dle povrchu, ředidlo technický benzín</t>
  </si>
  <si>
    <t>1238,798*0,00035 'Přepočtené koeficientem množství</t>
  </si>
  <si>
    <t>120</t>
  </si>
  <si>
    <t>712321132</t>
  </si>
  <si>
    <t>Provedení povlakové krytiny střech do 10° za horka nátěrem asfaltovým</t>
  </si>
  <si>
    <t>-1744557868</t>
  </si>
  <si>
    <t>"viz. výkres 13.NP a výkes střechy a výkres skladeb"</t>
  </si>
  <si>
    <t>"ZS16,18"568,6+39,51</t>
  </si>
  <si>
    <t>121</t>
  </si>
  <si>
    <t>-1778436191</t>
  </si>
  <si>
    <t>608,11*0,00035 'Přepočtené koeficientem množství</t>
  </si>
  <si>
    <t>122</t>
  </si>
  <si>
    <t>712341559</t>
  </si>
  <si>
    <t>Provedení povlakové krytiny střech do 10° pásy NAIP přitavením v plné ploše</t>
  </si>
  <si>
    <t>1641547850</t>
  </si>
  <si>
    <t>123</t>
  </si>
  <si>
    <t>628321340</t>
  </si>
  <si>
    <t xml:space="preserve">modifikovaný asf. pás tl. 4 mm </t>
  </si>
  <si>
    <t>-1929853884</t>
  </si>
  <si>
    <t>608,11*1,15 'Přepočtené koeficientem množství</t>
  </si>
  <si>
    <t>124</t>
  </si>
  <si>
    <t>712341659</t>
  </si>
  <si>
    <t>Provedení povlakové krytiny střech do 10° pásy NAIP přitavením bodově</t>
  </si>
  <si>
    <t>-2049905103</t>
  </si>
  <si>
    <t>125</t>
  </si>
  <si>
    <t>628522640</t>
  </si>
  <si>
    <t>pás s modifikovaným asfaltem</t>
  </si>
  <si>
    <t>1757868624</t>
  </si>
  <si>
    <t>1238,798*1,15 'Přepočtené koeficientem množství</t>
  </si>
  <si>
    <t>126</t>
  </si>
  <si>
    <t>712361703</t>
  </si>
  <si>
    <t xml:space="preserve">Provedení povlakové krytiny střech do 10° fólií přilepenou v plné ploše včetně všech systémových doplňků, vč. dodávky lepidla </t>
  </si>
  <si>
    <t>-1424382448</t>
  </si>
  <si>
    <t>"viz D.1.1.b)11 PŮDORYS 2.NP,13.NP, STŘEŠNÍ PLÁŠŤ - NOVÝ STAV</t>
  </si>
  <si>
    <t>"ZS18"568,6</t>
  </si>
  <si>
    <t>127</t>
  </si>
  <si>
    <t>283220R01</t>
  </si>
  <si>
    <t>EPDM střešní fólie 1,1 mm včetně všech systémových doplňků</t>
  </si>
  <si>
    <t>-177765595</t>
  </si>
  <si>
    <t>568,6*1,15 'Přepočtené koeficientem množství</t>
  </si>
  <si>
    <t>128</t>
  </si>
  <si>
    <t>-1512644131</t>
  </si>
  <si>
    <t>"ZS19" (1,2*3,2+7,05*1,2)+(9,3*2,18)</t>
  </si>
  <si>
    <t>"ZS16" (1,3*4,95+1,5*3,85+1,3*5,25)+(1,5*14,35)</t>
  </si>
  <si>
    <t>129</t>
  </si>
  <si>
    <t>283220R02</t>
  </si>
  <si>
    <t>EPDM střešní fólie FR 1,1 mm Broof(T3) včetně všech systémových doplňků</t>
  </si>
  <si>
    <t>767126632</t>
  </si>
  <si>
    <t>73,134*1,15 'Přepočtené koeficientem množství</t>
  </si>
  <si>
    <t>130</t>
  </si>
  <si>
    <t>712363563</t>
  </si>
  <si>
    <t>PROVEDENÍ KRYTINY EPDM - MECHANICKY KOTVENÉ, VČ. DODÁVKY KOTEV A LEPIDLA</t>
  </si>
  <si>
    <t>-1250337271</t>
  </si>
  <si>
    <t>"VIZ.VÝKRES 2.np, 13.np, STŘEŠNÍ PLÁŠŤ"</t>
  </si>
  <si>
    <t>"ZS13"490</t>
  </si>
  <si>
    <t>"ZS14"97</t>
  </si>
  <si>
    <t>"ZS15"127</t>
  </si>
  <si>
    <t>131</t>
  </si>
  <si>
    <t>-1091546010</t>
  </si>
  <si>
    <t>714*1,15</t>
  </si>
  <si>
    <t>821,1*1,15 'Přepočtené koeficientem množství</t>
  </si>
  <si>
    <t>132</t>
  </si>
  <si>
    <t>r-9987122</t>
  </si>
  <si>
    <t>Přesun hmot  pro krytiny povlakové v objektech v do 48 m</t>
  </si>
  <si>
    <t>kČ</t>
  </si>
  <si>
    <t>-554421650</t>
  </si>
  <si>
    <t>713</t>
  </si>
  <si>
    <t>Izolace tepelné</t>
  </si>
  <si>
    <t>133</t>
  </si>
  <si>
    <t>713130851</t>
  </si>
  <si>
    <t>Odstranění tepelné izolace stěn lepené z polystyrenu tl do 100 mm</t>
  </si>
  <si>
    <t>1174631346</t>
  </si>
  <si>
    <t>"st. zateplení "45*4,3</t>
  </si>
  <si>
    <t>134</t>
  </si>
  <si>
    <t>713131141</t>
  </si>
  <si>
    <t>Montáž izolace tepelné stěn a základů lepením celoplošně rohoží, pásů, dílců, desek</t>
  </si>
  <si>
    <t>-1782183008</t>
  </si>
  <si>
    <t>"ZS15" "horní část atiky" ((3,45+13,85)*0,3+10,3*0,45)+(17,1*2*0,3+10,3*0,45)</t>
  </si>
  <si>
    <t>"ZS15" "horní část atiky" (21,45*2*0,66+15,65*1*0,51)+(21,3*2*0,51+15,65*0,51)</t>
  </si>
  <si>
    <t>"ZS15" "horní část atiky" (7,65*2+15,65*1)*0,46+(5,9*0,46+5,9*0,31+4,2*0,425+4,2*0,625)+(7,6*0,46+7,6*0,51+10,55*0,46)</t>
  </si>
  <si>
    <t>135</t>
  </si>
  <si>
    <t>283764150.2</t>
  </si>
  <si>
    <t xml:space="preserve">deska z extrudovaného polystyrénu tl. 30 mm </t>
  </si>
  <si>
    <t>-226058965</t>
  </si>
  <si>
    <t>126,138*1,1 'Přepočtené koeficientem množství</t>
  </si>
  <si>
    <t>136</t>
  </si>
  <si>
    <t>713141131</t>
  </si>
  <si>
    <t>Montáž izolace tepelné střech plochých lepené za studena 1 vrstva rohoží, pásů, dílců, desek</t>
  </si>
  <si>
    <t>-1296925259</t>
  </si>
  <si>
    <t>"ZS18" (19,85*14,3-3,85*0,2)+(19,65*14,45+0,2*11,2)</t>
  </si>
  <si>
    <t>137</t>
  </si>
  <si>
    <t>283759140</t>
  </si>
  <si>
    <t>deska z pěnového polystyrenu EPS 150 S 1000 x 500 x 100 mm</t>
  </si>
  <si>
    <t>2099233613</t>
  </si>
  <si>
    <t>Poznámka k položce:
lambda=0,035 [W / m K]</t>
  </si>
  <si>
    <t>609,828*1,1 'Přepočtené koeficientem množství</t>
  </si>
  <si>
    <t>138</t>
  </si>
  <si>
    <t>-1693408147</t>
  </si>
  <si>
    <t>"ZS 13"490</t>
  </si>
  <si>
    <t>"zs19"33,15</t>
  </si>
  <si>
    <t>139</t>
  </si>
  <si>
    <t>283759150</t>
  </si>
  <si>
    <t>deska z pěnového polystyrenu EPS 150 S 1000 x 500 x 120 mm</t>
  </si>
  <si>
    <t>1180676328</t>
  </si>
  <si>
    <t>1132,978*1,1 'Přepočtené koeficientem množství</t>
  </si>
  <si>
    <t>140</t>
  </si>
  <si>
    <t>314409747</t>
  </si>
  <si>
    <t>250</t>
  </si>
  <si>
    <t>240</t>
  </si>
  <si>
    <t>"ZS19"33,15</t>
  </si>
  <si>
    <t>141</t>
  </si>
  <si>
    <t>283759900</t>
  </si>
  <si>
    <t>deska z pěnového polystyrenu EPS 150 S 1000 x 500 x 140 mm</t>
  </si>
  <si>
    <t>1624763244</t>
  </si>
  <si>
    <t>523,15*1,1 'Přepočtené koeficientem množství</t>
  </si>
  <si>
    <t>142</t>
  </si>
  <si>
    <t>916589147</t>
  </si>
  <si>
    <t>143</t>
  </si>
  <si>
    <t>28376523R</t>
  </si>
  <si>
    <t>deska izolační PUR/PIR 30 mm</t>
  </si>
  <si>
    <t>-1822148918</t>
  </si>
  <si>
    <t>609,828*1,15 'Přepočtené koeficientem množství</t>
  </si>
  <si>
    <t>144</t>
  </si>
  <si>
    <t>713141211</t>
  </si>
  <si>
    <t>Montáž izolace tepelné střech plochých volně položené atikový klín</t>
  </si>
  <si>
    <t>1411511558</t>
  </si>
  <si>
    <t>"ZS14" "vnitřní části atiky" (9,45*2+14,0*2)+(9,2*2+15,95*2)</t>
  </si>
  <si>
    <t>"ZS14" "vnitřní části atiky" (21,45*2+14,125*2)+(21,15*2+14,4*2)</t>
  </si>
  <si>
    <t>"ZS14" "vnitřní části atiky" (7,6*2+14,4*1)+(10,0*2+4,28*1)+(7,6*2+14,4*1)</t>
  </si>
  <si>
    <t>145</t>
  </si>
  <si>
    <t>631529020</t>
  </si>
  <si>
    <t>klín atikový přechodný tl.50 x 50 x 1000 mm</t>
  </si>
  <si>
    <t>-1533481048</t>
  </si>
  <si>
    <t>322,93*1,1 'Přepočtené koeficientem množství</t>
  </si>
  <si>
    <t>146</t>
  </si>
  <si>
    <t>713152813</t>
  </si>
  <si>
    <t>Odstranění tepelné izolace střech šikmých nadstřešní volně kladené vláknité tl přes 100 mm</t>
  </si>
  <si>
    <t>431311316</t>
  </si>
  <si>
    <t>147</t>
  </si>
  <si>
    <t>r-9987132</t>
  </si>
  <si>
    <t>Přesun hmot  pro izolace tepelné v objektech v do 48 m</t>
  </si>
  <si>
    <t>KČ</t>
  </si>
  <si>
    <t>-598843313</t>
  </si>
  <si>
    <t>721</t>
  </si>
  <si>
    <t>Zdravotechnika - vnitřní kanalizace</t>
  </si>
  <si>
    <t>148</t>
  </si>
  <si>
    <t>721210824</t>
  </si>
  <si>
    <t>Demontáž vpustí střešních DN 150</t>
  </si>
  <si>
    <t>-1435994083</t>
  </si>
  <si>
    <t>"leg 41" 4</t>
  </si>
  <si>
    <t>149</t>
  </si>
  <si>
    <t>72124211R</t>
  </si>
  <si>
    <t>Lapač střešních splavenin DN 150 spodní odtok</t>
  </si>
  <si>
    <t>-1622971890</t>
  </si>
  <si>
    <t>"K35" 2</t>
  </si>
  <si>
    <t>150</t>
  </si>
  <si>
    <t>712300845</t>
  </si>
  <si>
    <t>Demontáž ventilační hlavice na ploché střeše sklonu do 10°</t>
  </si>
  <si>
    <t>-184756526</t>
  </si>
  <si>
    <t>"leg 24</t>
  </si>
  <si>
    <t>151</t>
  </si>
  <si>
    <t>R-9987212</t>
  </si>
  <si>
    <t>Přesun hmot  pro vnitřní kanalizace v objektech v do 48 m</t>
  </si>
  <si>
    <t>Kč</t>
  </si>
  <si>
    <t>-131746364</t>
  </si>
  <si>
    <t>762</t>
  </si>
  <si>
    <t>Konstrukce tesařské</t>
  </si>
  <si>
    <t>152</t>
  </si>
  <si>
    <t>762331812</t>
  </si>
  <si>
    <t>Demontáž vázaných kcí krovů z hranolů průřezové plochy do 224 cm2</t>
  </si>
  <si>
    <t>-555569493</t>
  </si>
  <si>
    <t>153</t>
  </si>
  <si>
    <t>762341832</t>
  </si>
  <si>
    <t>Demontáž bednění střech z desek tvrdých</t>
  </si>
  <si>
    <t>-415950683</t>
  </si>
  <si>
    <t>154</t>
  </si>
  <si>
    <t>762421024</t>
  </si>
  <si>
    <t>Obložení atiky z desek OSB tl 18 mm nebroušených na pero a drážku šroubovaných</t>
  </si>
  <si>
    <t>1134548514</t>
  </si>
  <si>
    <t>155</t>
  </si>
  <si>
    <t>762421027</t>
  </si>
  <si>
    <t>Obložení stropu z desek OSB tl 25 mm nebroušených na pero a drážku šroubovaných</t>
  </si>
  <si>
    <t>-880522634</t>
  </si>
  <si>
    <t>"viz detail</t>
  </si>
  <si>
    <t>"výlezové okno" 2,0*1,0</t>
  </si>
  <si>
    <t>"okap" (0,5+03+0,3)*(4,5+4,6+3,9+8,8)</t>
  </si>
  <si>
    <t>156</t>
  </si>
  <si>
    <t>76249500R</t>
  </si>
  <si>
    <t>Spojovací prostředky pro montáž OSB desek včetně kotev</t>
  </si>
  <si>
    <t>2132707726</t>
  </si>
  <si>
    <t>Mezisoučet "OSB 18 mm</t>
  </si>
  <si>
    <t>Mezisoučet "OSB 25 mm</t>
  </si>
  <si>
    <t>157</t>
  </si>
  <si>
    <t>R-9987622</t>
  </si>
  <si>
    <t>Přesun hmot  pro kce tesařské v objektech v do 48 m</t>
  </si>
  <si>
    <t>-1738075878</t>
  </si>
  <si>
    <t>764</t>
  </si>
  <si>
    <t>Konstrukce klempířské</t>
  </si>
  <si>
    <t>158</t>
  </si>
  <si>
    <t>764001811</t>
  </si>
  <si>
    <t>Demontáž dilatační lišty do suti</t>
  </si>
  <si>
    <t>1577191860</t>
  </si>
  <si>
    <t>2,5*2+2*4,1+2*1</t>
  </si>
  <si>
    <t>2,0</t>
  </si>
  <si>
    <t>2*1,1+2*1,1</t>
  </si>
  <si>
    <t>159</t>
  </si>
  <si>
    <t>764001821</t>
  </si>
  <si>
    <t>Demontáž krytiny ze svitků nebo tabulí do suti</t>
  </si>
  <si>
    <t>1028208291</t>
  </si>
  <si>
    <t>"leg 39" 4,5*0,95</t>
  </si>
  <si>
    <t>"leg 40" 25,2*0,8*2</t>
  </si>
  <si>
    <t>"leg 51" 1,75*0,75*6</t>
  </si>
  <si>
    <t>"leg 51" 1,75*0,75*4</t>
  </si>
  <si>
    <t>160</t>
  </si>
  <si>
    <t>764002801</t>
  </si>
  <si>
    <t>Demontáž závětrné lišty do suti</t>
  </si>
  <si>
    <t>675562369</t>
  </si>
  <si>
    <t>"viz Výpis prvků K39" 141,2</t>
  </si>
  <si>
    <t>161</t>
  </si>
  <si>
    <t>764002811</t>
  </si>
  <si>
    <t>Demontáž okapového plechu do suti v krytině povlakové</t>
  </si>
  <si>
    <t>1530740042</t>
  </si>
  <si>
    <t>"leg 30" 4,57+4,5+4,5+3,9+8,8</t>
  </si>
  <si>
    <t>162</t>
  </si>
  <si>
    <t>764002841</t>
  </si>
  <si>
    <t>Demontáž oplechování horních ploch zdí a nadezdívek do suti</t>
  </si>
  <si>
    <t>2011048439</t>
  </si>
  <si>
    <t>"leg 31, viz Výpis prvků"</t>
  </si>
  <si>
    <t>"K48" 42,2</t>
  </si>
  <si>
    <t>"K22" 3,0*1</t>
  </si>
  <si>
    <t>"K23" 3,45*1</t>
  </si>
  <si>
    <t>"K24" 1,125*1</t>
  </si>
  <si>
    <t>"K25" 3,275*1</t>
  </si>
  <si>
    <t>"K26" 1,8*1</t>
  </si>
  <si>
    <t>"K47" 118</t>
  </si>
  <si>
    <t>"K20" 2,8*0,81*1</t>
  </si>
  <si>
    <t>"K21" 1,2*0,81*1</t>
  </si>
  <si>
    <t>163</t>
  </si>
  <si>
    <t>764002851</t>
  </si>
  <si>
    <t>Demontáž oplechování parapetů do suti</t>
  </si>
  <si>
    <t>1685688248</t>
  </si>
  <si>
    <t>"1np" "e" 1,5*13+"g" 1,5*16+"h" 0,5*1+"i" 1,2*1+2,1*1+"j" 1,2*5+"l" 1,2*5+"m" 1,5*4+"m" 2,0*1</t>
  </si>
  <si>
    <t>"2np" "a" 1,5*16+"e" 1,5*13+"f" 1,5*1+"g" 1,35*16+"i,r,m" 0,6*1+0,9*7+2,4*6+"n" 1,5*1</t>
  </si>
  <si>
    <t>"3-12np" "a" (1,5*16)*10+"e" (0,6*1)*10+(0,9*7+2,4*6)*10+"f" (1,5*1)*10+"i,r,m" (0,6*1)*10+(0,9*7+2,4*6)*10+"n" (1,5*1)*10</t>
  </si>
  <si>
    <t>"13np" "g" (1,35*16)*10+"s" 1,2*5+0,85*1+"t" 0,85*1+1,2*5</t>
  </si>
  <si>
    <t>Mezisoučet "leg 01 parapety bouraných oken</t>
  </si>
  <si>
    <t>" výpis prvků K29" 1,26*21</t>
  </si>
  <si>
    <t>Mezisoučet "leg 15 okap lodžie</t>
  </si>
  <si>
    <t>"1np" 3,3*6+2,1*1+1,75*1+2,8*2+6,7*1+8,1*1+1,5*1</t>
  </si>
  <si>
    <t>"2np" 1,5*2+6,0</t>
  </si>
  <si>
    <t>Mezisoučet "leg 17 oplechování okna</t>
  </si>
  <si>
    <t>"13np" 1,2*1+2,8*1+3,45*1+1,125*1+3,275*1+1,8*1+3,0*1</t>
  </si>
  <si>
    <t>Mezisoučet "18 oplechování otvorů</t>
  </si>
  <si>
    <t>"2np" 0,3*2+0,6*7</t>
  </si>
  <si>
    <t>"3-12np" (0,3*2+0,6*7)*10</t>
  </si>
  <si>
    <t>Mezisoučet "50 meziokenní vložky</t>
  </si>
  <si>
    <t>164</t>
  </si>
  <si>
    <t>764002871</t>
  </si>
  <si>
    <t>Demontáž lemování zdí do suti</t>
  </si>
  <si>
    <t>2141777706</t>
  </si>
  <si>
    <t>4,6</t>
  </si>
  <si>
    <t>4,0</t>
  </si>
  <si>
    <t>165</t>
  </si>
  <si>
    <t>764003801</t>
  </si>
  <si>
    <t>Demontáž lemování trub, konzol, držáků, ventilačních nástavců a jiných kusových prvků do suti</t>
  </si>
  <si>
    <t>-1311107296</t>
  </si>
  <si>
    <t>6+6</t>
  </si>
  <si>
    <t>4+4</t>
  </si>
  <si>
    <t>166</t>
  </si>
  <si>
    <t>764004801</t>
  </si>
  <si>
    <t>Demontáž podokapního žlabu do suti</t>
  </si>
  <si>
    <t>-36022818</t>
  </si>
  <si>
    <t>167</t>
  </si>
  <si>
    <t>764004861</t>
  </si>
  <si>
    <t>Demontáž svodu do suti</t>
  </si>
  <si>
    <t>-1723591941</t>
  </si>
  <si>
    <t>3,8*2</t>
  </si>
  <si>
    <t>3,0*4</t>
  </si>
  <si>
    <t>168</t>
  </si>
  <si>
    <t>764111671</t>
  </si>
  <si>
    <t>Krytina železobetonových desek z Pz plechu s povrchovou úpravou</t>
  </si>
  <si>
    <t>412783280</t>
  </si>
  <si>
    <t>"K40" 1,95*0,95*10</t>
  </si>
  <si>
    <t>"K41" 4,7*0,94*1</t>
  </si>
  <si>
    <t>"K42" 25,3*0,74*2</t>
  </si>
  <si>
    <t>169</t>
  </si>
  <si>
    <t>764212633</t>
  </si>
  <si>
    <t>Oplechování štítu závětrnou lištou z Pz s povrchovou úpravou rš 250 mm</t>
  </si>
  <si>
    <t>1428253972</t>
  </si>
  <si>
    <t>"K39" 141,2</t>
  </si>
  <si>
    <t>170</t>
  </si>
  <si>
    <t>764212663</t>
  </si>
  <si>
    <t>Oplechování rovné okapové hrany z Pz s povrchovou úpravou rš 250 mm</t>
  </si>
  <si>
    <t>121765165</t>
  </si>
  <si>
    <t>"K38" 25,3</t>
  </si>
  <si>
    <t>171</t>
  </si>
  <si>
    <t>764213638</t>
  </si>
  <si>
    <t>Střešní dilatace z Pz s povrchovou úpravou vícedílná rš 750 mm</t>
  </si>
  <si>
    <t>1929273947</t>
  </si>
  <si>
    <t>"K33" 30,9</t>
  </si>
  <si>
    <t>172</t>
  </si>
  <si>
    <t>764214604</t>
  </si>
  <si>
    <t>Oplechování horních ploch a atik bez rohů z Pz s povrch úpravou mechanicky kotvené rš 330 mm</t>
  </si>
  <si>
    <t>619532167</t>
  </si>
  <si>
    <t>173</t>
  </si>
  <si>
    <t>764214607</t>
  </si>
  <si>
    <t>Oplechování horních ploch a atik bez rohů z Pz s povrch úpravou mechanicky kotvené rš 670 mm</t>
  </si>
  <si>
    <t>715840135</t>
  </si>
  <si>
    <t>174</t>
  </si>
  <si>
    <t>764214611</t>
  </si>
  <si>
    <t>Oplechování horních ploch a atik bez rohů z Pz s povrch úpravou mechanicky kotvené rš přes 800mm</t>
  </si>
  <si>
    <t>1071142728</t>
  </si>
  <si>
    <t>175</t>
  </si>
  <si>
    <t>764215645</t>
  </si>
  <si>
    <t>Příplatek za zvýšenou pracnost při oplechování rohů nadezdívek (atik) z Pz s povrch úprav rš do400mm</t>
  </si>
  <si>
    <t>134532666</t>
  </si>
  <si>
    <t>"K48" 1*2</t>
  </si>
  <si>
    <t>176</t>
  </si>
  <si>
    <t>764215646</t>
  </si>
  <si>
    <t>Příplatek za zvýšenou pracnost při oplechování rohů nadezdívek(atik)z Pz s povrch úprav rš přes400mm</t>
  </si>
  <si>
    <t>1277716413</t>
  </si>
  <si>
    <t>"K20-26" (1+1+1+1+1+1+1)*2</t>
  </si>
  <si>
    <t>177</t>
  </si>
  <si>
    <t>764216604</t>
  </si>
  <si>
    <t>Oplechování rovných parapetů mechanicky kotvené z Pz s povrchovou úpravou rš 330 mm</t>
  </si>
  <si>
    <t>772187250</t>
  </si>
  <si>
    <t>"K06" 1,5*3</t>
  </si>
  <si>
    <t>"K07" 8,4*1</t>
  </si>
  <si>
    <t>"K08" 6,95*1</t>
  </si>
  <si>
    <t>"K09" 2,8*1</t>
  </si>
  <si>
    <t>"K16" 2,7*88</t>
  </si>
  <si>
    <t>"K17" 3,0*88</t>
  </si>
  <si>
    <t>178</t>
  </si>
  <si>
    <t>764216605</t>
  </si>
  <si>
    <t>Oplechování rovných parapetů mechanicky kotvené z Pz s povrchovou úpravou rš 400 mm</t>
  </si>
  <si>
    <t>1391191943</t>
  </si>
  <si>
    <t>"K01" 1,5*46</t>
  </si>
  <si>
    <t>"K02" 1,87*1</t>
  </si>
  <si>
    <t>"K03" 1,97*1</t>
  </si>
  <si>
    <t>"K04" 1,2*21</t>
  </si>
  <si>
    <t>"K05" 0,5*1</t>
  </si>
  <si>
    <t>"K10" 2,8*1</t>
  </si>
  <si>
    <t>"K11" 3,3*6</t>
  </si>
  <si>
    <t>"K12" 1,75*1</t>
  </si>
  <si>
    <t>"K13" 2,1*1</t>
  </si>
  <si>
    <t>"K14" 2,4*126</t>
  </si>
  <si>
    <t>"K15" 0,6*21</t>
  </si>
  <si>
    <t>"K19" 0,85*2</t>
  </si>
  <si>
    <t>179</t>
  </si>
  <si>
    <t>764216607</t>
  </si>
  <si>
    <t>Oplechování rovných parapetů mechanicky kotvené z Pz s povrchovou úpravou rš 670 mm</t>
  </si>
  <si>
    <t>-1864301751</t>
  </si>
  <si>
    <t>"K18" 1,26*1</t>
  </si>
  <si>
    <t>180</t>
  </si>
  <si>
    <t>764216665</t>
  </si>
  <si>
    <t>Příplatek za zvýšenou pracnost oplechování rohů rovných parapetů z PZ s povrch úpravou rš do 400 mm</t>
  </si>
  <si>
    <t>332367498</t>
  </si>
  <si>
    <t>(46+1+1+21+1+3+1+1+1+1+6+1+1+126+21+88+88+2)*2</t>
  </si>
  <si>
    <t>181</t>
  </si>
  <si>
    <t>764216667</t>
  </si>
  <si>
    <t>Příplatek za zvýšenou pracnost oplechování rohů rovných parapetů z PZ s povrch úpravou rš přes400mm</t>
  </si>
  <si>
    <t>-563704781</t>
  </si>
  <si>
    <t>1*2</t>
  </si>
  <si>
    <t>182</t>
  </si>
  <si>
    <t>764311615</t>
  </si>
  <si>
    <t>Lemování rovných zdí střech s krytinou skládanou z Pz s povrchovou úpravou rš 400 mm</t>
  </si>
  <si>
    <t>840450282</t>
  </si>
  <si>
    <t>"K34" 4,6</t>
  </si>
  <si>
    <t>183</t>
  </si>
  <si>
    <t>764311617</t>
  </si>
  <si>
    <t>Lemování rovných zdí střech s krytinou skládanou z Pz s povrchovou úpravou rš 670 mm</t>
  </si>
  <si>
    <t>-121425123</t>
  </si>
  <si>
    <t>"K43" 4,0</t>
  </si>
  <si>
    <t>184</t>
  </si>
  <si>
    <t>764312614</t>
  </si>
  <si>
    <t>Spodní lemování rovných zdí střech s krytinou skládanou z Pz s povrchovou úpravou rš 330 mm</t>
  </si>
  <si>
    <t>1797115476</t>
  </si>
  <si>
    <t>"K44" 199,6</t>
  </si>
  <si>
    <t>185</t>
  </si>
  <si>
    <t>764315633</t>
  </si>
  <si>
    <t>Lemování trub prostupovou manžetou z Pz s povrch úpravou střech s krytinou skládanou D do 150 mm</t>
  </si>
  <si>
    <t>1751686335</t>
  </si>
  <si>
    <t>"K45" 10</t>
  </si>
  <si>
    <t>186</t>
  </si>
  <si>
    <t>76431563R</t>
  </si>
  <si>
    <t>Lemování trub prostupovou manžetou z Pz s povrch úpravou střech s krytinou skládanou D 400 mm</t>
  </si>
  <si>
    <t>1156650431</t>
  </si>
  <si>
    <t>"K46" 10</t>
  </si>
  <si>
    <t>187</t>
  </si>
  <si>
    <t>764511602</t>
  </si>
  <si>
    <t>Žlab podokapní půlkruhový z Pz s povrchovou úpravou rš 330 mm včetně háků a čel</t>
  </si>
  <si>
    <t>1846882018</t>
  </si>
  <si>
    <t>"K37" 21,7</t>
  </si>
  <si>
    <t>188</t>
  </si>
  <si>
    <t>764511642</t>
  </si>
  <si>
    <t>Kotlík oválný (trychtýřový) pro podokapní žlaby z Pz s povrchovou úpravou 330/100 mm</t>
  </si>
  <si>
    <t>-2008701636</t>
  </si>
  <si>
    <t>"K37" 6</t>
  </si>
  <si>
    <t>189</t>
  </si>
  <si>
    <t>764518622</t>
  </si>
  <si>
    <t>Svody kruhové včetně objímek, kolen, odskoků z Pz s povrchovou úpravou průměru 100 mm</t>
  </si>
  <si>
    <t>-1651839237</t>
  </si>
  <si>
    <t>"K36" 15,6</t>
  </si>
  <si>
    <t>190</t>
  </si>
  <si>
    <t>R-9987642</t>
  </si>
  <si>
    <t>Přesun hmot  pro konstrukce klempířské v objektech v do 48 m</t>
  </si>
  <si>
    <t>-1143864229</t>
  </si>
  <si>
    <t>766</t>
  </si>
  <si>
    <t>Konstrukce truhlářské</t>
  </si>
  <si>
    <t>191</t>
  </si>
  <si>
    <t>766622131</t>
  </si>
  <si>
    <t>Montáž plastových oken plochy přes 1 m2 otevíravých výšky do 1,5 m s rámem do zdiva</t>
  </si>
  <si>
    <t>-1896587873</t>
  </si>
  <si>
    <t>"viz D.1.1.b)19 VÝPIS OKEN</t>
  </si>
  <si>
    <t>3,0*1,45*88</t>
  </si>
  <si>
    <t>2,4*1,45*63</t>
  </si>
  <si>
    <t>0,85*1,3*1</t>
  </si>
  <si>
    <t>1,5*1,45*13</t>
  </si>
  <si>
    <t>1,5*1,425*13</t>
  </si>
  <si>
    <t>0,85*1,2*1</t>
  </si>
  <si>
    <t>1,2*0,9*10</t>
  </si>
  <si>
    <t>2,7*1,45*88</t>
  </si>
  <si>
    <t>1,5*0,525*1</t>
  </si>
  <si>
    <t>192</t>
  </si>
  <si>
    <t>O01</t>
  </si>
  <si>
    <t>O01 - okno 3000x1450 mm včetně příslušenství viz Výpis oken</t>
  </si>
  <si>
    <t>1925167281</t>
  </si>
  <si>
    <t>193</t>
  </si>
  <si>
    <t>O02o</t>
  </si>
  <si>
    <t>O02 - okno 2400x1450 mm včetně příslušenství viz Výpis oken</t>
  </si>
  <si>
    <t>-1329367545</t>
  </si>
  <si>
    <t>194</t>
  </si>
  <si>
    <t>O03o</t>
  </si>
  <si>
    <t>O03 - okno 2400x1450 mm včetně příslušenství viz Výpis oken</t>
  </si>
  <si>
    <t>1935614070</t>
  </si>
  <si>
    <t>195</t>
  </si>
  <si>
    <t>O13</t>
  </si>
  <si>
    <t>O13 - okno 850x1300 mm včetně příslušenství viz Výpis oken</t>
  </si>
  <si>
    <t>-1595709355</t>
  </si>
  <si>
    <t>196</t>
  </si>
  <si>
    <t>O14</t>
  </si>
  <si>
    <t>O14 - okno 1500x1450 mm včetně příslušenství viz Výpis oken</t>
  </si>
  <si>
    <t>1623544525</t>
  </si>
  <si>
    <t>197</t>
  </si>
  <si>
    <t>O15</t>
  </si>
  <si>
    <t>O15 - okno 1500x1425 mm včetně příslušenství viz Výpis oken</t>
  </si>
  <si>
    <t>1565886267</t>
  </si>
  <si>
    <t>198</t>
  </si>
  <si>
    <t>O16</t>
  </si>
  <si>
    <t>O16 - okno 850x1200 mm včetně příslušenství viz Výpis oken</t>
  </si>
  <si>
    <t>195081329</t>
  </si>
  <si>
    <t>199</t>
  </si>
  <si>
    <t>O17</t>
  </si>
  <si>
    <t>O17 - okno 1200x900 mm včetně příslušenství viz Výpis oken</t>
  </si>
  <si>
    <t>800203479</t>
  </si>
  <si>
    <t>200</t>
  </si>
  <si>
    <t>O18</t>
  </si>
  <si>
    <t>O18 - okno 2700x1450 mm včetně příslušenství viz Výpis oken</t>
  </si>
  <si>
    <t>881323076</t>
  </si>
  <si>
    <t>201</t>
  </si>
  <si>
    <t>O19</t>
  </si>
  <si>
    <t>O19 - okno 1500x525 mm včetně příslušenství viz Výpis oken</t>
  </si>
  <si>
    <t>-1548624002</t>
  </si>
  <si>
    <t>202</t>
  </si>
  <si>
    <t>766622132</t>
  </si>
  <si>
    <t>Montáž plastových oken plochy přes 1 m2 otevíravých výšky do 2,5 m s rámem do zdiva</t>
  </si>
  <si>
    <t>-28031920</t>
  </si>
  <si>
    <t>1,97*1,65*1</t>
  </si>
  <si>
    <t>1,87*1,65*1</t>
  </si>
  <si>
    <t>203</t>
  </si>
  <si>
    <t>O06</t>
  </si>
  <si>
    <t>O06 - okno 1970x1650 mm včetně příslušenství viz Výpis oken</t>
  </si>
  <si>
    <t>695733039</t>
  </si>
  <si>
    <t>204</t>
  </si>
  <si>
    <t>O07</t>
  </si>
  <si>
    <t>O07 - okno 1870x1650 mm včetně příslušenství viz Výpis oken</t>
  </si>
  <si>
    <t>-30594987</t>
  </si>
  <si>
    <t>205</t>
  </si>
  <si>
    <t>766622216</t>
  </si>
  <si>
    <t>Montáž plastových oken plochy do 1 m2 otevíravých s rámem do zdiva</t>
  </si>
  <si>
    <t>2020547414</t>
  </si>
  <si>
    <t>21+1+11+1+8+10</t>
  </si>
  <si>
    <t>206</t>
  </si>
  <si>
    <t>O04o</t>
  </si>
  <si>
    <t>O04 - okno 600x1450 mm včetně příslušenství viz Výpis oken</t>
  </si>
  <si>
    <t>-593575740</t>
  </si>
  <si>
    <t>207</t>
  </si>
  <si>
    <t>O08</t>
  </si>
  <si>
    <t>O08 - okno 1200x575 mm včetně příslušenství viz Výpis oken</t>
  </si>
  <si>
    <t>1377503869</t>
  </si>
  <si>
    <t>208</t>
  </si>
  <si>
    <t>O09</t>
  </si>
  <si>
    <t>O09 - okno 1500x525 mm včetně příslušenství viz Výpis oken</t>
  </si>
  <si>
    <t>-1031817355</t>
  </si>
  <si>
    <t>209</t>
  </si>
  <si>
    <t>O10</t>
  </si>
  <si>
    <t>O10 - okno 500x500 mm včetně příslušenství viz Výpis oken</t>
  </si>
  <si>
    <t>827438789</t>
  </si>
  <si>
    <t>210</t>
  </si>
  <si>
    <t>O11</t>
  </si>
  <si>
    <t>O11 - okno 1500x525 mm včetně příslušenství viz Výpis oken</t>
  </si>
  <si>
    <t>1555048584</t>
  </si>
  <si>
    <t>211</t>
  </si>
  <si>
    <t>O12</t>
  </si>
  <si>
    <t>O12 - okno 1200x550 mm včetně příslušenství viz Výpis oken</t>
  </si>
  <si>
    <t>103664038</t>
  </si>
  <si>
    <t>212</t>
  </si>
  <si>
    <t>766629214</t>
  </si>
  <si>
    <t>Příplatek k montáži oken rovné ostění připojovací spára do 15 mm - páska</t>
  </si>
  <si>
    <t>99463103</t>
  </si>
  <si>
    <t>"okna O01-O05" (3,0*88+0,9*63+2,4*63+0,9*63+2,4*63+0,6*21+0,9*21+1,5*22)*2</t>
  </si>
  <si>
    <t>"okna O06-O10" (1,97*1+1,87*1+1,2*1+1,5*11+0,5*1)*2</t>
  </si>
  <si>
    <t>"okna O11-O15" (1,5*8+1,2*10+0,85*1+1,5*13+1,5*13)*2</t>
  </si>
  <si>
    <t>"okna O16-O19" (0,85*1+1,2*10+2,7*88+1,5*1)*2</t>
  </si>
  <si>
    <t>"okna O01-O05" (1,45*88+2,375*63+2,375*63+2,375*21+2,4*22)*2</t>
  </si>
  <si>
    <t>"okna O06-O10" (1,65*1+1,65*1+0,575*1+0,525*11+0,5*1)*2</t>
  </si>
  <si>
    <t>"okna O11-O15" (0,525*8+0,55*10+1,3*1+1,45*13+1,425*13)*2</t>
  </si>
  <si>
    <t>"okna O16-O19" (1,2*1+0,9*10+1,45*88+0,525*1)*2</t>
  </si>
  <si>
    <t>"dveře D01-D03" (2,125*1+2,0*1+1,97*1)*2</t>
  </si>
  <si>
    <t>213</t>
  </si>
  <si>
    <t>766641131</t>
  </si>
  <si>
    <t>Montáž balkónových dveří zdvojených 1křídlových bez nadsvětlíku včetně rámu do zdiva</t>
  </si>
  <si>
    <t>1909111766</t>
  </si>
  <si>
    <t>63+63+21</t>
  </si>
  <si>
    <t>214</t>
  </si>
  <si>
    <t>O02d</t>
  </si>
  <si>
    <t>O02 - okno 900x2375 mm včetně příslušenství viz Výpis oken</t>
  </si>
  <si>
    <t>-431854572</t>
  </si>
  <si>
    <t>215</t>
  </si>
  <si>
    <t>O03d</t>
  </si>
  <si>
    <t>O03 - okno 900x2375 mm včetně příslušenství viz Výpis oken</t>
  </si>
  <si>
    <t>85878893</t>
  </si>
  <si>
    <t>216</t>
  </si>
  <si>
    <t>O04d</t>
  </si>
  <si>
    <t>O04 - okno 900x2375 mm včetně příslušenství viz Výpis oken</t>
  </si>
  <si>
    <t>832588409</t>
  </si>
  <si>
    <t>217</t>
  </si>
  <si>
    <t>766641161</t>
  </si>
  <si>
    <t>Montáž balkónových dveří zdvojených 2křídlových bez nadsvětlíku včetně rámu do zdiva</t>
  </si>
  <si>
    <t>2015065727</t>
  </si>
  <si>
    <t>218</t>
  </si>
  <si>
    <t>O05d</t>
  </si>
  <si>
    <t>O05 - okno 1500x2400 mm včetně příslušenství viz Výpis oken</t>
  </si>
  <si>
    <t>725682093</t>
  </si>
  <si>
    <t>219</t>
  </si>
  <si>
    <t>766691914</t>
  </si>
  <si>
    <t>Vyvěšení nebo zavěšení dřevěných křídel dveří pl do 2 m2</t>
  </si>
  <si>
    <t>-1675166561</t>
  </si>
  <si>
    <t>2+1+1</t>
  </si>
  <si>
    <t>220</t>
  </si>
  <si>
    <t>R-9987662</t>
  </si>
  <si>
    <t>Přesun hmot  pro konstrukce truhlářské v objektech v do 48 m</t>
  </si>
  <si>
    <t>-1129591632</t>
  </si>
  <si>
    <t>767</t>
  </si>
  <si>
    <t>Konstrukce zámečnické</t>
  </si>
  <si>
    <t>221</t>
  </si>
  <si>
    <t>767640111</t>
  </si>
  <si>
    <t>Montáž dveří ocelových vchodových jednokřídlových bez nadsvětlíku</t>
  </si>
  <si>
    <t>1439954455</t>
  </si>
  <si>
    <t>"viz.v.č.D.1.1.b)20-výpis dveří - D02"1</t>
  </si>
  <si>
    <t>222</t>
  </si>
  <si>
    <t>R-3411560</t>
  </si>
  <si>
    <t xml:space="preserve">dveře ocelové- viz. D02, vč. všech příslušenství a doplňků </t>
  </si>
  <si>
    <t>-1828456943</t>
  </si>
  <si>
    <t>223</t>
  </si>
  <si>
    <t>767640221</t>
  </si>
  <si>
    <t>Montáž dveří ocelových vchodových dvoukřídlových bez nadsvětlíku</t>
  </si>
  <si>
    <t>1498913061</t>
  </si>
  <si>
    <t>"viz.v.č.D.1.1.b)20-výpis dveří - D01"1</t>
  </si>
  <si>
    <t>224</t>
  </si>
  <si>
    <t>R-3411600</t>
  </si>
  <si>
    <t xml:space="preserve">dveře ocelové - viz. D01, vč. všech příslušenství a doplňků </t>
  </si>
  <si>
    <t>930319057</t>
  </si>
  <si>
    <t>225</t>
  </si>
  <si>
    <t>R-7670012</t>
  </si>
  <si>
    <t xml:space="preserve">D+M vstupních hliníkových dveří - viz D3- vč. všech příslušenství a doplňků </t>
  </si>
  <si>
    <t>-757635149</t>
  </si>
  <si>
    <t>"viz.v.č.D.1.1.b)20-výpis dveří - D03"1</t>
  </si>
  <si>
    <t>226</t>
  </si>
  <si>
    <t>R-9987672</t>
  </si>
  <si>
    <t>Přesun hmot  pro zámečnické konstrukce v objektech v do 48 m</t>
  </si>
  <si>
    <t>1539061865</t>
  </si>
  <si>
    <t>227</t>
  </si>
  <si>
    <t>Z31</t>
  </si>
  <si>
    <t>Z31 - NOVÁ STŘEŠNÍ VPUSŤ DN 100, DVOUSTUPŇOVÁ VYHŘÍVANÁ + KOŠÍČEK NEČISTOT. NAPOJENÍ NA EL. ŘEŠENO V SAMOSTATNÉ ČÁSTI PD - ELEKTROINSTALACE</t>
  </si>
  <si>
    <t>-659022824</t>
  </si>
  <si>
    <t>228</t>
  </si>
  <si>
    <t>Z32</t>
  </si>
  <si>
    <t>Z32 - NOVÁ STŘEŠNÍ VPUSŤ DN 150, DVOUSTUPŇOVÁ VYHŘÍVANÁ + KOŠÍČEK NEČISTOT. NAPOJENÍ NA EL. ŘEŠENO V SAMOSTATNÉ ČÁSTI PD - ELEKTROINSTALACE - viz Výpis prvků</t>
  </si>
  <si>
    <t>1784261371</t>
  </si>
  <si>
    <t>229</t>
  </si>
  <si>
    <t>Z36</t>
  </si>
  <si>
    <t>Z36 - OBROUŠENÍ, OČIŠTĚNÍ A NOVÝ ANTIKOROZNÍ NÁTĚR STÁVAJÍCÍCH BALKONOVÝCH ZÁBRADLÍ 3550x1100 mm. (BUDE PROVEDENA KONTROLA KOTVENÍ PŘED PROVEDENÍM ZATEPLENÍ) - viz Výpis prvků</t>
  </si>
  <si>
    <t>-1193034531</t>
  </si>
  <si>
    <t xml:space="preserve">Poznámka k položce:
K zábradlí bude doplněn (přivařen z vnější strany zábradlí) plech tl. 1 mm. PLech bude rovněž opatřen antikorozním nátěrem (bude provedena kontrola kotvení před provedením zateplení) 
</t>
  </si>
  <si>
    <t>230</t>
  </si>
  <si>
    <t>Z37</t>
  </si>
  <si>
    <t>Z37 - NOVÉ ZÁBRADLÍ LODŽIE 18000x1100 mm PŘEDSUNUTÉ PŘED ZATEPLENOU FASÁDU OBJETKU. ZÁBRADLÍ BUDE PROVEDENO JAKO TYČOVÉ DLE PŮVODNÍHO STAVU OPATŘENÉ PRÁŠKOVOU VYPALOVANOU BARVOU - viz Výpis prvků</t>
  </si>
  <si>
    <t>-125332393</t>
  </si>
  <si>
    <t>771</t>
  </si>
  <si>
    <t>Podlahy z dlaždic</t>
  </si>
  <si>
    <t>231</t>
  </si>
  <si>
    <t>771474114</t>
  </si>
  <si>
    <t>Montáž soklíků z dlaždic keramických rovných flexibilní lepidlo v do 150 mm</t>
  </si>
  <si>
    <t>-1555407349</t>
  </si>
  <si>
    <t>"e" (3,42*1+3,54*6+1,1*14)*10</t>
  </si>
  <si>
    <t>Mezisoučet "západ</t>
  </si>
  <si>
    <t>"f" 1,72*2*11</t>
  </si>
  <si>
    <t>Mezisoučet "jih</t>
  </si>
  <si>
    <t>"m,r" (3,42*1+3,54*6+1,1*14)*11</t>
  </si>
  <si>
    <t>Mezisoučet "východ</t>
  </si>
  <si>
    <t>"n" 1,72*2*11</t>
  </si>
  <si>
    <t>Mezisoučet "sever</t>
  </si>
  <si>
    <t>232</t>
  </si>
  <si>
    <t>R-77101</t>
  </si>
  <si>
    <t xml:space="preserve">Dlažba keramická protiskluzová - viz. technické podmínky výrobků </t>
  </si>
  <si>
    <t>1336903023</t>
  </si>
  <si>
    <t>916,94*0,2 'Přepočtené koeficientem množství</t>
  </si>
  <si>
    <t>233</t>
  </si>
  <si>
    <t>771591111</t>
  </si>
  <si>
    <t>Podlahy penetrace podkladu</t>
  </si>
  <si>
    <t>1980801864</t>
  </si>
  <si>
    <t>"e" (3,42*1+3,54*6+1,1*14)*10*0,15</t>
  </si>
  <si>
    <t>"f" 1,72*2*11*0,15</t>
  </si>
  <si>
    <t>"m,r" (3,42*1+3,54*6+1,1*14)*11*0,15</t>
  </si>
  <si>
    <t>"n" 1,72*2*11*0,15</t>
  </si>
  <si>
    <t>234</t>
  </si>
  <si>
    <t>771591115</t>
  </si>
  <si>
    <t>Podlahy spárování silikonem</t>
  </si>
  <si>
    <t>-1288432137</t>
  </si>
  <si>
    <t>235</t>
  </si>
  <si>
    <t>771591175</t>
  </si>
  <si>
    <t>Montáž profilu ukončujícího pro balkony a terasy</t>
  </si>
  <si>
    <t>-1309481730</t>
  </si>
  <si>
    <t>"K29" 1,26*21</t>
  </si>
  <si>
    <t>236</t>
  </si>
  <si>
    <t>59054296R</t>
  </si>
  <si>
    <t>profil  ukončovací balkonový - viz Výpis prvků</t>
  </si>
  <si>
    <t>274367700</t>
  </si>
  <si>
    <t>26,46*1,2 'Přepočtené koeficientem množství</t>
  </si>
  <si>
    <t>237</t>
  </si>
  <si>
    <t>771591325</t>
  </si>
  <si>
    <t>Montáž chrliče ke žlabu pro odvodnění balkonu nebo terasy</t>
  </si>
  <si>
    <t>1208080369</t>
  </si>
  <si>
    <t>"K37" 2</t>
  </si>
  <si>
    <t>238</t>
  </si>
  <si>
    <t>59054470R</t>
  </si>
  <si>
    <t>nerez chrlič - prostup pro odvodnění zaatikového žlabu</t>
  </si>
  <si>
    <t>786086877</t>
  </si>
  <si>
    <t>239</t>
  </si>
  <si>
    <t>R-9987712</t>
  </si>
  <si>
    <t>Přesun hmot  pro podlahy z dlaždic v objektech v do 48 m</t>
  </si>
  <si>
    <t>2007460719</t>
  </si>
  <si>
    <t xml:space="preserve">003 - Vedlejší aktivity projektu </t>
  </si>
  <si>
    <t xml:space="preserve">    730 - Vytápění </t>
  </si>
  <si>
    <t>730</t>
  </si>
  <si>
    <t xml:space="preserve">Vytápění </t>
  </si>
  <si>
    <t>R-7300010</t>
  </si>
  <si>
    <t>provedení změny topné křivky</t>
  </si>
  <si>
    <t>-523627545</t>
  </si>
  <si>
    <t>004 - Nezpůsobilé výdaje - hromosvod</t>
  </si>
  <si>
    <t>ATRIS s.r.o.</t>
  </si>
  <si>
    <t>C46M - Zemní práce - C46M - Zemní práce</t>
  </si>
  <si>
    <t>C801-3 - Stavební pr - C801-3 - Stavební pr</t>
  </si>
  <si>
    <t>Materiály - Materiály</t>
  </si>
  <si>
    <t>Dodávky zařízení (sp - Dodávky zařízení (sp</t>
  </si>
  <si>
    <t>Práce v HZS - Práce v HZS</t>
  </si>
  <si>
    <t>trubka tuhá el.inst.z PVC typ 1523 R=23mm (PU)</t>
  </si>
  <si>
    <t>lišta vklád.PH 18x13</t>
  </si>
  <si>
    <t>krab.rozvodka typ 6455-11 do 4mm2 vč.zapoj.</t>
  </si>
  <si>
    <t>ks</t>
  </si>
  <si>
    <t>ukonč.kab.smršt.zákl.do 4x10 mm2</t>
  </si>
  <si>
    <t>jistič s krytem vč. signál. kont. 0/1</t>
  </si>
  <si>
    <t>uzem. v zemi FeZn do 120 mm2 vč.svorek;propoj.aj.</t>
  </si>
  <si>
    <t>uzem. v zemi FeZn R=8-10 mm vč.svorek;propoj.aj.</t>
  </si>
  <si>
    <t>svod. vodiče AlMgSi  R=8mm + podpěry</t>
  </si>
  <si>
    <t>jímací tyč AlMgSi do 2,5m délky na beton.podstavci</t>
  </si>
  <si>
    <t>jímací tyč AlMgSi do 6m délky + izolač.tyče s držáky</t>
  </si>
  <si>
    <t>svorky hromosvodové do 2 šroubu  SS</t>
  </si>
  <si>
    <t>svorky hromosvodové do 2 šroubu  SP1</t>
  </si>
  <si>
    <t>svorky hromosvodové do 2 šroubu SR 03</t>
  </si>
  <si>
    <t>svorky hromosv.nad 2 šrouby ( SZ )</t>
  </si>
  <si>
    <t>svorky hromosv.nad 2 šrouby SO</t>
  </si>
  <si>
    <t>svorky hromosv.nad 2 šrouby SK</t>
  </si>
  <si>
    <t>tyčový zemnič vč.zaražení do země a připoj. do 2m</t>
  </si>
  <si>
    <t>ochranný úhelník nebo trubka s držáky do zdiva</t>
  </si>
  <si>
    <t>označení svodu štítky smalt.;umělá hmota</t>
  </si>
  <si>
    <t>CYKY J 3x1.5 mm2 750V (PO) (do LV nebo žlabu)</t>
  </si>
  <si>
    <t>CYKY-CYKYm 3Cx1.5 mm2 750V (VU)</t>
  </si>
  <si>
    <t>přípl. za zatahování kab. při váze kab. do 0.75kg</t>
  </si>
  <si>
    <t>osaz.hmožd.do zdi tvrd.kamene/žel.bet. HM 8</t>
  </si>
  <si>
    <t>termostat</t>
  </si>
  <si>
    <t>Ks</t>
  </si>
  <si>
    <t>topný kabel Cu na konstrukci</t>
  </si>
  <si>
    <t>C46M - Zemní práce</t>
  </si>
  <si>
    <t>1.1</t>
  </si>
  <si>
    <t>kabel.rýha 35cm/šíř. 80cm/hl. zem.tř.3</t>
  </si>
  <si>
    <t>2.1</t>
  </si>
  <si>
    <t>fólie výstražná z PVC šířky 33cm</t>
  </si>
  <si>
    <t>3.1</t>
  </si>
  <si>
    <t>ruč.zához.kab.rýhy 35cm šíř.80cm hl.zem.tř.3</t>
  </si>
  <si>
    <t>C801-3 - Stavební pr</t>
  </si>
  <si>
    <t>1.2</t>
  </si>
  <si>
    <t>vybour.otv.cihl.malt.cem. do R=60mm tl.do 150mm</t>
  </si>
  <si>
    <t>Materiály</t>
  </si>
  <si>
    <t>CYKY-J  3X1,5 (C)</t>
  </si>
  <si>
    <t>označovací štítek</t>
  </si>
  <si>
    <t>ZEM.DUZ DRZAK OCHR.UHEL.DO ZDI</t>
  </si>
  <si>
    <t>ZEM.DRAT FEZN 10 MM (0.62 kg/m)</t>
  </si>
  <si>
    <t>Kg</t>
  </si>
  <si>
    <t>ZEM.TYC JIMACI JP 2M AL</t>
  </si>
  <si>
    <t>KS</t>
  </si>
  <si>
    <t>ZEM.TYC JIMACI JP 3M AL</t>
  </si>
  <si>
    <t>ZEM.SVORKA SK</t>
  </si>
  <si>
    <t>ZEM.PODPERA PV 32</t>
  </si>
  <si>
    <t>ZEM.SVORKA SZ</t>
  </si>
  <si>
    <t>ZEM.SVORKA SS</t>
  </si>
  <si>
    <t>ZEM.SVORKA SJ 01</t>
  </si>
  <si>
    <t>ZEM.SVORKA SJ 02 ZEM.TYC</t>
  </si>
  <si>
    <t>ZEM.SVORKA SO VELKA</t>
  </si>
  <si>
    <t>ZEM.SVORKA SP 01</t>
  </si>
  <si>
    <t>ZEM.SVORKA SR 02 pas.+pas.</t>
  </si>
  <si>
    <t>ZEM.SVORKA SR 03 pas.+kul.</t>
  </si>
  <si>
    <t>ZEM.PASEK FEZN 30/4</t>
  </si>
  <si>
    <t>ZEM.TYC ZT 2M</t>
  </si>
  <si>
    <t>FOLIE PLNA-BLESK 33cm</t>
  </si>
  <si>
    <t>ZEM.PODPERA PV 21 BET.PLAST SROUB</t>
  </si>
  <si>
    <t>ZEM.PODSTAVEC BETON.</t>
  </si>
  <si>
    <t>ZEM.OCHR. UHELNIK OU</t>
  </si>
  <si>
    <t>ZEM.PODPERA PV  3 P 55 ZAMEK</t>
  </si>
  <si>
    <t>ZEM.V  DRAT AlMgSi 8mm</t>
  </si>
  <si>
    <t>KG</t>
  </si>
  <si>
    <t>Tyč izolační IZT V680</t>
  </si>
  <si>
    <t>Držák oddál.hrom. na trub.  D-OH ST UNI  prum.100-200mm</t>
  </si>
  <si>
    <t>KR.ACIDUR 6456-12 SEDA</t>
  </si>
  <si>
    <t>LISTA LV  18X13 2M</t>
  </si>
  <si>
    <t>PRICH.PRO PC 5325 KB</t>
  </si>
  <si>
    <t>TR.PLAST TUHA 1525 320N KA</t>
  </si>
  <si>
    <t>SMRST.TRUBICE TLS 19/6</t>
  </si>
  <si>
    <t>Dodávky zařízení (sp</t>
  </si>
  <si>
    <t>1.3</t>
  </si>
  <si>
    <t>T.KABEL    240W/15m/230W</t>
  </si>
  <si>
    <t>2.2</t>
  </si>
  <si>
    <t>TERMOSTAT S VEST.ČIDLEM  TEV4   IP65</t>
  </si>
  <si>
    <t>3.2</t>
  </si>
  <si>
    <t>JISTIČ+PROUD.CHR. 6/1N/0.03/B  + KRYT  IP40</t>
  </si>
  <si>
    <t>Práce v HZS</t>
  </si>
  <si>
    <t>1.4</t>
  </si>
  <si>
    <t>Vyhledání původ.obvodů</t>
  </si>
  <si>
    <t>hod.</t>
  </si>
  <si>
    <t>2.3</t>
  </si>
  <si>
    <t>Revize elektro</t>
  </si>
  <si>
    <t>3.3</t>
  </si>
  <si>
    <t>Demontáž hromosvodu</t>
  </si>
  <si>
    <t>4.4</t>
  </si>
  <si>
    <t>Podruřný materiál,Podíl přidružených výkonů z C21M a navázaného materiálu, přesuny hmot</t>
  </si>
  <si>
    <t>478084943</t>
  </si>
  <si>
    <t xml:space="preserve">005 - Nezpůsobilé výdaje </t>
  </si>
  <si>
    <t xml:space="preserve">    1 -  Zemní práce</t>
  </si>
  <si>
    <t xml:space="preserve">    2 - Zakládání</t>
  </si>
  <si>
    <t xml:space="preserve">    5 - Komunikace pozemní</t>
  </si>
  <si>
    <t xml:space="preserve">    95 - Různé dokončovací konstrukce a práce pozemních staveb</t>
  </si>
  <si>
    <t xml:space="preserve">    711 - Izolace proti vodě, vlhkosti a plynům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</si>
  <si>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</si>
  <si>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</si>
  <si>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</si>
  <si>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</si>
  <si>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</si>
  <si>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Zemní práce</t>
  </si>
  <si>
    <t>113107122</t>
  </si>
  <si>
    <t>Odstranění podkladu pl do 50 m2 z kameniva drceného tl 200 mm</t>
  </si>
  <si>
    <t>835169204</t>
  </si>
  <si>
    <t>"viz. výkresy bouracích prací - st. okapový chodník"</t>
  </si>
  <si>
    <t>(6,4+10,1+10,9+7,3+32,7+39,4+16,2+60,8)*0,5</t>
  </si>
  <si>
    <t>113107137</t>
  </si>
  <si>
    <t>Odstranění podkladu pl do 50 m2 z betonu vyztuženého sítěmi tl 300 mm</t>
  </si>
  <si>
    <t>419324219</t>
  </si>
  <si>
    <t>113202111</t>
  </si>
  <si>
    <t>Vytrhání obrub krajníků obrubníků stojatých</t>
  </si>
  <si>
    <t>-1471295512</t>
  </si>
  <si>
    <t>"viz. výkresy bouracích prací"4</t>
  </si>
  <si>
    <t>181301101</t>
  </si>
  <si>
    <t>Rozprostření ornice tl vrstvy do 100 mm pl do 500 m2 v rovině nebo ve svahu do 1:5</t>
  </si>
  <si>
    <t>-729773738</t>
  </si>
  <si>
    <t>"po provedení stavby "348</t>
  </si>
  <si>
    <t>103715000</t>
  </si>
  <si>
    <t>substrát pro trávníky A  VL</t>
  </si>
  <si>
    <t>-1854849988</t>
  </si>
  <si>
    <t>"viz montážní položka"348*0,05</t>
  </si>
  <si>
    <t>181411131</t>
  </si>
  <si>
    <t>Založení parkového trávníku výsevem plochy do 1000 m2 v rovině a ve svahu do 1:5</t>
  </si>
  <si>
    <t>-1198232373</t>
  </si>
  <si>
    <t>005724100</t>
  </si>
  <si>
    <t>osivo směs travní parková</t>
  </si>
  <si>
    <t>kg</t>
  </si>
  <si>
    <t>-590253709</t>
  </si>
  <si>
    <t>"viz montážní položka"7</t>
  </si>
  <si>
    <t>182001111</t>
  </si>
  <si>
    <t>Plošná úprava terénu zemina tř 1 až 4 nerovnosti do +/- 100 mm v rovinně a svahu do 1:5</t>
  </si>
  <si>
    <t>-1228818416</t>
  </si>
  <si>
    <t>183402111</t>
  </si>
  <si>
    <t>Rozrušení půdy na hloubku do 150 v rovině a svahu do 1:5</t>
  </si>
  <si>
    <t>1870094382</t>
  </si>
  <si>
    <t>183403153</t>
  </si>
  <si>
    <t>Obdělání půdy hrabáním v rovině a svahu do 1:5</t>
  </si>
  <si>
    <t>-6300706</t>
  </si>
  <si>
    <t>Zakládání</t>
  </si>
  <si>
    <t>R-2740010</t>
  </si>
  <si>
    <t xml:space="preserve">Vybourání st. základů schodiště vč. odvozu a likvidace sutě, provedení nových základů schodiště dle stávajících vč. dodávky materiálu </t>
  </si>
  <si>
    <t>-730856915</t>
  </si>
  <si>
    <t>"schodiště do METAXY- nový základ "1</t>
  </si>
  <si>
    <t>Komunikace pozemní</t>
  </si>
  <si>
    <t>564201111</t>
  </si>
  <si>
    <t xml:space="preserve">Podklad nebo podsyp ze štěrku fr. 0-8 mm tl. 40 mm </t>
  </si>
  <si>
    <t>-1483517476</t>
  </si>
  <si>
    <t>"VIZ.VÝKRES 1.NP NOVÝ STAV- OKAPOVÝ CHODNÍK"</t>
  </si>
  <si>
    <t>(6,9+7,2+40,5+57+68)*0,5</t>
  </si>
  <si>
    <t>564762114</t>
  </si>
  <si>
    <t xml:space="preserve">Podklad ze štěrku fr. 0-32 mm tl. 215 - 240 mm </t>
  </si>
  <si>
    <t>52852811</t>
  </si>
  <si>
    <t>"ZÁMKOVÁ DLAŽBA "10</t>
  </si>
  <si>
    <t>596211110</t>
  </si>
  <si>
    <t>Kladení zámkové dlažby komunikací pro pěší tl 60 mm skupiny A pl do 50 m2</t>
  </si>
  <si>
    <t>1148671615</t>
  </si>
  <si>
    <t>592450380</t>
  </si>
  <si>
    <t>dlažba zámková tl. 6 cm přírodní</t>
  </si>
  <si>
    <t>-1104235</t>
  </si>
  <si>
    <t>Poznámka k položce:
spotřeba: 36 kus/m2</t>
  </si>
  <si>
    <t>10*1,05 'Přepočtené koeficientem množství</t>
  </si>
  <si>
    <t>596811221</t>
  </si>
  <si>
    <t>Kladení betonové dlažby komunikací pro pěší do lože z kameniva vel do 0,25 m2 plochy do 100 m2</t>
  </si>
  <si>
    <t>1057855531</t>
  </si>
  <si>
    <t>592456010</t>
  </si>
  <si>
    <t>dlažba desková betonová 50x50x5 cm šedá</t>
  </si>
  <si>
    <t>1422036176</t>
  </si>
  <si>
    <t>89,8*1,05 'Přepočtené koeficientem množství</t>
  </si>
  <si>
    <t>R-5640010</t>
  </si>
  <si>
    <t xml:space="preserve">D+M provedení zpětného asfaltu vč. podkladních vrstev - vč. dodávky materiálu </t>
  </si>
  <si>
    <t>-973234077</t>
  </si>
  <si>
    <t>R-5642011</t>
  </si>
  <si>
    <t xml:space="preserve">Podklad nebo podsyp ze štěrku fr. 0-8 mm tl. 30 mm </t>
  </si>
  <si>
    <t>618961378</t>
  </si>
  <si>
    <t>206359874</t>
  </si>
  <si>
    <t>"pod parapety vnitřní"1,5*0,15*46</t>
  </si>
  <si>
    <t>1,2*0,15+0,5*0,3+1,2*0,25*10+2,4*0,15*126+0,9*0,05*147+0,6*0,15*21</t>
  </si>
  <si>
    <t>3*0,225*88+1,5*0,05*22+2,7*0,225*88+1,2*0,15*10+0,85*0,15*2</t>
  </si>
  <si>
    <t>919735126</t>
  </si>
  <si>
    <t>Řezání stávajícího betonového krytu hl do 300 mm</t>
  </si>
  <si>
    <t>-1290614649</t>
  </si>
  <si>
    <t>"viz. výkresy bouracích prací"13</t>
  </si>
  <si>
    <t>Různé dokončovací konstrukce a práce pozemních staveb</t>
  </si>
  <si>
    <t>952901111</t>
  </si>
  <si>
    <t>Vyčištění budov bytové a občanské výstavby při výšce podlaží do 4 m</t>
  </si>
  <si>
    <t>1010839545</t>
  </si>
  <si>
    <t>-1613206730</t>
  </si>
  <si>
    <t>603092174</t>
  </si>
  <si>
    <t>-1528837080</t>
  </si>
  <si>
    <t>-1452132289</t>
  </si>
  <si>
    <t>73,332*14 'Přepočtené koeficientem množství</t>
  </si>
  <si>
    <t>-1811303931</t>
  </si>
  <si>
    <t>711</t>
  </si>
  <si>
    <t>Izolace proti vodě, vlhkosti a plynům</t>
  </si>
  <si>
    <t>711161302</t>
  </si>
  <si>
    <t xml:space="preserve">Izolace proti zemní vlhkosti stěn foliemi nopovými pro běžné podmínky </t>
  </si>
  <si>
    <t>220393976</t>
  </si>
  <si>
    <t>(6,9+7,2+40,5+57+68)+15,5</t>
  </si>
  <si>
    <t>711161381</t>
  </si>
  <si>
    <t>Izolace proti zemní vlhkosti foliemi nopovými ukončené horní lištou</t>
  </si>
  <si>
    <t>-577549211</t>
  </si>
  <si>
    <t>R-9987112</t>
  </si>
  <si>
    <t>Přesun hmotpro izolace proti vodě, vlhkosti a plynům v objektech v do 60 m</t>
  </si>
  <si>
    <t>-2014896314</t>
  </si>
  <si>
    <t>766441811</t>
  </si>
  <si>
    <t>Demontáž parapetních desek dřevěných nebo plastových šířky do 30 cm délky do 1,0 m</t>
  </si>
  <si>
    <t>-1130611012</t>
  </si>
  <si>
    <t>"h" 1</t>
  </si>
  <si>
    <t>"i,r,m" 1+7</t>
  </si>
  <si>
    <t>"e" (1)*10+(7)*10</t>
  </si>
  <si>
    <t>"i,r,m" (1)*10+(7)*10</t>
  </si>
  <si>
    <t>"s" 1</t>
  </si>
  <si>
    <t>"t" 1</t>
  </si>
  <si>
    <t>"2np" 2+7</t>
  </si>
  <si>
    <t>"3-12np" (2+7)*10</t>
  </si>
  <si>
    <t>766441821</t>
  </si>
  <si>
    <t>Demontáž parapetních desek dřevěných nebo plastových šířky do 30 cm délky přes 1,0 m</t>
  </si>
  <si>
    <t>2055909556</t>
  </si>
  <si>
    <t>"e" 13</t>
  </si>
  <si>
    <t>"g" 16</t>
  </si>
  <si>
    <t>"i" 1+1</t>
  </si>
  <si>
    <t>"j" 5</t>
  </si>
  <si>
    <t>"l" 5</t>
  </si>
  <si>
    <t>"m" 4+"m" 1</t>
  </si>
  <si>
    <t>"a" 16</t>
  </si>
  <si>
    <t>"f" 1</t>
  </si>
  <si>
    <t>"i,r,m" 6</t>
  </si>
  <si>
    <t>"n" 1</t>
  </si>
  <si>
    <t>"a" (16)*10</t>
  </si>
  <si>
    <t>"e"(6)*10</t>
  </si>
  <si>
    <t>"f" (1)*10</t>
  </si>
  <si>
    <t>"i,r,m" (6)*10</t>
  </si>
  <si>
    <t>"n" (1)*10</t>
  </si>
  <si>
    <t>"g" (16)*10</t>
  </si>
  <si>
    <t>"s" 5</t>
  </si>
  <si>
    <t>"t" 5</t>
  </si>
  <si>
    <t>766694112</t>
  </si>
  <si>
    <t>Montáž parapetních desek dřevěných nebo plastových šířky do 30 cm délky do 1,6 m</t>
  </si>
  <si>
    <t>603568246</t>
  </si>
  <si>
    <t>46+1+1+10+147+21+22+10+2</t>
  </si>
  <si>
    <t>611444000</t>
  </si>
  <si>
    <t xml:space="preserve">parapet plastový vnitřní  š. 150 mm vč. kotvení a dodávky kotevních prvků </t>
  </si>
  <si>
    <t>1907786375</t>
  </si>
  <si>
    <t>"viz. výpis parapetů"</t>
  </si>
  <si>
    <t>"P01,04"1,5*46*1,05+1,2*1,05</t>
  </si>
  <si>
    <t>"P09"0,6*21*1,05</t>
  </si>
  <si>
    <t>"P13,14"1,2*10*1,05+0,85*2*1,05</t>
  </si>
  <si>
    <t>611444010</t>
  </si>
  <si>
    <t xml:space="preserve">parapet plastový vnitřní š. 250 mm vč. kotvení a dodávky kotevních prvků </t>
  </si>
  <si>
    <t>566657764</t>
  </si>
  <si>
    <t>"viz. výpis parapetů- P06"1,2*10*1,05</t>
  </si>
  <si>
    <t>6079410R1</t>
  </si>
  <si>
    <t>vnitřní krycí deska vč. kotvení bukový masiv š. 50 mm - viz Výpis prvků</t>
  </si>
  <si>
    <t>-986806835</t>
  </si>
  <si>
    <t>"P08" 0,9*147*1,05</t>
  </si>
  <si>
    <t>"P11" 1,5*22*1,05</t>
  </si>
  <si>
    <t>766694113</t>
  </si>
  <si>
    <t>Montáž parapetních desek dřevěných nebo plastových šířky do 30 cm délky do 2,6 m</t>
  </si>
  <si>
    <t>-1534011992</t>
  </si>
  <si>
    <t>1+1+126</t>
  </si>
  <si>
    <t>594405178</t>
  </si>
  <si>
    <t>"P07"2,4*126*1,05</t>
  </si>
  <si>
    <t>-738516465</t>
  </si>
  <si>
    <t>"P02" 1,87*1,05</t>
  </si>
  <si>
    <t>"P03" 1,97*1,05</t>
  </si>
  <si>
    <t>766694114</t>
  </si>
  <si>
    <t>Montáž parapetních desek dřevěných nebo plastových šířky do 30 cm délky přes 2,6 m</t>
  </si>
  <si>
    <t>-1988448107</t>
  </si>
  <si>
    <t>88+88</t>
  </si>
  <si>
    <t>6114440-R</t>
  </si>
  <si>
    <t xml:space="preserve">parapet plastový vnitřní š. 225 mm vč. kotvení a dodávky kotevních prvků </t>
  </si>
  <si>
    <t>997306681</t>
  </si>
  <si>
    <t>"viz. výpis parapetů- P10,12"3*88*1,05+2,7*88*1,05</t>
  </si>
  <si>
    <t>611444150</t>
  </si>
  <si>
    <t>koncovka k parapetu plastovému vnitřnímu 1 pár</t>
  </si>
  <si>
    <t>1436875681</t>
  </si>
  <si>
    <t>"viz. výpis parapetů"564-3-147-22</t>
  </si>
  <si>
    <t>672215828</t>
  </si>
  <si>
    <t xml:space="preserve">Přeložka paraboly vč. kotvení a dodávky kotevních prvků </t>
  </si>
  <si>
    <t>533952173</t>
  </si>
  <si>
    <t>-929222667</t>
  </si>
  <si>
    <t>Z01</t>
  </si>
  <si>
    <t>Z01 - NOVÁ MŘÍŽ OKNA 1400x425 mm KOTVENÁ DO OSTĚNÍ OTVORU. MŘÍŽ TVOŘENÁ TAHOKOVEM V OC. RÁMEČKU. ŽÁROVĚ ZINKOVANÉ - viz Výpis prvků</t>
  </si>
  <si>
    <t>1616658027</t>
  </si>
  <si>
    <t>Z02</t>
  </si>
  <si>
    <t>Z02 - NOVÁ MŘÍŽ OKNA 1780x1550 mm KOTVENÁ DO OSTĚNÍ OTVORU. MŘÍŽ TVOŘENÁ TAHOKOVEM V OC. RÁMEČKU. ŽÁROVĚ ZINKOVANÉ - viz Výpis prvků</t>
  </si>
  <si>
    <t>856362620</t>
  </si>
  <si>
    <t>Z03</t>
  </si>
  <si>
    <t>Z03 - NOVÁ MŘÍŽ OKNA 1870x1550 mm KOTVENÁ DO OSTĚNÍ OTVORU. MŘÍŽ TVOŘENÁ TAHOKOVEM V OC. RÁMEČKU. ŽÁROVĚ ZINKOVANÉ - viz Výpis prvků</t>
  </si>
  <si>
    <t>1336760118</t>
  </si>
  <si>
    <t>Z04</t>
  </si>
  <si>
    <t>Z04 - NOVÁ MŘÍŽ OKNA 1100x475 mm KOTVENÁ DO OSTĚNÍ OTVORU. MŘÍŽ TVOŘENÁ TAHOKOVEM V OC. RÁMEČKU. ŽÁROVĚ ZINKOVANÉ - viz Výpis prvků</t>
  </si>
  <si>
    <t>2014198849</t>
  </si>
  <si>
    <t>Z05</t>
  </si>
  <si>
    <t>Z05 - NOVÁ MŘÍŽ 1400x1325 mm OKNA KOTVENÁ DO OSTĚNÍ OTVORU. MŘÍŽ TVOŘENÁ TAHOKOVEM V OC. RÁMEČKU. ŽÁROVĚ ZINKOVANÉ - viz Výpis prvků</t>
  </si>
  <si>
    <t>209767773</t>
  </si>
  <si>
    <t>Z06</t>
  </si>
  <si>
    <t>Z06 - OBROUŠENÍ, OČIŠTĚNÍ A NOVÝ ANTIKOROZNÍ NÁTĚR STÁVAJÍCÍHO ZÁBRADLÍ 10000x1000 mm - viz Výpis prvků</t>
  </si>
  <si>
    <t>2062044021</t>
  </si>
  <si>
    <t>Z07</t>
  </si>
  <si>
    <t>Z07 - VĚTRACÍ MŘÍŽKA 200x200 mm S PROTIDEŠŤOVOU ŽALUZIÍ A SÍŤKOU PROTI HMYZU UMÍSTĚNÁ NA ZATEPLENÝ POVRCH FASÁDY - viz Výpis prvků</t>
  </si>
  <si>
    <t>1347370040</t>
  </si>
  <si>
    <t>Z08</t>
  </si>
  <si>
    <t>Z08 - PŘELOŽENÍ STÁVAJÍCÍHO ZVONKOVÉHO TABLA BOČNÍHO VSTUPU NA ZATEPLENOU FASÁDU, VČ. PRODLOUŽENÍ PROPOJENÍ - viz Výpis prvků</t>
  </si>
  <si>
    <t>-1629021348</t>
  </si>
  <si>
    <t>Z09</t>
  </si>
  <si>
    <t>Z09 - NOVÉ DVÍŘKA 400x600 mm ELEKTROSKŘÍNĚ PŘELOŽENÉ NA ZATEPLENOU FASÁDU OBJEKTU - viz Výpis prvků</t>
  </si>
  <si>
    <t>449147330</t>
  </si>
  <si>
    <t>Z10</t>
  </si>
  <si>
    <t>Z10 - PŘELOŽENÍ STÁVAJÍCÍ SCHRÁNKY NA ZATEPLENOU FASÁDU, VČ. OBROUŠENÍ, OČIŠTĚNÍ A NOVÉHO ANTIKOROZNÍHO NÁTĚRU - viz Výpis prvků</t>
  </si>
  <si>
    <t>1525367217</t>
  </si>
  <si>
    <t>Z11</t>
  </si>
  <si>
    <t>Z11 - PŘELOŽENÍ STÁVAJÍCÍHO ZVONKOVÉHO TABLA CELÉHO OBJEKTU NA ZATEPLENOU FASÁDU, VČ. PRODLOUŽENÍ PROPOJENÍ - viz Výpis prvků</t>
  </si>
  <si>
    <t>94850977</t>
  </si>
  <si>
    <t>Z12</t>
  </si>
  <si>
    <t>Z12 - PŘELOŽENÍ ČIDLA NA ZATEPLENÝ STROP VSTUPU, VČ. PRODLOUŽENÍ PŘIPOJOVACÍCH KABELŮ - viz Výpis prvků</t>
  </si>
  <si>
    <t>-2109631372</t>
  </si>
  <si>
    <t>Z13</t>
  </si>
  <si>
    <t>Z13 - PŘELOŽENÍ VENKOVNÍHO OSVĚTLENÍ PODHLEDU VSTUPU, VČ. DOPOJENÍ A KOTVENÍ  - viz Výpis prvků</t>
  </si>
  <si>
    <t>-1976157449</t>
  </si>
  <si>
    <t>Z14</t>
  </si>
  <si>
    <t>Z14 - PŘELOŽENÍ VENKOVNÍHO OSVĚTLENÍ NA ZATEPLENOU FASÁDU, VČ. DOPOJENÍ A KOTVENÍ  - viz Výpis prvků</t>
  </si>
  <si>
    <t>2122340057</t>
  </si>
  <si>
    <t xml:space="preserve">Poznámka k položce:
vč. dodávky nového svítidla
</t>
  </si>
  <si>
    <t>Z15</t>
  </si>
  <si>
    <t>Z15 - PŘELOŽENÍ DŘEVĚNÉ VITRÍNY NA ZATEPLENÝ LÍC FASÁDY, VČ. ÚPRAVY A NOVÉHO NÁTĚRU - viz Výpis prvků</t>
  </si>
  <si>
    <t>-678691478</t>
  </si>
  <si>
    <t>Z16</t>
  </si>
  <si>
    <t>Z16 - PŘELOŽENÍ REKLAMY NA ZATEPLENÝ LÍC FASÁDY, VČ. DOPOJENÍ ELEKTRO  - viz Výpis prvků</t>
  </si>
  <si>
    <t>-1372911864</t>
  </si>
  <si>
    <t>Z17</t>
  </si>
  <si>
    <t>Z17 - PŘELOŽENÍ STÁVAJÍCÍ ELEKTROKRABIČKY NA ZATEPLENOU FASÁDU, VČ. DOPOJENÍ A KOTVENÍ  - viz Výpis prvků</t>
  </si>
  <si>
    <t>-1517718419</t>
  </si>
  <si>
    <t>Z18</t>
  </si>
  <si>
    <t>Z18 - PŘELOŽENÍ REPRODUKTORU, VČ. DOPOJENÍ A KOTVENÍ  - viz Výpis prvků</t>
  </si>
  <si>
    <t>-1476262758</t>
  </si>
  <si>
    <t>Z19</t>
  </si>
  <si>
    <t>Z19 - PŘELOŽENÍ STÁVAJÍCÍHO ZÁBRADLÍ OD ZATEPLENÉ FASÁDY, VČ. NOVÉHO KOTVENÍ K PODESTĚ SCHODIŠTĚ, OBROUŠENÍ, OČIŠTĚNÍ A NOVÝ ANTIKOROZNÍ NÁTĚR STÁVAJÍCÍHO ZÁBRADLÍ 1000x1000 mm - viz Výpis prvků</t>
  </si>
  <si>
    <t>1991040733</t>
  </si>
  <si>
    <t>Z20</t>
  </si>
  <si>
    <t>Z20 - PŘELOŽENÍ STOJANU NA KOLO OD ZATEPLENÉ FASÁDY, OČIŠTĚNÍ A NOVÝ ANTIKOROZNÍ NÁTĚR  - viz Výpis prvků</t>
  </si>
  <si>
    <t>1586419004</t>
  </si>
  <si>
    <t>Z21</t>
  </si>
  <si>
    <t>Z21 - VĚTRACÍ MŘÍŽKA 600x600 mm S PROTIDEŠŤOVOU ŽALUZIÍ A SÍŤKOU PROTI HMYZU UMÍSTĚNÁ NA ZATEPLENÝ POVRCH FASÁDY - viz Výpis prvků</t>
  </si>
  <si>
    <t>-1494680482</t>
  </si>
  <si>
    <t>Z22</t>
  </si>
  <si>
    <t>Z22 - VĚTRACÍ MŘÍŽKA 450x150 mm S PROTIDEŠŤOVOU ŽALUZIÍ A SÍŤKOU PROTI HMYZU UMÍSTĚNÁ NA ZATEPLENÝ POVRCH FASÁDY - viz Výpis prvků</t>
  </si>
  <si>
    <t>100867498</t>
  </si>
  <si>
    <t>Z23</t>
  </si>
  <si>
    <t>Z23 - VĚTRACÍ MŘÍŽKA 150x150 mm S PROTIDEŠŤOVOU ŽALUZIÍ A SÍŤKOU PROTI HMYZU UMÍSTĚNÁ NA ZATEPLENÝ POVRCH FASÁDY - viz Výpis prvků</t>
  </si>
  <si>
    <t>825210333</t>
  </si>
  <si>
    <t>Z24</t>
  </si>
  <si>
    <t>Z24 - PŘELOŽENÍ VZT POTRUBÍ PŘED ZATEPLENÝ POVRCH FASÁDY, VČ. ÚPRAVY A NOVÉHO ANTIKOROZNÍHO NÁTĚRU - viz Výpis prvků</t>
  </si>
  <si>
    <t>-341553599</t>
  </si>
  <si>
    <t>Z25</t>
  </si>
  <si>
    <t>Z25 - NOVÉ DVÍŘKA ELEKTROSKŘÍNĚ 550x950 mm PŘELOŽENÉ NA ZATEPLENOU FASÁDU OBJEKTU - viz Výpis prvků</t>
  </si>
  <si>
    <t>-949307149</t>
  </si>
  <si>
    <t>Z26</t>
  </si>
  <si>
    <t>Z26 - VĚTRACÍ MŘÍŽKA 600x350 mm S PROTIDEŠŤOVOU ŽALUZIÍ A SÍŤKOU PROTI HMYZU UMÍSTĚNÁ NA ZATEPLENÝ POVRCH FASÁDY - viz Výpis prvků</t>
  </si>
  <si>
    <t>607611739</t>
  </si>
  <si>
    <t>Z27</t>
  </si>
  <si>
    <t>Z27 - VĚTRACÍ MŘÍŽKA 350x350 mm S PROTIDEŠŤOVOU ŽALUZIÍ A SÍŤKOU PROTI HMYZU UMÍSTĚNÁ NA ZATEPLENÝ POVRCH FASÁDY - viz Výpis prvků</t>
  </si>
  <si>
    <t>1605495046</t>
  </si>
  <si>
    <t>Z28</t>
  </si>
  <si>
    <t>Z28 - VĚTRACÍ MŘÍŽKA 500x500 mm S PROTIDEŠŤOVOU ŽALUZIÍ A SÍŤKOU PROTI HMYZU UMÍSTĚNÁ NA ZATEPLENÝ POVRCH FASÁDY - viz Výpis prvků</t>
  </si>
  <si>
    <t>2084890900</t>
  </si>
  <si>
    <t>Z29</t>
  </si>
  <si>
    <t>Z29 - PŘELOŽENÍ SPLIT JEDNOTKY NA PRODLOUŽENÉ KONZOLY PŘED ZATEPLENOU FASÁDU, VČ. PRODLOUŽENÍ PŘÍVODŮ CHLADIVA A ELEKTROKABELU - viz Výpis prvků</t>
  </si>
  <si>
    <t>-676690388</t>
  </si>
  <si>
    <t>Z30</t>
  </si>
  <si>
    <t>Z30 - PŘELOŽENÍ SKŘÍŇKY HUP, VČ. OBROUŠENÍ, OČIŠTĚNÍ A NOVÉHO ANTIKOROZNÍHO NÁTĚRU (VÝŠKA 1850mm) - viz Výpis prvků</t>
  </si>
  <si>
    <t>-1964631806</t>
  </si>
  <si>
    <t>Z33</t>
  </si>
  <si>
    <t>Z33 - PŘELOŽENÍ ŠTÍTKU NA ZATEPLENOU FASÁDU - viz Výpis prvků</t>
  </si>
  <si>
    <t>1878362372</t>
  </si>
  <si>
    <t>Z34</t>
  </si>
  <si>
    <t>Z34 - UNIVERZÁLNÍ SKLOPNÝ SUŠÁK NA OKNO DÉLKY 1,2m - BÍLÁ BARVA, PLASTOVÝ PROFIL VYZTUŽENÝ ALU PROFILEM. PRYŽOVÉ PODKLADY, NEREZOVÁ FIXAČNÍ TECHNIKA - viz Výpis prvků</t>
  </si>
  <si>
    <t>1794794266</t>
  </si>
  <si>
    <t>Z35</t>
  </si>
  <si>
    <t>Z35 - UNIVERZÁLNÍ SKLOPNÝ SUŠÁK NA OKNO DÉLKY 1,44m - BÍLÁ BARVA, PLASTOVÝ PROFIL VYZTUŽENÝ ALU PROFILEM. PRYŽOVÉ PODKLADY, NEREZOVÁ FIXAČNÍ TECHNIKA - viz Výpis prvků</t>
  </si>
  <si>
    <t>-1888548685</t>
  </si>
  <si>
    <t>Z38</t>
  </si>
  <si>
    <t>Z38 - NOVÁ VĚTRACÍ HLAVICE ZTI VČ. PRODLOUŽENÍ POTRUBÍ  - viz Výpis prvků</t>
  </si>
  <si>
    <t>-1074423729</t>
  </si>
  <si>
    <t>Z39</t>
  </si>
  <si>
    <t>Z39 - NOVÁ VĚTRACÍ HLAVICE VZT 1000x800 mm VČ. PRODLOUŽENÍ POTRUBÍ  - viz Výpis prvků</t>
  </si>
  <si>
    <t>380365824</t>
  </si>
  <si>
    <t>Z40</t>
  </si>
  <si>
    <t>Z40 - VĚTRACÍ MŘÍŽKA 450x450 mm S PROTIDEŠŤOVOU ŽALUZIÍ A SÍŤKOU PROTI HMYZU UMÍSTĚNÁ NA ZATEPLENÝ POVRCH FASÁDY - viz Výpis prvků</t>
  </si>
  <si>
    <t>1372822260</t>
  </si>
  <si>
    <t>Z42</t>
  </si>
  <si>
    <t>Z42 - PŘELOŽENÍ STÁVAJÍCÍHO ŽÁROVĚ ZINKOVANÉHO ŽEBŘÍKU NA NOVĚ ZATEPLENOU FASÁDU, VČ. PŘELOŽENÍ KONZOL A KABELOVÝCH ROZVODŮ - viz Výpis prvků</t>
  </si>
  <si>
    <t>-638820936</t>
  </si>
  <si>
    <t>Z43</t>
  </si>
  <si>
    <t>Z43 - OBROUŠENÍ, OČIŠTĚNÍ A NOVÝ ANTIKOROZNÍ NÁTĚR STÁVAJÍCÍ ANTÉNY, VČ. PŘELOŽENÍ KABELOVÝCH ROZVODŮ PŘED NÁTĚREM - viz Výpis prvků</t>
  </si>
  <si>
    <t>-1101586277</t>
  </si>
  <si>
    <t>Z44</t>
  </si>
  <si>
    <t>Z44 - PŘELOŽENÍ POZIČNÍCH SVĚTEL NA ZATEPLENOU ATIKU STŘECHY, VČ. PRODLOUŽENÍ PŘÍVODU - viz Výpis prvků</t>
  </si>
  <si>
    <t>2116881833</t>
  </si>
  <si>
    <t>Z46a</t>
  </si>
  <si>
    <t>VODOROVNÝ ZÁCHYTNÝ SYSTÉM - SLOUPKY KOTVENÝ DO STROPNÍHO PANELU (OCELOVÁ PLOTNA 300/300mm)  - ROHOVÝ SLOUPEK - viz Výpis prvků</t>
  </si>
  <si>
    <t>1233325403</t>
  </si>
  <si>
    <t>Z46b</t>
  </si>
  <si>
    <t>VODOROVNÝ ZÁCHYTNÝ SYSTÉM - SLOUPKY KOTVENÝ DO STROPNÍHO PANELU (OCELOVÁ PLOTNA 300/300mm)  - KONCOVÝ SLOUPEK - viz Výpis prvků</t>
  </si>
  <si>
    <t>1692511913</t>
  </si>
  <si>
    <t>Z46C</t>
  </si>
  <si>
    <t>VODOROVNÝ ZÁCHYTNÝ SYSTÉM - SLOUPKY KOTVENÝ DO STROPNÍHO PANELU (OCELOVÁ PLOTNA 300/300mm)  - KOTVÍCÍ BOD DO ZATEPLENÉ STĚNY OBJEKTU - viz Výpis prvků</t>
  </si>
  <si>
    <t>-2081092667</t>
  </si>
  <si>
    <t>Z46d</t>
  </si>
  <si>
    <t>VODOROVNÝ ZÁCHYTNÝ SYSTÉM - SLOUPKY KOTVENÝ DO STROPNÍHO PANELU (OCELOVÁ PLOTNA 300/300mm) - OCELOVÉ LANKO VČ. PŘÍSLUŠENSTVÍ - viz Výpis prvků</t>
  </si>
  <si>
    <t>2007562087</t>
  </si>
  <si>
    <t>Z47</t>
  </si>
  <si>
    <t>Z47 - ZPĚTNÁ ODBORNÁ MONTÁŽ SATELITNÍ PARABOLY, VČ. DOPOJENÍ - viz Výpis prvků</t>
  </si>
  <si>
    <t>-1802675825</t>
  </si>
  <si>
    <t>Z48</t>
  </si>
  <si>
    <t>Z48 - OBROUŠENÍ, OČIŠTĚNÍ A NOVÝ NÁTĚR STÁVAJÍCÍCH DVOUKŘÍDLÝCH PROSKLENÝCH DVEŘÍ ROZMĚRU2000/2000. DVEŘE JSOU SOUČÁSTÍ PROSKLENÉ STĚNY - viz Výpis prvků</t>
  </si>
  <si>
    <t>159247814</t>
  </si>
  <si>
    <t>Z49</t>
  </si>
  <si>
    <t>Z49 - Přeložka stávající stříšky vč. kotvení a dodávky kotevních prvků</t>
  </si>
  <si>
    <t>-559648054</t>
  </si>
  <si>
    <t>"viz. výpis zám. prvků- Z49"1</t>
  </si>
  <si>
    <t>Z50</t>
  </si>
  <si>
    <t xml:space="preserve">Z50 - D+M nové stříšky, vč. kotvení a dodávky kotevních prvků, vč. všech příslušenství a doplňků </t>
  </si>
  <si>
    <t>983490906</t>
  </si>
  <si>
    <t>"viz. výpis zám. prvků- Z50"1</t>
  </si>
  <si>
    <t>Z51</t>
  </si>
  <si>
    <t xml:space="preserve">Z51 - D+M schodiště, vč. povrchové úpravy, vč. kotvení a dodávky kotevních prvků, vč. všech příslušenství a doplňků </t>
  </si>
  <si>
    <t>-132782639</t>
  </si>
  <si>
    <t>"viz. výpis zám. prvků- Z51"1</t>
  </si>
  <si>
    <t>Z52</t>
  </si>
  <si>
    <t xml:space="preserve">Z52 - D+M konstrukce pro reklamy vč. povrchové úpravy, vč. kotvení a dodávky kotevních prvků, vč. všech příslušenství a doplňků </t>
  </si>
  <si>
    <t>-494969059</t>
  </si>
  <si>
    <t>"viz. výpis zám. prvků- Z52"1</t>
  </si>
  <si>
    <t>Z53</t>
  </si>
  <si>
    <t>Z53 - D+M balkónového sušáku stěnového (2ks), vč. kotvení a dodávky kotevních prvků, vč. dodávky prádelní šňůry</t>
  </si>
  <si>
    <t>224212025</t>
  </si>
  <si>
    <t>"viz. výpis zám. prvků- Z53"147</t>
  </si>
  <si>
    <t>781</t>
  </si>
  <si>
    <t>Dokončovací práce - obklady</t>
  </si>
  <si>
    <t>781674112</t>
  </si>
  <si>
    <t>Montáž obkladů parapetů šířky do 150 mm z dlaždic keramických lepených flexibilním lepidlem</t>
  </si>
  <si>
    <t>798894575</t>
  </si>
  <si>
    <t>"viz. výpis parapetů - P05"0,5*2</t>
  </si>
  <si>
    <t>R-7810010</t>
  </si>
  <si>
    <t xml:space="preserve">Obklad keramický </t>
  </si>
  <si>
    <t>907145923</t>
  </si>
  <si>
    <t>"viz.výpis parapetů-P05"0,5*0,3*1,15</t>
  </si>
  <si>
    <t>998781205</t>
  </si>
  <si>
    <t>Přesun hmot p pro obklady keramické v objektech v do 48 m</t>
  </si>
  <si>
    <t>1990778006</t>
  </si>
  <si>
    <t>783</t>
  </si>
  <si>
    <t>Dokončovací práce - nátěry</t>
  </si>
  <si>
    <t>783R00001</t>
  </si>
  <si>
    <t>Obroušení , očištění a nový nátěr větrací hlavice VZT potrubí nad tlumící komorou</t>
  </si>
  <si>
    <t>1650285283</t>
  </si>
  <si>
    <t>"leg23</t>
  </si>
  <si>
    <t>" viz D.1.1.b)04 PŮDORYS 13.NP - BOURACÍ PRÁCE" 6</t>
  </si>
  <si>
    <t>" viz D.1.1.b)05 PŮDORYS STŘEŠNÍHO PLÁŠTĚ - BOURACÍ PRÁCE" 4</t>
  </si>
  <si>
    <t>784</t>
  </si>
  <si>
    <t>Dokončovací práce - malby a tapety</t>
  </si>
  <si>
    <t>784121001</t>
  </si>
  <si>
    <t>Oškrabání malby v místnostech výšky do 3,80 m</t>
  </si>
  <si>
    <t>2052503640</t>
  </si>
  <si>
    <t>"1np" (23,4+28,5)*2,555</t>
  </si>
  <si>
    <t>"2np" (28,65+23,4+28,8+23,1)*2,555</t>
  </si>
  <si>
    <t>"3np-12np" (28,5+23,4+28,5+23,1)*2,555*10</t>
  </si>
  <si>
    <t>Mezisoučet "plochy stěn před přeštukováním</t>
  </si>
  <si>
    <t>784181121</t>
  </si>
  <si>
    <t>Hloubková jednonásobná penetrace podkladu v místnostech výšky do 3,80 m</t>
  </si>
  <si>
    <t>-1100561559</t>
  </si>
  <si>
    <t>Mezisoučet "plochy stěn s převládajícící plochou výplně</t>
  </si>
  <si>
    <t>784221111</t>
  </si>
  <si>
    <t>Dvojnásobné bílé malby  ze směsí za sucha středně otěruvzdorných v místnostech do 3,80 m</t>
  </si>
  <si>
    <t>2026894275</t>
  </si>
  <si>
    <t>Práce a dodávky M</t>
  </si>
  <si>
    <t>21-M</t>
  </si>
  <si>
    <t>Elektromontáže</t>
  </si>
  <si>
    <t>21-R02</t>
  </si>
  <si>
    <t>Demontáž elektro prvků k dalšímu užití</t>
  </si>
  <si>
    <t>-517731421</t>
  </si>
  <si>
    <t>21-R03</t>
  </si>
  <si>
    <t xml:space="preserve">Přeložka elektro kabelů </t>
  </si>
  <si>
    <t>-1076754659</t>
  </si>
  <si>
    <t>006 -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</si>
  <si>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</si>
  <si>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</si>
  <si>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</si>
  <si>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</si>
  <si>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</si>
  <si>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</si>
  <si>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</si>
  <si>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</si>
  <si>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</si>
  <si>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 ve 3 vyhotoveních a 1x elektronicky</t>
  </si>
  <si>
    <t>kpl</t>
  </si>
  <si>
    <t>1024</t>
  </si>
  <si>
    <t>-1929229362</t>
  </si>
  <si>
    <t xml:space="preserve">Poznámka k položce:
Dokumentace skutečného provedení v rozsahu dle platné vyhlášky na dokumentaci staveb v počtu dle SOD 
</t>
  </si>
  <si>
    <t>013254001</t>
  </si>
  <si>
    <t xml:space="preserve">Výrobní a dílenská dokumentace </t>
  </si>
  <si>
    <t>soubor</t>
  </si>
  <si>
    <t>-164198133</t>
  </si>
  <si>
    <t>013254101</t>
  </si>
  <si>
    <t xml:space="preserve">Monitoring v průběhu výstavby </t>
  </si>
  <si>
    <t>-244767335</t>
  </si>
  <si>
    <t xml:space="preserve">Poznámka k položce:
Fotografie nebo videozáznamy zakrývaných konstrukcí a jiných skutečností rozhodných např. pro vícepráce a méněpráce
</t>
  </si>
  <si>
    <t>R-990010</t>
  </si>
  <si>
    <t xml:space="preserve">Vytýčení  a ochrana stávajících   inženýrských sítí </t>
  </si>
  <si>
    <t>1009781392</t>
  </si>
  <si>
    <t>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</si>
  <si>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VRN3</t>
  </si>
  <si>
    <t>Zařízení staveniště</t>
  </si>
  <si>
    <t>032103000</t>
  </si>
  <si>
    <t>Náklady na stavební buňky (dovoz, montáž, nájem, demontáž, odvoz, připojení na el. energii a vodu)</t>
  </si>
  <si>
    <t>1025194050</t>
  </si>
  <si>
    <t>032903000</t>
  </si>
  <si>
    <t>Náklady na provoz a údržbu vybavení staveniště</t>
  </si>
  <si>
    <t>-984004669</t>
  </si>
  <si>
    <t>034103000</t>
  </si>
  <si>
    <t>Energie pro zařízení staveniště - el. energie</t>
  </si>
  <si>
    <t>kWh</t>
  </si>
  <si>
    <t>-838234053</t>
  </si>
  <si>
    <t>034103001</t>
  </si>
  <si>
    <t>Energie pro zařízení staveniště - vodné, stočné</t>
  </si>
  <si>
    <t>2135396859</t>
  </si>
  <si>
    <t>034203000</t>
  </si>
  <si>
    <t>Oplocení staveniště (Dovoz, montáž, pronájem, demontáž, odvoz)</t>
  </si>
  <si>
    <t>1284509353</t>
  </si>
  <si>
    <t>034503000</t>
  </si>
  <si>
    <t>označení staveniště</t>
  </si>
  <si>
    <t>-1360734770</t>
  </si>
  <si>
    <t>VRN9</t>
  </si>
  <si>
    <t>Ostatní náklady</t>
  </si>
  <si>
    <t>011</t>
  </si>
  <si>
    <t xml:space="preserve">Ornitologický průzkum před zahájením prací </t>
  </si>
  <si>
    <t>756475393</t>
  </si>
  <si>
    <t>012</t>
  </si>
  <si>
    <t>D+M budek pro rorýse a netopýra vč. jejich oplechování</t>
  </si>
  <si>
    <t>-1096595583</t>
  </si>
  <si>
    <t>014</t>
  </si>
  <si>
    <t xml:space="preserve">Tahové zkoušky </t>
  </si>
  <si>
    <t>-271363647</t>
  </si>
  <si>
    <t>039103000</t>
  </si>
  <si>
    <t>Mobilní WC - 1 ks - dovoz, montáž, nájem, vývoz, demontáž, odvoz</t>
  </si>
  <si>
    <t>-336617695</t>
  </si>
  <si>
    <t>091003001</t>
  </si>
  <si>
    <t xml:space="preserve">Zábory veřejného prostranství </t>
  </si>
  <si>
    <t>-1079056592</t>
  </si>
  <si>
    <t xml:space="preserve">Poznámka k položce:
Náklady související s plněním povinností zhotovitele požadované v SOD a VOP, např.:
- náklady na zřízení bankovních záruk
- náklady spojené vypracováním technologických postupů
- náklady na vypracování ohlášení změn a změnových listů
- náklady spojené s předáním díla 
atd.
</t>
  </si>
  <si>
    <t>091003002</t>
  </si>
  <si>
    <t xml:space="preserve">náklady na pubilcitu - billboar 5,1 x 2,4 m </t>
  </si>
  <si>
    <t>-1871733277</t>
  </si>
  <si>
    <t>091003003</t>
  </si>
  <si>
    <t xml:space="preserve">náklady na pamětní desku 0,3 x 0,4 m </t>
  </si>
  <si>
    <t>-1290374102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</si>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</sst>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Alignment="0">
      <protection locked="0"/>
    </xf>
    <xf numFmtId="0" fontId="7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102" fillId="0" borderId="0" xfId="0" applyFont="1" applyBorder="1" applyAlignment="1">
      <alignment vertical="center" wrapText="1"/>
    </xf>
    <xf numFmtId="0" fontId="8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D6E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566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462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4A1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08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75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86" t="s">
        <v>0</v>
      </c>
      <c r="B1" s="287"/>
      <c r="C1" s="287"/>
      <c r="D1" s="288" t="s">
        <v>1</v>
      </c>
      <c r="E1" s="287"/>
      <c r="F1" s="287"/>
      <c r="G1" s="287"/>
      <c r="H1" s="287"/>
      <c r="I1" s="287"/>
      <c r="J1" s="287"/>
      <c r="K1" s="289" t="s">
        <v>2196</v>
      </c>
      <c r="L1" s="289"/>
      <c r="M1" s="289"/>
      <c r="N1" s="289"/>
      <c r="O1" s="289"/>
      <c r="P1" s="289"/>
      <c r="Q1" s="289"/>
      <c r="R1" s="289"/>
      <c r="S1" s="289"/>
      <c r="T1" s="287"/>
      <c r="U1" s="287"/>
      <c r="V1" s="287"/>
      <c r="W1" s="289" t="s">
        <v>2197</v>
      </c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1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3"/>
      <c r="AQ5" s="25"/>
      <c r="BE5" s="241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3"/>
      <c r="AQ6" s="25"/>
      <c r="BE6" s="242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242"/>
      <c r="BS7" s="18" t="s">
        <v>18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42"/>
      <c r="BS8" s="18" t="s">
        <v>18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2"/>
      <c r="BS9" s="18" t="s">
        <v>18</v>
      </c>
    </row>
    <row r="10" spans="2:71" ht="14.25" customHeight="1">
      <c r="B10" s="22"/>
      <c r="C10" s="23"/>
      <c r="D10" s="31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28</v>
      </c>
      <c r="AL10" s="23"/>
      <c r="AM10" s="23"/>
      <c r="AN10" s="29" t="s">
        <v>22</v>
      </c>
      <c r="AO10" s="23"/>
      <c r="AP10" s="23"/>
      <c r="AQ10" s="25"/>
      <c r="BE10" s="242"/>
      <c r="BS10" s="18" t="s">
        <v>18</v>
      </c>
    </row>
    <row r="11" spans="2:71" ht="18" customHeight="1">
      <c r="B11" s="22"/>
      <c r="C11" s="23"/>
      <c r="D11" s="23"/>
      <c r="E11" s="29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30</v>
      </c>
      <c r="AL11" s="23"/>
      <c r="AM11" s="23"/>
      <c r="AN11" s="29" t="s">
        <v>22</v>
      </c>
      <c r="AO11" s="23"/>
      <c r="AP11" s="23"/>
      <c r="AQ11" s="25"/>
      <c r="BE11" s="242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2"/>
      <c r="BS12" s="18" t="s">
        <v>18</v>
      </c>
    </row>
    <row r="13" spans="2:71" ht="14.25" customHeight="1">
      <c r="B13" s="22"/>
      <c r="C13" s="23"/>
      <c r="D13" s="31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28</v>
      </c>
      <c r="AL13" s="23"/>
      <c r="AM13" s="23"/>
      <c r="AN13" s="33" t="s">
        <v>32</v>
      </c>
      <c r="AO13" s="23"/>
      <c r="AP13" s="23"/>
      <c r="AQ13" s="25"/>
      <c r="BE13" s="242"/>
      <c r="BS13" s="18" t="s">
        <v>18</v>
      </c>
    </row>
    <row r="14" spans="2:71" ht="15">
      <c r="B14" s="22"/>
      <c r="C14" s="23"/>
      <c r="D14" s="23"/>
      <c r="E14" s="248" t="s">
        <v>32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31" t="s">
        <v>30</v>
      </c>
      <c r="AL14" s="23"/>
      <c r="AM14" s="23"/>
      <c r="AN14" s="33" t="s">
        <v>32</v>
      </c>
      <c r="AO14" s="23"/>
      <c r="AP14" s="23"/>
      <c r="AQ14" s="25"/>
      <c r="BE14" s="242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2"/>
      <c r="BS15" s="18" t="s">
        <v>4</v>
      </c>
    </row>
    <row r="16" spans="2:71" ht="14.25" customHeight="1">
      <c r="B16" s="22"/>
      <c r="C16" s="23"/>
      <c r="D16" s="31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28</v>
      </c>
      <c r="AL16" s="23"/>
      <c r="AM16" s="23"/>
      <c r="AN16" s="29" t="s">
        <v>22</v>
      </c>
      <c r="AO16" s="23"/>
      <c r="AP16" s="23"/>
      <c r="AQ16" s="25"/>
      <c r="BE16" s="242"/>
      <c r="BS16" s="18" t="s">
        <v>4</v>
      </c>
    </row>
    <row r="17" spans="2:71" ht="18" customHeight="1">
      <c r="B17" s="22"/>
      <c r="C17" s="23"/>
      <c r="D17" s="23"/>
      <c r="E17" s="29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30</v>
      </c>
      <c r="AL17" s="23"/>
      <c r="AM17" s="23"/>
      <c r="AN17" s="29" t="s">
        <v>22</v>
      </c>
      <c r="AO17" s="23"/>
      <c r="AP17" s="23"/>
      <c r="AQ17" s="25"/>
      <c r="BE17" s="242"/>
      <c r="BS17" s="18" t="s">
        <v>35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2"/>
      <c r="BS18" s="18" t="s">
        <v>6</v>
      </c>
    </row>
    <row r="19" spans="2:71" ht="14.25" customHeight="1">
      <c r="B19" s="22"/>
      <c r="C19" s="23"/>
      <c r="D19" s="31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2"/>
      <c r="BS19" s="18" t="s">
        <v>6</v>
      </c>
    </row>
    <row r="20" spans="2:71" ht="22.5" customHeight="1">
      <c r="B20" s="22"/>
      <c r="C20" s="23"/>
      <c r="D20" s="23"/>
      <c r="E20" s="249" t="s">
        <v>22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3"/>
      <c r="AP20" s="23"/>
      <c r="AQ20" s="25"/>
      <c r="BE20" s="242"/>
      <c r="BS20" s="18" t="s">
        <v>35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2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42"/>
    </row>
    <row r="23" spans="2:57" s="1" customFormat="1" ht="25.5" customHeight="1">
      <c r="B23" s="35"/>
      <c r="C23" s="36"/>
      <c r="D23" s="37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50">
        <f>ROUND(AG51,2)</f>
        <v>0</v>
      </c>
      <c r="AL23" s="251"/>
      <c r="AM23" s="251"/>
      <c r="AN23" s="251"/>
      <c r="AO23" s="251"/>
      <c r="AP23" s="36"/>
      <c r="AQ23" s="39"/>
      <c r="BE23" s="243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43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52" t="s">
        <v>38</v>
      </c>
      <c r="M25" s="253"/>
      <c r="N25" s="253"/>
      <c r="O25" s="253"/>
      <c r="P25" s="36"/>
      <c r="Q25" s="36"/>
      <c r="R25" s="36"/>
      <c r="S25" s="36"/>
      <c r="T25" s="36"/>
      <c r="U25" s="36"/>
      <c r="V25" s="36"/>
      <c r="W25" s="252" t="s">
        <v>39</v>
      </c>
      <c r="X25" s="253"/>
      <c r="Y25" s="253"/>
      <c r="Z25" s="253"/>
      <c r="AA25" s="253"/>
      <c r="AB25" s="253"/>
      <c r="AC25" s="253"/>
      <c r="AD25" s="253"/>
      <c r="AE25" s="253"/>
      <c r="AF25" s="36"/>
      <c r="AG25" s="36"/>
      <c r="AH25" s="36"/>
      <c r="AI25" s="36"/>
      <c r="AJ25" s="36"/>
      <c r="AK25" s="252" t="s">
        <v>40</v>
      </c>
      <c r="AL25" s="253"/>
      <c r="AM25" s="253"/>
      <c r="AN25" s="253"/>
      <c r="AO25" s="253"/>
      <c r="AP25" s="36"/>
      <c r="AQ25" s="39"/>
      <c r="BE25" s="243"/>
    </row>
    <row r="26" spans="2:57" s="2" customFormat="1" ht="14.25" customHeight="1">
      <c r="B26" s="41"/>
      <c r="C26" s="42"/>
      <c r="D26" s="43" t="s">
        <v>41</v>
      </c>
      <c r="E26" s="42"/>
      <c r="F26" s="43" t="s">
        <v>42</v>
      </c>
      <c r="G26" s="42"/>
      <c r="H26" s="42"/>
      <c r="I26" s="42"/>
      <c r="J26" s="42"/>
      <c r="K26" s="42"/>
      <c r="L26" s="254">
        <v>0.21</v>
      </c>
      <c r="M26" s="255"/>
      <c r="N26" s="255"/>
      <c r="O26" s="255"/>
      <c r="P26" s="42"/>
      <c r="Q26" s="42"/>
      <c r="R26" s="42"/>
      <c r="S26" s="42"/>
      <c r="T26" s="42"/>
      <c r="U26" s="42"/>
      <c r="V26" s="42"/>
      <c r="W26" s="256">
        <f>ROUND(AZ51,2)</f>
        <v>0</v>
      </c>
      <c r="X26" s="255"/>
      <c r="Y26" s="255"/>
      <c r="Z26" s="255"/>
      <c r="AA26" s="255"/>
      <c r="AB26" s="255"/>
      <c r="AC26" s="255"/>
      <c r="AD26" s="255"/>
      <c r="AE26" s="255"/>
      <c r="AF26" s="42"/>
      <c r="AG26" s="42"/>
      <c r="AH26" s="42"/>
      <c r="AI26" s="42"/>
      <c r="AJ26" s="42"/>
      <c r="AK26" s="256">
        <f>ROUND(AV51,2)</f>
        <v>0</v>
      </c>
      <c r="AL26" s="255"/>
      <c r="AM26" s="255"/>
      <c r="AN26" s="255"/>
      <c r="AO26" s="255"/>
      <c r="AP26" s="42"/>
      <c r="AQ26" s="44"/>
      <c r="BE26" s="244"/>
    </row>
    <row r="27" spans="2:57" s="2" customFormat="1" ht="14.25" customHeight="1">
      <c r="B27" s="41"/>
      <c r="C27" s="42"/>
      <c r="D27" s="42"/>
      <c r="E27" s="42"/>
      <c r="F27" s="43" t="s">
        <v>43</v>
      </c>
      <c r="G27" s="42"/>
      <c r="H27" s="42"/>
      <c r="I27" s="42"/>
      <c r="J27" s="42"/>
      <c r="K27" s="42"/>
      <c r="L27" s="254">
        <v>0.15</v>
      </c>
      <c r="M27" s="255"/>
      <c r="N27" s="255"/>
      <c r="O27" s="255"/>
      <c r="P27" s="42"/>
      <c r="Q27" s="42"/>
      <c r="R27" s="42"/>
      <c r="S27" s="42"/>
      <c r="T27" s="42"/>
      <c r="U27" s="42"/>
      <c r="V27" s="42"/>
      <c r="W27" s="256">
        <f>ROUND(BA51,2)</f>
        <v>0</v>
      </c>
      <c r="X27" s="255"/>
      <c r="Y27" s="255"/>
      <c r="Z27" s="255"/>
      <c r="AA27" s="255"/>
      <c r="AB27" s="255"/>
      <c r="AC27" s="255"/>
      <c r="AD27" s="255"/>
      <c r="AE27" s="255"/>
      <c r="AF27" s="42"/>
      <c r="AG27" s="42"/>
      <c r="AH27" s="42"/>
      <c r="AI27" s="42"/>
      <c r="AJ27" s="42"/>
      <c r="AK27" s="256">
        <f>ROUND(AW51,2)</f>
        <v>0</v>
      </c>
      <c r="AL27" s="255"/>
      <c r="AM27" s="255"/>
      <c r="AN27" s="255"/>
      <c r="AO27" s="255"/>
      <c r="AP27" s="42"/>
      <c r="AQ27" s="44"/>
      <c r="BE27" s="244"/>
    </row>
    <row r="28" spans="2:57" s="2" customFormat="1" ht="14.25" customHeight="1" hidden="1">
      <c r="B28" s="41"/>
      <c r="C28" s="42"/>
      <c r="D28" s="42"/>
      <c r="E28" s="42"/>
      <c r="F28" s="43" t="s">
        <v>44</v>
      </c>
      <c r="G28" s="42"/>
      <c r="H28" s="42"/>
      <c r="I28" s="42"/>
      <c r="J28" s="42"/>
      <c r="K28" s="42"/>
      <c r="L28" s="254">
        <v>0.21</v>
      </c>
      <c r="M28" s="255"/>
      <c r="N28" s="255"/>
      <c r="O28" s="255"/>
      <c r="P28" s="42"/>
      <c r="Q28" s="42"/>
      <c r="R28" s="42"/>
      <c r="S28" s="42"/>
      <c r="T28" s="42"/>
      <c r="U28" s="42"/>
      <c r="V28" s="42"/>
      <c r="W28" s="256">
        <f>ROUND(BB51,2)</f>
        <v>0</v>
      </c>
      <c r="X28" s="255"/>
      <c r="Y28" s="255"/>
      <c r="Z28" s="255"/>
      <c r="AA28" s="255"/>
      <c r="AB28" s="255"/>
      <c r="AC28" s="255"/>
      <c r="AD28" s="255"/>
      <c r="AE28" s="255"/>
      <c r="AF28" s="42"/>
      <c r="AG28" s="42"/>
      <c r="AH28" s="42"/>
      <c r="AI28" s="42"/>
      <c r="AJ28" s="42"/>
      <c r="AK28" s="256">
        <v>0</v>
      </c>
      <c r="AL28" s="255"/>
      <c r="AM28" s="255"/>
      <c r="AN28" s="255"/>
      <c r="AO28" s="255"/>
      <c r="AP28" s="42"/>
      <c r="AQ28" s="44"/>
      <c r="BE28" s="244"/>
    </row>
    <row r="29" spans="2:57" s="2" customFormat="1" ht="14.25" customHeight="1" hidden="1">
      <c r="B29" s="41"/>
      <c r="C29" s="42"/>
      <c r="D29" s="42"/>
      <c r="E29" s="42"/>
      <c r="F29" s="43" t="s">
        <v>45</v>
      </c>
      <c r="G29" s="42"/>
      <c r="H29" s="42"/>
      <c r="I29" s="42"/>
      <c r="J29" s="42"/>
      <c r="K29" s="42"/>
      <c r="L29" s="254">
        <v>0.15</v>
      </c>
      <c r="M29" s="255"/>
      <c r="N29" s="255"/>
      <c r="O29" s="255"/>
      <c r="P29" s="42"/>
      <c r="Q29" s="42"/>
      <c r="R29" s="42"/>
      <c r="S29" s="42"/>
      <c r="T29" s="42"/>
      <c r="U29" s="42"/>
      <c r="V29" s="42"/>
      <c r="W29" s="256">
        <f>ROUND(BC51,2)</f>
        <v>0</v>
      </c>
      <c r="X29" s="255"/>
      <c r="Y29" s="255"/>
      <c r="Z29" s="255"/>
      <c r="AA29" s="255"/>
      <c r="AB29" s="255"/>
      <c r="AC29" s="255"/>
      <c r="AD29" s="255"/>
      <c r="AE29" s="255"/>
      <c r="AF29" s="42"/>
      <c r="AG29" s="42"/>
      <c r="AH29" s="42"/>
      <c r="AI29" s="42"/>
      <c r="AJ29" s="42"/>
      <c r="AK29" s="256">
        <v>0</v>
      </c>
      <c r="AL29" s="255"/>
      <c r="AM29" s="255"/>
      <c r="AN29" s="255"/>
      <c r="AO29" s="255"/>
      <c r="AP29" s="42"/>
      <c r="AQ29" s="44"/>
      <c r="BE29" s="244"/>
    </row>
    <row r="30" spans="2:57" s="2" customFormat="1" ht="14.25" customHeight="1" hidden="1">
      <c r="B30" s="41"/>
      <c r="C30" s="42"/>
      <c r="D30" s="42"/>
      <c r="E30" s="42"/>
      <c r="F30" s="43" t="s">
        <v>46</v>
      </c>
      <c r="G30" s="42"/>
      <c r="H30" s="42"/>
      <c r="I30" s="42"/>
      <c r="J30" s="42"/>
      <c r="K30" s="42"/>
      <c r="L30" s="254">
        <v>0</v>
      </c>
      <c r="M30" s="255"/>
      <c r="N30" s="255"/>
      <c r="O30" s="255"/>
      <c r="P30" s="42"/>
      <c r="Q30" s="42"/>
      <c r="R30" s="42"/>
      <c r="S30" s="42"/>
      <c r="T30" s="42"/>
      <c r="U30" s="42"/>
      <c r="V30" s="42"/>
      <c r="W30" s="256">
        <f>ROUND(BD51,2)</f>
        <v>0</v>
      </c>
      <c r="X30" s="255"/>
      <c r="Y30" s="255"/>
      <c r="Z30" s="255"/>
      <c r="AA30" s="255"/>
      <c r="AB30" s="255"/>
      <c r="AC30" s="255"/>
      <c r="AD30" s="255"/>
      <c r="AE30" s="255"/>
      <c r="AF30" s="42"/>
      <c r="AG30" s="42"/>
      <c r="AH30" s="42"/>
      <c r="AI30" s="42"/>
      <c r="AJ30" s="42"/>
      <c r="AK30" s="256">
        <v>0</v>
      </c>
      <c r="AL30" s="255"/>
      <c r="AM30" s="255"/>
      <c r="AN30" s="255"/>
      <c r="AO30" s="255"/>
      <c r="AP30" s="42"/>
      <c r="AQ30" s="44"/>
      <c r="BE30" s="244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43"/>
    </row>
    <row r="32" spans="2:57" s="1" customFormat="1" ht="25.5" customHeight="1">
      <c r="B32" s="35"/>
      <c r="C32" s="45"/>
      <c r="D32" s="46" t="s">
        <v>47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</v>
      </c>
      <c r="U32" s="47"/>
      <c r="V32" s="47"/>
      <c r="W32" s="47"/>
      <c r="X32" s="257" t="s">
        <v>49</v>
      </c>
      <c r="Y32" s="258"/>
      <c r="Z32" s="258"/>
      <c r="AA32" s="258"/>
      <c r="AB32" s="258"/>
      <c r="AC32" s="47"/>
      <c r="AD32" s="47"/>
      <c r="AE32" s="47"/>
      <c r="AF32" s="47"/>
      <c r="AG32" s="47"/>
      <c r="AH32" s="47"/>
      <c r="AI32" s="47"/>
      <c r="AJ32" s="47"/>
      <c r="AK32" s="259">
        <f>SUM(AK23:AK30)</f>
        <v>0</v>
      </c>
      <c r="AL32" s="258"/>
      <c r="AM32" s="258"/>
      <c r="AN32" s="258"/>
      <c r="AO32" s="260"/>
      <c r="AP32" s="45"/>
      <c r="AQ32" s="49"/>
      <c r="BE32" s="243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50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20160623001RO</v>
      </c>
      <c r="AR41" s="56"/>
    </row>
    <row r="42" spans="2:44" s="4" customFormat="1" ht="36.75" customHeight="1">
      <c r="B42" s="58"/>
      <c r="C42" s="59" t="s">
        <v>16</v>
      </c>
      <c r="L42" s="261" t="str">
        <f>K6</f>
        <v>Úspora energií v bytových domech Malý Koloredov, č.p. 811</v>
      </c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Frýdek - Místek</v>
      </c>
      <c r="AI44" s="57" t="s">
        <v>25</v>
      </c>
      <c r="AM44" s="263" t="str">
        <f>IF(AN8="","",AN8)</f>
        <v>23.6.2016</v>
      </c>
      <c r="AN44" s="243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27</v>
      </c>
      <c r="L46" s="3" t="str">
        <f>IF(E11="","",E11)</f>
        <v> </v>
      </c>
      <c r="AI46" s="57" t="s">
        <v>33</v>
      </c>
      <c r="AM46" s="264" t="str">
        <f>IF(E17="","",E17)</f>
        <v>Atris, s.r.o.</v>
      </c>
      <c r="AN46" s="243"/>
      <c r="AO46" s="243"/>
      <c r="AP46" s="243"/>
      <c r="AR46" s="35"/>
      <c r="AS46" s="265" t="s">
        <v>51</v>
      </c>
      <c r="AT46" s="266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31</v>
      </c>
      <c r="L47" s="3">
        <f>IF(E14="Vyplň údaj","",E14)</f>
      </c>
      <c r="AR47" s="35"/>
      <c r="AS47" s="267"/>
      <c r="AT47" s="253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67"/>
      <c r="AT48" s="253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68" t="s">
        <v>52</v>
      </c>
      <c r="D49" s="269"/>
      <c r="E49" s="269"/>
      <c r="F49" s="269"/>
      <c r="G49" s="269"/>
      <c r="H49" s="66"/>
      <c r="I49" s="270" t="s">
        <v>53</v>
      </c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71" t="s">
        <v>54</v>
      </c>
      <c r="AH49" s="269"/>
      <c r="AI49" s="269"/>
      <c r="AJ49" s="269"/>
      <c r="AK49" s="269"/>
      <c r="AL49" s="269"/>
      <c r="AM49" s="269"/>
      <c r="AN49" s="270" t="s">
        <v>55</v>
      </c>
      <c r="AO49" s="269"/>
      <c r="AP49" s="269"/>
      <c r="AQ49" s="67" t="s">
        <v>56</v>
      </c>
      <c r="AR49" s="35"/>
      <c r="AS49" s="68" t="s">
        <v>57</v>
      </c>
      <c r="AT49" s="69" t="s">
        <v>58</v>
      </c>
      <c r="AU49" s="69" t="s">
        <v>59</v>
      </c>
      <c r="AV49" s="69" t="s">
        <v>60</v>
      </c>
      <c r="AW49" s="69" t="s">
        <v>61</v>
      </c>
      <c r="AX49" s="69" t="s">
        <v>62</v>
      </c>
      <c r="AY49" s="69" t="s">
        <v>63</v>
      </c>
      <c r="AZ49" s="69" t="s">
        <v>64</v>
      </c>
      <c r="BA49" s="69" t="s">
        <v>65</v>
      </c>
      <c r="BB49" s="69" t="s">
        <v>66</v>
      </c>
      <c r="BC49" s="69" t="s">
        <v>67</v>
      </c>
      <c r="BD49" s="70" t="s">
        <v>68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69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75">
        <f>ROUND(SUM(AG52:AG56),2)</f>
        <v>0</v>
      </c>
      <c r="AH51" s="275"/>
      <c r="AI51" s="275"/>
      <c r="AJ51" s="275"/>
      <c r="AK51" s="275"/>
      <c r="AL51" s="275"/>
      <c r="AM51" s="275"/>
      <c r="AN51" s="276">
        <f aca="true" t="shared" si="0" ref="AN51:AN56">SUM(AG51,AT51)</f>
        <v>0</v>
      </c>
      <c r="AO51" s="276"/>
      <c r="AP51" s="276"/>
      <c r="AQ51" s="74" t="s">
        <v>22</v>
      </c>
      <c r="AR51" s="58"/>
      <c r="AS51" s="75">
        <f>ROUND(SUM(AS52:AS56),2)</f>
        <v>0</v>
      </c>
      <c r="AT51" s="76">
        <f aca="true" t="shared" si="1" ref="AT51:AT56">ROUND(SUM(AV51:AW51),2)</f>
        <v>0</v>
      </c>
      <c r="AU51" s="77">
        <f>ROUND(SUM(AU52:AU56),5)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ROUND(SUM(AZ52:AZ56),2)</f>
        <v>0</v>
      </c>
      <c r="BA51" s="76">
        <f>ROUND(SUM(BA52:BA56),2)</f>
        <v>0</v>
      </c>
      <c r="BB51" s="76">
        <f>ROUND(SUM(BB52:BB56),2)</f>
        <v>0</v>
      </c>
      <c r="BC51" s="76">
        <f>ROUND(SUM(BC52:BC56),2)</f>
        <v>0</v>
      </c>
      <c r="BD51" s="78">
        <f>ROUND(SUM(BD52:BD56),2)</f>
        <v>0</v>
      </c>
      <c r="BS51" s="59" t="s">
        <v>70</v>
      </c>
      <c r="BT51" s="59" t="s">
        <v>71</v>
      </c>
      <c r="BU51" s="79" t="s">
        <v>72</v>
      </c>
      <c r="BV51" s="59" t="s">
        <v>73</v>
      </c>
      <c r="BW51" s="59" t="s">
        <v>5</v>
      </c>
      <c r="BX51" s="59" t="s">
        <v>74</v>
      </c>
      <c r="CL51" s="59" t="s">
        <v>20</v>
      </c>
    </row>
    <row r="52" spans="1:91" s="5" customFormat="1" ht="27" customHeight="1">
      <c r="A52" s="282" t="s">
        <v>2198</v>
      </c>
      <c r="B52" s="80"/>
      <c r="C52" s="81"/>
      <c r="D52" s="274" t="s">
        <v>75</v>
      </c>
      <c r="E52" s="273"/>
      <c r="F52" s="273"/>
      <c r="G52" s="273"/>
      <c r="H52" s="273"/>
      <c r="I52" s="82"/>
      <c r="J52" s="274" t="s">
        <v>76</v>
      </c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2">
        <f>'001 - Hlavní aktivity pro...'!J27</f>
        <v>0</v>
      </c>
      <c r="AH52" s="273"/>
      <c r="AI52" s="273"/>
      <c r="AJ52" s="273"/>
      <c r="AK52" s="273"/>
      <c r="AL52" s="273"/>
      <c r="AM52" s="273"/>
      <c r="AN52" s="272">
        <f t="shared" si="0"/>
        <v>0</v>
      </c>
      <c r="AO52" s="273"/>
      <c r="AP52" s="273"/>
      <c r="AQ52" s="83" t="s">
        <v>77</v>
      </c>
      <c r="AR52" s="80"/>
      <c r="AS52" s="84">
        <v>0</v>
      </c>
      <c r="AT52" s="85">
        <f t="shared" si="1"/>
        <v>0</v>
      </c>
      <c r="AU52" s="86">
        <f>'001 - Hlavní aktivity pro...'!P96</f>
        <v>0</v>
      </c>
      <c r="AV52" s="85">
        <f>'001 - Hlavní aktivity pro...'!J30</f>
        <v>0</v>
      </c>
      <c r="AW52" s="85">
        <f>'001 - Hlavní aktivity pro...'!J31</f>
        <v>0</v>
      </c>
      <c r="AX52" s="85">
        <f>'001 - Hlavní aktivity pro...'!J32</f>
        <v>0</v>
      </c>
      <c r="AY52" s="85">
        <f>'001 - Hlavní aktivity pro...'!J33</f>
        <v>0</v>
      </c>
      <c r="AZ52" s="85">
        <f>'001 - Hlavní aktivity pro...'!F30</f>
        <v>0</v>
      </c>
      <c r="BA52" s="85">
        <f>'001 - Hlavní aktivity pro...'!F31</f>
        <v>0</v>
      </c>
      <c r="BB52" s="85">
        <f>'001 - Hlavní aktivity pro...'!F32</f>
        <v>0</v>
      </c>
      <c r="BC52" s="85">
        <f>'001 - Hlavní aktivity pro...'!F33</f>
        <v>0</v>
      </c>
      <c r="BD52" s="87">
        <f>'001 - Hlavní aktivity pro...'!F34</f>
        <v>0</v>
      </c>
      <c r="BT52" s="88" t="s">
        <v>78</v>
      </c>
      <c r="BV52" s="88" t="s">
        <v>73</v>
      </c>
      <c r="BW52" s="88" t="s">
        <v>79</v>
      </c>
      <c r="BX52" s="88" t="s">
        <v>5</v>
      </c>
      <c r="CL52" s="88" t="s">
        <v>22</v>
      </c>
      <c r="CM52" s="88" t="s">
        <v>78</v>
      </c>
    </row>
    <row r="53" spans="1:91" s="5" customFormat="1" ht="27" customHeight="1">
      <c r="A53" s="282" t="s">
        <v>2198</v>
      </c>
      <c r="B53" s="80"/>
      <c r="C53" s="81"/>
      <c r="D53" s="274" t="s">
        <v>80</v>
      </c>
      <c r="E53" s="273"/>
      <c r="F53" s="273"/>
      <c r="G53" s="273"/>
      <c r="H53" s="273"/>
      <c r="I53" s="82"/>
      <c r="J53" s="274" t="s">
        <v>81</v>
      </c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2">
        <f>'003 - Vedlejší aktivity p...'!J27</f>
        <v>0</v>
      </c>
      <c r="AH53" s="273"/>
      <c r="AI53" s="273"/>
      <c r="AJ53" s="273"/>
      <c r="AK53" s="273"/>
      <c r="AL53" s="273"/>
      <c r="AM53" s="273"/>
      <c r="AN53" s="272">
        <f t="shared" si="0"/>
        <v>0</v>
      </c>
      <c r="AO53" s="273"/>
      <c r="AP53" s="273"/>
      <c r="AQ53" s="83" t="s">
        <v>77</v>
      </c>
      <c r="AR53" s="80"/>
      <c r="AS53" s="84">
        <v>0</v>
      </c>
      <c r="AT53" s="85">
        <f t="shared" si="1"/>
        <v>0</v>
      </c>
      <c r="AU53" s="86">
        <f>'003 - Vedlejší aktivity p...'!P78</f>
        <v>0</v>
      </c>
      <c r="AV53" s="85">
        <f>'003 - Vedlejší aktivity p...'!J30</f>
        <v>0</v>
      </c>
      <c r="AW53" s="85">
        <f>'003 - Vedlejší aktivity p...'!J31</f>
        <v>0</v>
      </c>
      <c r="AX53" s="85">
        <f>'003 - Vedlejší aktivity p...'!J32</f>
        <v>0</v>
      </c>
      <c r="AY53" s="85">
        <f>'003 - Vedlejší aktivity p...'!J33</f>
        <v>0</v>
      </c>
      <c r="AZ53" s="85">
        <f>'003 - Vedlejší aktivity p...'!F30</f>
        <v>0</v>
      </c>
      <c r="BA53" s="85">
        <f>'003 - Vedlejší aktivity p...'!F31</f>
        <v>0</v>
      </c>
      <c r="BB53" s="85">
        <f>'003 - Vedlejší aktivity p...'!F32</f>
        <v>0</v>
      </c>
      <c r="BC53" s="85">
        <f>'003 - Vedlejší aktivity p...'!F33</f>
        <v>0</v>
      </c>
      <c r="BD53" s="87">
        <f>'003 - Vedlejší aktivity p...'!F34</f>
        <v>0</v>
      </c>
      <c r="BT53" s="88" t="s">
        <v>78</v>
      </c>
      <c r="BV53" s="88" t="s">
        <v>73</v>
      </c>
      <c r="BW53" s="88" t="s">
        <v>82</v>
      </c>
      <c r="BX53" s="88" t="s">
        <v>5</v>
      </c>
      <c r="CL53" s="88" t="s">
        <v>22</v>
      </c>
      <c r="CM53" s="88" t="s">
        <v>78</v>
      </c>
    </row>
    <row r="54" spans="1:91" s="5" customFormat="1" ht="27" customHeight="1">
      <c r="A54" s="282" t="s">
        <v>2198</v>
      </c>
      <c r="B54" s="80"/>
      <c r="C54" s="81"/>
      <c r="D54" s="274" t="s">
        <v>83</v>
      </c>
      <c r="E54" s="273"/>
      <c r="F54" s="273"/>
      <c r="G54" s="273"/>
      <c r="H54" s="273"/>
      <c r="I54" s="82"/>
      <c r="J54" s="274" t="s">
        <v>84</v>
      </c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2">
        <f>'004 - Nezpůsobilé výdaje ...'!J27</f>
        <v>0</v>
      </c>
      <c r="AH54" s="273"/>
      <c r="AI54" s="273"/>
      <c r="AJ54" s="273"/>
      <c r="AK54" s="273"/>
      <c r="AL54" s="273"/>
      <c r="AM54" s="273"/>
      <c r="AN54" s="272">
        <f t="shared" si="0"/>
        <v>0</v>
      </c>
      <c r="AO54" s="273"/>
      <c r="AP54" s="273"/>
      <c r="AQ54" s="83" t="s">
        <v>77</v>
      </c>
      <c r="AR54" s="80"/>
      <c r="AS54" s="84">
        <v>0</v>
      </c>
      <c r="AT54" s="85">
        <f t="shared" si="1"/>
        <v>0</v>
      </c>
      <c r="AU54" s="86">
        <f>'004 - Nezpůsobilé výdaje ...'!P81</f>
        <v>0</v>
      </c>
      <c r="AV54" s="85">
        <f>'004 - Nezpůsobilé výdaje ...'!J30</f>
        <v>0</v>
      </c>
      <c r="AW54" s="85">
        <f>'004 - Nezpůsobilé výdaje ...'!J31</f>
        <v>0</v>
      </c>
      <c r="AX54" s="85">
        <f>'004 - Nezpůsobilé výdaje ...'!J32</f>
        <v>0</v>
      </c>
      <c r="AY54" s="85">
        <f>'004 - Nezpůsobilé výdaje ...'!J33</f>
        <v>0</v>
      </c>
      <c r="AZ54" s="85">
        <f>'004 - Nezpůsobilé výdaje ...'!F30</f>
        <v>0</v>
      </c>
      <c r="BA54" s="85">
        <f>'004 - Nezpůsobilé výdaje ...'!F31</f>
        <v>0</v>
      </c>
      <c r="BB54" s="85">
        <f>'004 - Nezpůsobilé výdaje ...'!F32</f>
        <v>0</v>
      </c>
      <c r="BC54" s="85">
        <f>'004 - Nezpůsobilé výdaje ...'!F33</f>
        <v>0</v>
      </c>
      <c r="BD54" s="87">
        <f>'004 - Nezpůsobilé výdaje ...'!F34</f>
        <v>0</v>
      </c>
      <c r="BT54" s="88" t="s">
        <v>78</v>
      </c>
      <c r="BV54" s="88" t="s">
        <v>73</v>
      </c>
      <c r="BW54" s="88" t="s">
        <v>85</v>
      </c>
      <c r="BX54" s="88" t="s">
        <v>5</v>
      </c>
      <c r="CL54" s="88" t="s">
        <v>22</v>
      </c>
      <c r="CM54" s="88" t="s">
        <v>78</v>
      </c>
    </row>
    <row r="55" spans="1:91" s="5" customFormat="1" ht="27" customHeight="1">
      <c r="A55" s="282" t="s">
        <v>2198</v>
      </c>
      <c r="B55" s="80"/>
      <c r="C55" s="81"/>
      <c r="D55" s="274" t="s">
        <v>86</v>
      </c>
      <c r="E55" s="273"/>
      <c r="F55" s="273"/>
      <c r="G55" s="273"/>
      <c r="H55" s="273"/>
      <c r="I55" s="82"/>
      <c r="J55" s="274" t="s">
        <v>87</v>
      </c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2">
        <f>'005 - Nezpůsobilé výdaje '!J27</f>
        <v>0</v>
      </c>
      <c r="AH55" s="273"/>
      <c r="AI55" s="273"/>
      <c r="AJ55" s="273"/>
      <c r="AK55" s="273"/>
      <c r="AL55" s="273"/>
      <c r="AM55" s="273"/>
      <c r="AN55" s="272">
        <f t="shared" si="0"/>
        <v>0</v>
      </c>
      <c r="AO55" s="273"/>
      <c r="AP55" s="273"/>
      <c r="AQ55" s="83" t="s">
        <v>77</v>
      </c>
      <c r="AR55" s="80"/>
      <c r="AS55" s="84">
        <v>0</v>
      </c>
      <c r="AT55" s="85">
        <f t="shared" si="1"/>
        <v>0</v>
      </c>
      <c r="AU55" s="86">
        <f>'005 - Nezpůsobilé výdaje '!P94</f>
        <v>0</v>
      </c>
      <c r="AV55" s="85">
        <f>'005 - Nezpůsobilé výdaje '!J30</f>
        <v>0</v>
      </c>
      <c r="AW55" s="85">
        <f>'005 - Nezpůsobilé výdaje '!J31</f>
        <v>0</v>
      </c>
      <c r="AX55" s="85">
        <f>'005 - Nezpůsobilé výdaje '!J32</f>
        <v>0</v>
      </c>
      <c r="AY55" s="85">
        <f>'005 - Nezpůsobilé výdaje '!J33</f>
        <v>0</v>
      </c>
      <c r="AZ55" s="85">
        <f>'005 - Nezpůsobilé výdaje '!F30</f>
        <v>0</v>
      </c>
      <c r="BA55" s="85">
        <f>'005 - Nezpůsobilé výdaje '!F31</f>
        <v>0</v>
      </c>
      <c r="BB55" s="85">
        <f>'005 - Nezpůsobilé výdaje '!F32</f>
        <v>0</v>
      </c>
      <c r="BC55" s="85">
        <f>'005 - Nezpůsobilé výdaje '!F33</f>
        <v>0</v>
      </c>
      <c r="BD55" s="87">
        <f>'005 - Nezpůsobilé výdaje '!F34</f>
        <v>0</v>
      </c>
      <c r="BT55" s="88" t="s">
        <v>78</v>
      </c>
      <c r="BV55" s="88" t="s">
        <v>73</v>
      </c>
      <c r="BW55" s="88" t="s">
        <v>88</v>
      </c>
      <c r="BX55" s="88" t="s">
        <v>5</v>
      </c>
      <c r="CL55" s="88" t="s">
        <v>22</v>
      </c>
      <c r="CM55" s="88" t="s">
        <v>78</v>
      </c>
    </row>
    <row r="56" spans="1:91" s="5" customFormat="1" ht="27" customHeight="1">
      <c r="A56" s="282" t="s">
        <v>2198</v>
      </c>
      <c r="B56" s="80"/>
      <c r="C56" s="81"/>
      <c r="D56" s="274" t="s">
        <v>89</v>
      </c>
      <c r="E56" s="273"/>
      <c r="F56" s="273"/>
      <c r="G56" s="273"/>
      <c r="H56" s="273"/>
      <c r="I56" s="82"/>
      <c r="J56" s="274" t="s">
        <v>90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2">
        <f>'006 - Ostatní a vedlejší ...'!J27</f>
        <v>0</v>
      </c>
      <c r="AH56" s="273"/>
      <c r="AI56" s="273"/>
      <c r="AJ56" s="273"/>
      <c r="AK56" s="273"/>
      <c r="AL56" s="273"/>
      <c r="AM56" s="273"/>
      <c r="AN56" s="272">
        <f t="shared" si="0"/>
        <v>0</v>
      </c>
      <c r="AO56" s="273"/>
      <c r="AP56" s="273"/>
      <c r="AQ56" s="83" t="s">
        <v>77</v>
      </c>
      <c r="AR56" s="80"/>
      <c r="AS56" s="89">
        <v>0</v>
      </c>
      <c r="AT56" s="90">
        <f t="shared" si="1"/>
        <v>0</v>
      </c>
      <c r="AU56" s="91">
        <f>'006 - Ostatní a vedlejší ...'!P80</f>
        <v>0</v>
      </c>
      <c r="AV56" s="90">
        <f>'006 - Ostatní a vedlejší ...'!J30</f>
        <v>0</v>
      </c>
      <c r="AW56" s="90">
        <f>'006 - Ostatní a vedlejší ...'!J31</f>
        <v>0</v>
      </c>
      <c r="AX56" s="90">
        <f>'006 - Ostatní a vedlejší ...'!J32</f>
        <v>0</v>
      </c>
      <c r="AY56" s="90">
        <f>'006 - Ostatní a vedlejší ...'!J33</f>
        <v>0</v>
      </c>
      <c r="AZ56" s="90">
        <f>'006 - Ostatní a vedlejší ...'!F30</f>
        <v>0</v>
      </c>
      <c r="BA56" s="90">
        <f>'006 - Ostatní a vedlejší ...'!F31</f>
        <v>0</v>
      </c>
      <c r="BB56" s="90">
        <f>'006 - Ostatní a vedlejší ...'!F32</f>
        <v>0</v>
      </c>
      <c r="BC56" s="90">
        <f>'006 - Ostatní a vedlejší ...'!F33</f>
        <v>0</v>
      </c>
      <c r="BD56" s="92">
        <f>'006 - Ostatní a vedlejší ...'!F34</f>
        <v>0</v>
      </c>
      <c r="BT56" s="88" t="s">
        <v>78</v>
      </c>
      <c r="BV56" s="88" t="s">
        <v>73</v>
      </c>
      <c r="BW56" s="88" t="s">
        <v>91</v>
      </c>
      <c r="BX56" s="88" t="s">
        <v>5</v>
      </c>
      <c r="CL56" s="88" t="s">
        <v>22</v>
      </c>
      <c r="CM56" s="88" t="s">
        <v>78</v>
      </c>
    </row>
    <row r="57" spans="2:44" s="1" customFormat="1" ht="30" customHeight="1">
      <c r="B57" s="35"/>
      <c r="AR57" s="35"/>
    </row>
    <row r="58" spans="2:44" s="1" customFormat="1" ht="6.75" customHeight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35"/>
    </row>
  </sheetData>
  <sheetProtection password="CC35" sheet="1" objects="1" scenarios="1" formatColumns="0" formatRows="0" sort="0" autoFilter="0"/>
  <mergeCells count="57"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 - Hlavní aktivity pro...'!C2" tooltip="001 - Hlavní aktivity pro..." display="/"/>
    <hyperlink ref="A53" location="'003 - Vedlejší aktivity p...'!C2" tooltip="003 - Vedlejší aktivity p..." display="/"/>
    <hyperlink ref="A54" location="'004 - Nezpůsobilé výdaje ...'!C2" tooltip="004 - Nezpůsobilé výdaje ..." display="/"/>
    <hyperlink ref="A55" location="'005 - Nezpůsobilé výdaje '!C2" tooltip="005 - Nezpůsobilé výdaje " display="/"/>
    <hyperlink ref="A56" location="'006 - Ostatní a vedlejší ...'!C2" tooltip="006 - Ostatní a vedlejš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4"/>
      <c r="C1" s="284"/>
      <c r="D1" s="283" t="s">
        <v>1</v>
      </c>
      <c r="E1" s="284"/>
      <c r="F1" s="285" t="s">
        <v>2199</v>
      </c>
      <c r="G1" s="290" t="s">
        <v>2200</v>
      </c>
      <c r="H1" s="290"/>
      <c r="I1" s="291"/>
      <c r="J1" s="285" t="s">
        <v>2201</v>
      </c>
      <c r="K1" s="283" t="s">
        <v>92</v>
      </c>
      <c r="L1" s="285" t="s">
        <v>2202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79</v>
      </c>
      <c r="AZ2" s="18" t="s">
        <v>93</v>
      </c>
      <c r="BA2" s="18" t="s">
        <v>94</v>
      </c>
      <c r="BB2" s="18" t="s">
        <v>95</v>
      </c>
      <c r="BC2" s="18" t="s">
        <v>96</v>
      </c>
      <c r="BD2" s="18" t="s">
        <v>97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78</v>
      </c>
      <c r="AZ3" s="18" t="s">
        <v>98</v>
      </c>
      <c r="BA3" s="18" t="s">
        <v>99</v>
      </c>
      <c r="BB3" s="18" t="s">
        <v>95</v>
      </c>
      <c r="BC3" s="18" t="s">
        <v>100</v>
      </c>
      <c r="BD3" s="18" t="s">
        <v>97</v>
      </c>
    </row>
    <row r="4" spans="2:56" ht="36.75" customHeight="1">
      <c r="B4" s="22"/>
      <c r="C4" s="23"/>
      <c r="D4" s="24" t="s">
        <v>101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  <c r="AZ4" s="18" t="s">
        <v>102</v>
      </c>
      <c r="BA4" s="18" t="s">
        <v>103</v>
      </c>
      <c r="BB4" s="18" t="s">
        <v>95</v>
      </c>
      <c r="BC4" s="18" t="s">
        <v>104</v>
      </c>
      <c r="BD4" s="18" t="s">
        <v>97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105</v>
      </c>
      <c r="BA5" s="18" t="s">
        <v>106</v>
      </c>
      <c r="BB5" s="18" t="s">
        <v>95</v>
      </c>
      <c r="BC5" s="18" t="s">
        <v>107</v>
      </c>
      <c r="BD5" s="18" t="s">
        <v>97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  <c r="AZ6" s="18" t="s">
        <v>108</v>
      </c>
      <c r="BA6" s="18" t="s">
        <v>109</v>
      </c>
      <c r="BB6" s="18" t="s">
        <v>95</v>
      </c>
      <c r="BC6" s="18" t="s">
        <v>110</v>
      </c>
      <c r="BD6" s="18" t="s">
        <v>97</v>
      </c>
    </row>
    <row r="7" spans="2:56" ht="22.5" customHeight="1">
      <c r="B7" s="22"/>
      <c r="C7" s="23"/>
      <c r="D7" s="23"/>
      <c r="E7" s="277" t="str">
        <f>'Rekapitulace stavby'!K6</f>
        <v>Úspora energií v bytových domech Malý Koloredov, č.p. 811</v>
      </c>
      <c r="F7" s="246"/>
      <c r="G7" s="246"/>
      <c r="H7" s="246"/>
      <c r="I7" s="95"/>
      <c r="J7" s="23"/>
      <c r="K7" s="25"/>
      <c r="AZ7" s="18" t="s">
        <v>111</v>
      </c>
      <c r="BA7" s="18" t="s">
        <v>112</v>
      </c>
      <c r="BB7" s="18" t="s">
        <v>95</v>
      </c>
      <c r="BC7" s="18" t="s">
        <v>113</v>
      </c>
      <c r="BD7" s="18" t="s">
        <v>97</v>
      </c>
    </row>
    <row r="8" spans="2:56" s="1" customFormat="1" ht="15">
      <c r="B8" s="35"/>
      <c r="C8" s="36"/>
      <c r="D8" s="31" t="s">
        <v>114</v>
      </c>
      <c r="E8" s="36"/>
      <c r="F8" s="36"/>
      <c r="G8" s="36"/>
      <c r="H8" s="36"/>
      <c r="I8" s="96"/>
      <c r="J8" s="36"/>
      <c r="K8" s="39"/>
      <c r="AZ8" s="18" t="s">
        <v>115</v>
      </c>
      <c r="BA8" s="18" t="s">
        <v>116</v>
      </c>
      <c r="BB8" s="18" t="s">
        <v>95</v>
      </c>
      <c r="BC8" s="18" t="s">
        <v>117</v>
      </c>
      <c r="BD8" s="18" t="s">
        <v>97</v>
      </c>
    </row>
    <row r="9" spans="2:56" s="1" customFormat="1" ht="36.75" customHeight="1">
      <c r="B9" s="35"/>
      <c r="C9" s="36"/>
      <c r="D9" s="36"/>
      <c r="E9" s="278" t="s">
        <v>118</v>
      </c>
      <c r="F9" s="253"/>
      <c r="G9" s="253"/>
      <c r="H9" s="253"/>
      <c r="I9" s="96"/>
      <c r="J9" s="36"/>
      <c r="K9" s="39"/>
      <c r="AZ9" s="18" t="s">
        <v>119</v>
      </c>
      <c r="BA9" s="18" t="s">
        <v>120</v>
      </c>
      <c r="BB9" s="18" t="s">
        <v>95</v>
      </c>
      <c r="BC9" s="18" t="s">
        <v>121</v>
      </c>
      <c r="BD9" s="18" t="s">
        <v>97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  <c r="AZ10" s="18" t="s">
        <v>122</v>
      </c>
      <c r="BA10" s="18" t="s">
        <v>123</v>
      </c>
      <c r="BB10" s="18" t="s">
        <v>95</v>
      </c>
      <c r="BC10" s="18" t="s">
        <v>124</v>
      </c>
      <c r="BD10" s="18" t="s">
        <v>97</v>
      </c>
    </row>
    <row r="11" spans="2:56" s="1" customFormat="1" ht="14.25" customHeight="1">
      <c r="B11" s="35"/>
      <c r="C11" s="36"/>
      <c r="D11" s="31" t="s">
        <v>19</v>
      </c>
      <c r="E11" s="36"/>
      <c r="F11" s="29" t="s">
        <v>22</v>
      </c>
      <c r="G11" s="36"/>
      <c r="H11" s="36"/>
      <c r="I11" s="97" t="s">
        <v>21</v>
      </c>
      <c r="J11" s="29" t="s">
        <v>22</v>
      </c>
      <c r="K11" s="39"/>
      <c r="AZ11" s="18" t="s">
        <v>125</v>
      </c>
      <c r="BA11" s="18" t="s">
        <v>126</v>
      </c>
      <c r="BB11" s="18" t="s">
        <v>95</v>
      </c>
      <c r="BC11" s="18" t="s">
        <v>127</v>
      </c>
      <c r="BD11" s="18" t="s">
        <v>97</v>
      </c>
    </row>
    <row r="12" spans="2:56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23.6.2016</v>
      </c>
      <c r="K12" s="39"/>
      <c r="AZ12" s="18" t="s">
        <v>128</v>
      </c>
      <c r="BA12" s="18" t="s">
        <v>129</v>
      </c>
      <c r="BB12" s="18" t="s">
        <v>95</v>
      </c>
      <c r="BC12" s="18" t="s">
        <v>130</v>
      </c>
      <c r="BD12" s="18" t="s">
        <v>97</v>
      </c>
    </row>
    <row r="13" spans="2:56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  <c r="AZ13" s="18" t="s">
        <v>131</v>
      </c>
      <c r="BA13" s="18" t="s">
        <v>132</v>
      </c>
      <c r="BB13" s="18" t="s">
        <v>95</v>
      </c>
      <c r="BC13" s="18" t="s">
        <v>133</v>
      </c>
      <c r="BD13" s="18" t="s">
        <v>97</v>
      </c>
    </row>
    <row r="14" spans="2:56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7" t="s">
        <v>28</v>
      </c>
      <c r="J14" s="29">
        <f>IF('Rekapitulace stavby'!AN10="","",'Rekapitulace stavby'!AN10)</f>
      </c>
      <c r="K14" s="39"/>
      <c r="AZ14" s="18" t="s">
        <v>134</v>
      </c>
      <c r="BA14" s="18" t="s">
        <v>135</v>
      </c>
      <c r="BB14" s="18" t="s">
        <v>95</v>
      </c>
      <c r="BC14" s="18" t="s">
        <v>136</v>
      </c>
      <c r="BD14" s="18" t="s">
        <v>97</v>
      </c>
    </row>
    <row r="15" spans="2:56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7" t="s">
        <v>30</v>
      </c>
      <c r="J15" s="29">
        <f>IF('Rekapitulace stavby'!AN11="","",'Rekapitulace stavby'!AN11)</f>
      </c>
      <c r="K15" s="39"/>
      <c r="AZ15" s="18" t="s">
        <v>137</v>
      </c>
      <c r="BA15" s="18" t="s">
        <v>138</v>
      </c>
      <c r="BB15" s="18" t="s">
        <v>95</v>
      </c>
      <c r="BC15" s="18" t="s">
        <v>139</v>
      </c>
      <c r="BD15" s="18" t="s">
        <v>97</v>
      </c>
    </row>
    <row r="16" spans="2:56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  <c r="AZ16" s="18" t="s">
        <v>140</v>
      </c>
      <c r="BA16" s="18" t="s">
        <v>141</v>
      </c>
      <c r="BB16" s="18" t="s">
        <v>95</v>
      </c>
      <c r="BC16" s="18" t="s">
        <v>142</v>
      </c>
      <c r="BD16" s="18" t="s">
        <v>97</v>
      </c>
    </row>
    <row r="17" spans="2:56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28</v>
      </c>
      <c r="J17" s="29">
        <f>IF('Rekapitulace stavby'!AN13="Vyplň údaj","",IF('Rekapitulace stavby'!AN13="","",'Rekapitulace stavby'!AN13))</f>
      </c>
      <c r="K17" s="39"/>
      <c r="AZ17" s="18" t="s">
        <v>143</v>
      </c>
      <c r="BA17" s="18" t="s">
        <v>144</v>
      </c>
      <c r="BB17" s="18" t="s">
        <v>95</v>
      </c>
      <c r="BC17" s="18" t="s">
        <v>145</v>
      </c>
      <c r="BD17" s="18" t="s">
        <v>97</v>
      </c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7" t="s">
        <v>28</v>
      </c>
      <c r="J20" s="29" t="s">
        <v>22</v>
      </c>
      <c r="K20" s="39"/>
    </row>
    <row r="21" spans="2:11" s="1" customFormat="1" ht="18" customHeight="1">
      <c r="B21" s="35"/>
      <c r="C21" s="36"/>
      <c r="D21" s="36"/>
      <c r="E21" s="29" t="s">
        <v>34</v>
      </c>
      <c r="F21" s="36"/>
      <c r="G21" s="36"/>
      <c r="H21" s="36"/>
      <c r="I21" s="97" t="s">
        <v>30</v>
      </c>
      <c r="J21" s="29" t="s">
        <v>22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9" t="s">
        <v>22</v>
      </c>
      <c r="F24" s="279"/>
      <c r="G24" s="279"/>
      <c r="H24" s="27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37</v>
      </c>
      <c r="E27" s="36"/>
      <c r="F27" s="36"/>
      <c r="G27" s="36"/>
      <c r="H27" s="36"/>
      <c r="I27" s="96"/>
      <c r="J27" s="106">
        <f>ROUND(J96,2)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7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8">
        <f>ROUND(SUM(BE96:BE1393),2)</f>
        <v>0</v>
      </c>
      <c r="G30" s="36"/>
      <c r="H30" s="36"/>
      <c r="I30" s="109">
        <v>0.21</v>
      </c>
      <c r="J30" s="108">
        <f>ROUND(ROUND((SUM(BE96:BE1393)),2)*I30,2)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8">
        <f>ROUND(SUM(BF96:BF1393),2)</f>
        <v>0</v>
      </c>
      <c r="G31" s="36"/>
      <c r="H31" s="36"/>
      <c r="I31" s="109">
        <v>0.15</v>
      </c>
      <c r="J31" s="108">
        <f>ROUND(ROUND((SUM(BF96:BF1393)),2)*I31,2)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8">
        <f>ROUND(SUM(BG96:BG1393),2)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8">
        <f>ROUND(SUM(BH96:BH1393),2)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8">
        <f>ROUND(SUM(BI96:BI1393),2)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47</v>
      </c>
      <c r="E36" s="66"/>
      <c r="F36" s="66"/>
      <c r="G36" s="112" t="s">
        <v>48</v>
      </c>
      <c r="H36" s="113" t="s">
        <v>49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146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7" t="str">
        <f>E7</f>
        <v>Úspora energií v bytových domech Malý Koloredov, č.p. 811</v>
      </c>
      <c r="F45" s="253"/>
      <c r="G45" s="253"/>
      <c r="H45" s="253"/>
      <c r="I45" s="96"/>
      <c r="J45" s="36"/>
      <c r="K45" s="39"/>
    </row>
    <row r="46" spans="2:11" s="1" customFormat="1" ht="14.25" customHeight="1">
      <c r="B46" s="35"/>
      <c r="C46" s="31" t="s">
        <v>114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8" t="str">
        <f>E9</f>
        <v>001 - Hlavní aktivity projektu - způsobilé výdaje </v>
      </c>
      <c r="F47" s="253"/>
      <c r="G47" s="253"/>
      <c r="H47" s="25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Frýdek - Místek</v>
      </c>
      <c r="G49" s="36"/>
      <c r="H49" s="36"/>
      <c r="I49" s="97" t="s">
        <v>25</v>
      </c>
      <c r="J49" s="98" t="str">
        <f>IF(J12="","",J12)</f>
        <v>23.6.2016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 </v>
      </c>
      <c r="G51" s="36"/>
      <c r="H51" s="36"/>
      <c r="I51" s="97" t="s">
        <v>33</v>
      </c>
      <c r="J51" s="29" t="str">
        <f>E21</f>
        <v>Atris, s.r.o.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147</v>
      </c>
      <c r="D54" s="110"/>
      <c r="E54" s="110"/>
      <c r="F54" s="110"/>
      <c r="G54" s="110"/>
      <c r="H54" s="110"/>
      <c r="I54" s="121"/>
      <c r="J54" s="122" t="s">
        <v>148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149</v>
      </c>
      <c r="D56" s="36"/>
      <c r="E56" s="36"/>
      <c r="F56" s="36"/>
      <c r="G56" s="36"/>
      <c r="H56" s="36"/>
      <c r="I56" s="96"/>
      <c r="J56" s="106">
        <f>J96</f>
        <v>0</v>
      </c>
      <c r="K56" s="39"/>
      <c r="AU56" s="18" t="s">
        <v>150</v>
      </c>
    </row>
    <row r="57" spans="2:11" s="7" customFormat="1" ht="24.75" customHeight="1">
      <c r="B57" s="125"/>
      <c r="C57" s="126"/>
      <c r="D57" s="127" t="s">
        <v>151</v>
      </c>
      <c r="E57" s="128"/>
      <c r="F57" s="128"/>
      <c r="G57" s="128"/>
      <c r="H57" s="128"/>
      <c r="I57" s="129"/>
      <c r="J57" s="130">
        <f>J97</f>
        <v>0</v>
      </c>
      <c r="K57" s="131"/>
    </row>
    <row r="58" spans="2:11" s="8" customFormat="1" ht="19.5" customHeight="1">
      <c r="B58" s="132"/>
      <c r="C58" s="133"/>
      <c r="D58" s="134" t="s">
        <v>152</v>
      </c>
      <c r="E58" s="135"/>
      <c r="F58" s="135"/>
      <c r="G58" s="135"/>
      <c r="H58" s="135"/>
      <c r="I58" s="136"/>
      <c r="J58" s="137">
        <f>J98</f>
        <v>0</v>
      </c>
      <c r="K58" s="138"/>
    </row>
    <row r="59" spans="2:11" s="8" customFormat="1" ht="19.5" customHeight="1">
      <c r="B59" s="132"/>
      <c r="C59" s="133"/>
      <c r="D59" s="134" t="s">
        <v>153</v>
      </c>
      <c r="E59" s="135"/>
      <c r="F59" s="135"/>
      <c r="G59" s="135"/>
      <c r="H59" s="135"/>
      <c r="I59" s="136"/>
      <c r="J59" s="137">
        <f>J119</f>
        <v>0</v>
      </c>
      <c r="K59" s="138"/>
    </row>
    <row r="60" spans="2:11" s="8" customFormat="1" ht="19.5" customHeight="1">
      <c r="B60" s="132"/>
      <c r="C60" s="133"/>
      <c r="D60" s="134" t="s">
        <v>154</v>
      </c>
      <c r="E60" s="135"/>
      <c r="F60" s="135"/>
      <c r="G60" s="135"/>
      <c r="H60" s="135"/>
      <c r="I60" s="136"/>
      <c r="J60" s="137">
        <f>J128</f>
        <v>0</v>
      </c>
      <c r="K60" s="138"/>
    </row>
    <row r="61" spans="2:11" s="8" customFormat="1" ht="19.5" customHeight="1">
      <c r="B61" s="132"/>
      <c r="C61" s="133"/>
      <c r="D61" s="134" t="s">
        <v>155</v>
      </c>
      <c r="E61" s="135"/>
      <c r="F61" s="135"/>
      <c r="G61" s="135"/>
      <c r="H61" s="135"/>
      <c r="I61" s="136"/>
      <c r="J61" s="137">
        <f>J633</f>
        <v>0</v>
      </c>
      <c r="K61" s="138"/>
    </row>
    <row r="62" spans="2:11" s="8" customFormat="1" ht="19.5" customHeight="1">
      <c r="B62" s="132"/>
      <c r="C62" s="133"/>
      <c r="D62" s="134" t="s">
        <v>156</v>
      </c>
      <c r="E62" s="135"/>
      <c r="F62" s="135"/>
      <c r="G62" s="135"/>
      <c r="H62" s="135"/>
      <c r="I62" s="136"/>
      <c r="J62" s="137">
        <f>J699</f>
        <v>0</v>
      </c>
      <c r="K62" s="138"/>
    </row>
    <row r="63" spans="2:11" s="8" customFormat="1" ht="19.5" customHeight="1">
      <c r="B63" s="132"/>
      <c r="C63" s="133"/>
      <c r="D63" s="134" t="s">
        <v>157</v>
      </c>
      <c r="E63" s="135"/>
      <c r="F63" s="135"/>
      <c r="G63" s="135"/>
      <c r="H63" s="135"/>
      <c r="I63" s="136"/>
      <c r="J63" s="137">
        <f>J703</f>
        <v>0</v>
      </c>
      <c r="K63" s="138"/>
    </row>
    <row r="64" spans="2:11" s="8" customFormat="1" ht="19.5" customHeight="1">
      <c r="B64" s="132"/>
      <c r="C64" s="133"/>
      <c r="D64" s="134" t="s">
        <v>158</v>
      </c>
      <c r="E64" s="135"/>
      <c r="F64" s="135"/>
      <c r="G64" s="135"/>
      <c r="H64" s="135"/>
      <c r="I64" s="136"/>
      <c r="J64" s="137">
        <f>J758</f>
        <v>0</v>
      </c>
      <c r="K64" s="138"/>
    </row>
    <row r="65" spans="2:11" s="8" customFormat="1" ht="19.5" customHeight="1">
      <c r="B65" s="132"/>
      <c r="C65" s="133"/>
      <c r="D65" s="134" t="s">
        <v>159</v>
      </c>
      <c r="E65" s="135"/>
      <c r="F65" s="135"/>
      <c r="G65" s="135"/>
      <c r="H65" s="135"/>
      <c r="I65" s="136"/>
      <c r="J65" s="137">
        <f>J816</f>
        <v>0</v>
      </c>
      <c r="K65" s="138"/>
    </row>
    <row r="66" spans="2:11" s="8" customFormat="1" ht="19.5" customHeight="1">
      <c r="B66" s="132"/>
      <c r="C66" s="133"/>
      <c r="D66" s="134" t="s">
        <v>160</v>
      </c>
      <c r="E66" s="135"/>
      <c r="F66" s="135"/>
      <c r="G66" s="135"/>
      <c r="H66" s="135"/>
      <c r="I66" s="136"/>
      <c r="J66" s="137">
        <f>J840</f>
        <v>0</v>
      </c>
      <c r="K66" s="138"/>
    </row>
    <row r="67" spans="2:11" s="8" customFormat="1" ht="19.5" customHeight="1">
      <c r="B67" s="132"/>
      <c r="C67" s="133"/>
      <c r="D67" s="134" t="s">
        <v>161</v>
      </c>
      <c r="E67" s="135"/>
      <c r="F67" s="135"/>
      <c r="G67" s="135"/>
      <c r="H67" s="135"/>
      <c r="I67" s="136"/>
      <c r="J67" s="137">
        <f>J842</f>
        <v>0</v>
      </c>
      <c r="K67" s="138"/>
    </row>
    <row r="68" spans="2:11" s="7" customFormat="1" ht="24.75" customHeight="1">
      <c r="B68" s="125"/>
      <c r="C68" s="126"/>
      <c r="D68" s="127" t="s">
        <v>162</v>
      </c>
      <c r="E68" s="128"/>
      <c r="F68" s="128"/>
      <c r="G68" s="128"/>
      <c r="H68" s="128"/>
      <c r="I68" s="129"/>
      <c r="J68" s="130">
        <f>J855</f>
        <v>0</v>
      </c>
      <c r="K68" s="131"/>
    </row>
    <row r="69" spans="2:11" s="8" customFormat="1" ht="19.5" customHeight="1">
      <c r="B69" s="132"/>
      <c r="C69" s="133"/>
      <c r="D69" s="134" t="s">
        <v>163</v>
      </c>
      <c r="E69" s="135"/>
      <c r="F69" s="135"/>
      <c r="G69" s="135"/>
      <c r="H69" s="135"/>
      <c r="I69" s="136"/>
      <c r="J69" s="137">
        <f>J856</f>
        <v>0</v>
      </c>
      <c r="K69" s="138"/>
    </row>
    <row r="70" spans="2:11" s="8" customFormat="1" ht="19.5" customHeight="1">
      <c r="B70" s="132"/>
      <c r="C70" s="133"/>
      <c r="D70" s="134" t="s">
        <v>164</v>
      </c>
      <c r="E70" s="135"/>
      <c r="F70" s="135"/>
      <c r="G70" s="135"/>
      <c r="H70" s="135"/>
      <c r="I70" s="136"/>
      <c r="J70" s="137">
        <f>J942</f>
        <v>0</v>
      </c>
      <c r="K70" s="138"/>
    </row>
    <row r="71" spans="2:11" s="8" customFormat="1" ht="19.5" customHeight="1">
      <c r="B71" s="132"/>
      <c r="C71" s="133"/>
      <c r="D71" s="134" t="s">
        <v>165</v>
      </c>
      <c r="E71" s="135"/>
      <c r="F71" s="135"/>
      <c r="G71" s="135"/>
      <c r="H71" s="135"/>
      <c r="I71" s="136"/>
      <c r="J71" s="137">
        <f>J1010</f>
        <v>0</v>
      </c>
      <c r="K71" s="138"/>
    </row>
    <row r="72" spans="2:11" s="8" customFormat="1" ht="19.5" customHeight="1">
      <c r="B72" s="132"/>
      <c r="C72" s="133"/>
      <c r="D72" s="134" t="s">
        <v>166</v>
      </c>
      <c r="E72" s="135"/>
      <c r="F72" s="135"/>
      <c r="G72" s="135"/>
      <c r="H72" s="135"/>
      <c r="I72" s="136"/>
      <c r="J72" s="137">
        <f>J1025</f>
        <v>0</v>
      </c>
      <c r="K72" s="138"/>
    </row>
    <row r="73" spans="2:11" s="8" customFormat="1" ht="19.5" customHeight="1">
      <c r="B73" s="132"/>
      <c r="C73" s="133"/>
      <c r="D73" s="134" t="s">
        <v>167</v>
      </c>
      <c r="E73" s="135"/>
      <c r="F73" s="135"/>
      <c r="G73" s="135"/>
      <c r="H73" s="135"/>
      <c r="I73" s="136"/>
      <c r="J73" s="137">
        <f>J1079</f>
        <v>0</v>
      </c>
      <c r="K73" s="138"/>
    </row>
    <row r="74" spans="2:11" s="8" customFormat="1" ht="19.5" customHeight="1">
      <c r="B74" s="132"/>
      <c r="C74" s="133"/>
      <c r="D74" s="134" t="s">
        <v>168</v>
      </c>
      <c r="E74" s="135"/>
      <c r="F74" s="135"/>
      <c r="G74" s="135"/>
      <c r="H74" s="135"/>
      <c r="I74" s="136"/>
      <c r="J74" s="137">
        <f>J1258</f>
        <v>0</v>
      </c>
      <c r="K74" s="138"/>
    </row>
    <row r="75" spans="2:11" s="8" customFormat="1" ht="19.5" customHeight="1">
      <c r="B75" s="132"/>
      <c r="C75" s="133"/>
      <c r="D75" s="134" t="s">
        <v>169</v>
      </c>
      <c r="E75" s="135"/>
      <c r="F75" s="135"/>
      <c r="G75" s="135"/>
      <c r="H75" s="135"/>
      <c r="I75" s="136"/>
      <c r="J75" s="137">
        <f>J1327</f>
        <v>0</v>
      </c>
      <c r="K75" s="138"/>
    </row>
    <row r="76" spans="2:11" s="8" customFormat="1" ht="19.5" customHeight="1">
      <c r="B76" s="132"/>
      <c r="C76" s="133"/>
      <c r="D76" s="134" t="s">
        <v>170</v>
      </c>
      <c r="E76" s="135"/>
      <c r="F76" s="135"/>
      <c r="G76" s="135"/>
      <c r="H76" s="135"/>
      <c r="I76" s="136"/>
      <c r="J76" s="137">
        <f>J1344</f>
        <v>0</v>
      </c>
      <c r="K76" s="138"/>
    </row>
    <row r="77" spans="2:11" s="1" customFormat="1" ht="21.75" customHeight="1">
      <c r="B77" s="35"/>
      <c r="C77" s="36"/>
      <c r="D77" s="36"/>
      <c r="E77" s="36"/>
      <c r="F77" s="36"/>
      <c r="G77" s="36"/>
      <c r="H77" s="36"/>
      <c r="I77" s="96"/>
      <c r="J77" s="36"/>
      <c r="K77" s="39"/>
    </row>
    <row r="78" spans="2:11" s="1" customFormat="1" ht="6.75" customHeight="1">
      <c r="B78" s="50"/>
      <c r="C78" s="51"/>
      <c r="D78" s="51"/>
      <c r="E78" s="51"/>
      <c r="F78" s="51"/>
      <c r="G78" s="51"/>
      <c r="H78" s="51"/>
      <c r="I78" s="117"/>
      <c r="J78" s="51"/>
      <c r="K78" s="52"/>
    </row>
    <row r="82" spans="2:12" s="1" customFormat="1" ht="6.75" customHeight="1">
      <c r="B82" s="53"/>
      <c r="C82" s="54"/>
      <c r="D82" s="54"/>
      <c r="E82" s="54"/>
      <c r="F82" s="54"/>
      <c r="G82" s="54"/>
      <c r="H82" s="54"/>
      <c r="I82" s="118"/>
      <c r="J82" s="54"/>
      <c r="K82" s="54"/>
      <c r="L82" s="35"/>
    </row>
    <row r="83" spans="2:12" s="1" customFormat="1" ht="36.75" customHeight="1">
      <c r="B83" s="35"/>
      <c r="C83" s="55" t="s">
        <v>171</v>
      </c>
      <c r="I83" s="139"/>
      <c r="L83" s="35"/>
    </row>
    <row r="84" spans="2:12" s="1" customFormat="1" ht="6.75" customHeight="1">
      <c r="B84" s="35"/>
      <c r="I84" s="139"/>
      <c r="L84" s="35"/>
    </row>
    <row r="85" spans="2:12" s="1" customFormat="1" ht="14.25" customHeight="1">
      <c r="B85" s="35"/>
      <c r="C85" s="57" t="s">
        <v>16</v>
      </c>
      <c r="I85" s="139"/>
      <c r="L85" s="35"/>
    </row>
    <row r="86" spans="2:12" s="1" customFormat="1" ht="22.5" customHeight="1">
      <c r="B86" s="35"/>
      <c r="E86" s="280" t="str">
        <f>E7</f>
        <v>Úspora energií v bytových domech Malý Koloredov, č.p. 811</v>
      </c>
      <c r="F86" s="243"/>
      <c r="G86" s="243"/>
      <c r="H86" s="243"/>
      <c r="I86" s="139"/>
      <c r="L86" s="35"/>
    </row>
    <row r="87" spans="2:12" s="1" customFormat="1" ht="14.25" customHeight="1">
      <c r="B87" s="35"/>
      <c r="C87" s="57" t="s">
        <v>114</v>
      </c>
      <c r="I87" s="139"/>
      <c r="L87" s="35"/>
    </row>
    <row r="88" spans="2:12" s="1" customFormat="1" ht="23.25" customHeight="1">
      <c r="B88" s="35"/>
      <c r="E88" s="261" t="str">
        <f>E9</f>
        <v>001 - Hlavní aktivity projektu - způsobilé výdaje </v>
      </c>
      <c r="F88" s="243"/>
      <c r="G88" s="243"/>
      <c r="H88" s="243"/>
      <c r="I88" s="139"/>
      <c r="L88" s="35"/>
    </row>
    <row r="89" spans="2:12" s="1" customFormat="1" ht="6.75" customHeight="1">
      <c r="B89" s="35"/>
      <c r="I89" s="139"/>
      <c r="L89" s="35"/>
    </row>
    <row r="90" spans="2:12" s="1" customFormat="1" ht="18" customHeight="1">
      <c r="B90" s="35"/>
      <c r="C90" s="57" t="s">
        <v>23</v>
      </c>
      <c r="F90" s="140" t="str">
        <f>F12</f>
        <v>Frýdek - Místek</v>
      </c>
      <c r="I90" s="141" t="s">
        <v>25</v>
      </c>
      <c r="J90" s="61" t="str">
        <f>IF(J12="","",J12)</f>
        <v>23.6.2016</v>
      </c>
      <c r="L90" s="35"/>
    </row>
    <row r="91" spans="2:12" s="1" customFormat="1" ht="6.75" customHeight="1">
      <c r="B91" s="35"/>
      <c r="I91" s="139"/>
      <c r="L91" s="35"/>
    </row>
    <row r="92" spans="2:12" s="1" customFormat="1" ht="15">
      <c r="B92" s="35"/>
      <c r="C92" s="57" t="s">
        <v>27</v>
      </c>
      <c r="F92" s="140" t="str">
        <f>E15</f>
        <v> </v>
      </c>
      <c r="I92" s="141" t="s">
        <v>33</v>
      </c>
      <c r="J92" s="140" t="str">
        <f>E21</f>
        <v>Atris, s.r.o.</v>
      </c>
      <c r="L92" s="35"/>
    </row>
    <row r="93" spans="2:12" s="1" customFormat="1" ht="14.25" customHeight="1">
      <c r="B93" s="35"/>
      <c r="C93" s="57" t="s">
        <v>31</v>
      </c>
      <c r="F93" s="140">
        <f>IF(E18="","",E18)</f>
      </c>
      <c r="I93" s="139"/>
      <c r="L93" s="35"/>
    </row>
    <row r="94" spans="2:12" s="1" customFormat="1" ht="9.75" customHeight="1">
      <c r="B94" s="35"/>
      <c r="I94" s="139"/>
      <c r="L94" s="35"/>
    </row>
    <row r="95" spans="2:20" s="9" customFormat="1" ht="29.25" customHeight="1">
      <c r="B95" s="142"/>
      <c r="C95" s="143" t="s">
        <v>172</v>
      </c>
      <c r="D95" s="144" t="s">
        <v>56</v>
      </c>
      <c r="E95" s="144" t="s">
        <v>52</v>
      </c>
      <c r="F95" s="144" t="s">
        <v>173</v>
      </c>
      <c r="G95" s="144" t="s">
        <v>174</v>
      </c>
      <c r="H95" s="144" t="s">
        <v>175</v>
      </c>
      <c r="I95" s="145" t="s">
        <v>176</v>
      </c>
      <c r="J95" s="144" t="s">
        <v>148</v>
      </c>
      <c r="K95" s="146" t="s">
        <v>177</v>
      </c>
      <c r="L95" s="142"/>
      <c r="M95" s="68" t="s">
        <v>178</v>
      </c>
      <c r="N95" s="69" t="s">
        <v>41</v>
      </c>
      <c r="O95" s="69" t="s">
        <v>179</v>
      </c>
      <c r="P95" s="69" t="s">
        <v>180</v>
      </c>
      <c r="Q95" s="69" t="s">
        <v>181</v>
      </c>
      <c r="R95" s="69" t="s">
        <v>182</v>
      </c>
      <c r="S95" s="69" t="s">
        <v>183</v>
      </c>
      <c r="T95" s="70" t="s">
        <v>184</v>
      </c>
    </row>
    <row r="96" spans="2:63" s="1" customFormat="1" ht="29.25" customHeight="1">
      <c r="B96" s="35"/>
      <c r="C96" s="72" t="s">
        <v>149</v>
      </c>
      <c r="I96" s="139"/>
      <c r="J96" s="147">
        <f>BK96</f>
        <v>0</v>
      </c>
      <c r="L96" s="35"/>
      <c r="M96" s="71"/>
      <c r="N96" s="62"/>
      <c r="O96" s="62"/>
      <c r="P96" s="148">
        <f>P97+P855</f>
        <v>0</v>
      </c>
      <c r="Q96" s="62"/>
      <c r="R96" s="148">
        <f>R97+R855</f>
        <v>727.0060440399999</v>
      </c>
      <c r="S96" s="62"/>
      <c r="T96" s="149">
        <f>T97+T855</f>
        <v>439.95677180000007</v>
      </c>
      <c r="AT96" s="18" t="s">
        <v>70</v>
      </c>
      <c r="AU96" s="18" t="s">
        <v>150</v>
      </c>
      <c r="BK96" s="150">
        <f>BK97+BK855</f>
        <v>0</v>
      </c>
    </row>
    <row r="97" spans="2:63" s="10" customFormat="1" ht="36.75" customHeight="1">
      <c r="B97" s="151"/>
      <c r="D97" s="152" t="s">
        <v>70</v>
      </c>
      <c r="E97" s="153" t="s">
        <v>185</v>
      </c>
      <c r="F97" s="153" t="s">
        <v>186</v>
      </c>
      <c r="I97" s="154"/>
      <c r="J97" s="155">
        <f>BK97</f>
        <v>0</v>
      </c>
      <c r="L97" s="151"/>
      <c r="M97" s="156"/>
      <c r="N97" s="157"/>
      <c r="O97" s="157"/>
      <c r="P97" s="158">
        <f>P98+P119+P128+P633+P699+P703+P758+P816+P840+P842</f>
        <v>0</v>
      </c>
      <c r="Q97" s="157"/>
      <c r="R97" s="158">
        <f>R98+R119+R128+R633+R699+R703+R758+R816+R840+R842</f>
        <v>683.3277133299999</v>
      </c>
      <c r="S97" s="157"/>
      <c r="T97" s="159">
        <f>T98+T119+T128+T633+T699+T703+T758+T816+T840+T842</f>
        <v>386.11183400000004</v>
      </c>
      <c r="AR97" s="152" t="s">
        <v>78</v>
      </c>
      <c r="AT97" s="160" t="s">
        <v>70</v>
      </c>
      <c r="AU97" s="160" t="s">
        <v>71</v>
      </c>
      <c r="AY97" s="152" t="s">
        <v>187</v>
      </c>
      <c r="BK97" s="161">
        <f>BK98+BK119+BK128+BK633+BK699+BK703+BK758+BK816+BK840+BK842</f>
        <v>0</v>
      </c>
    </row>
    <row r="98" spans="2:63" s="10" customFormat="1" ht="19.5" customHeight="1">
      <c r="B98" s="151"/>
      <c r="D98" s="162" t="s">
        <v>70</v>
      </c>
      <c r="E98" s="163" t="s">
        <v>97</v>
      </c>
      <c r="F98" s="163" t="s">
        <v>188</v>
      </c>
      <c r="I98" s="154"/>
      <c r="J98" s="164">
        <f>BK98</f>
        <v>0</v>
      </c>
      <c r="L98" s="151"/>
      <c r="M98" s="156"/>
      <c r="N98" s="157"/>
      <c r="O98" s="157"/>
      <c r="P98" s="158">
        <f>SUM(P99:P118)</f>
        <v>0</v>
      </c>
      <c r="Q98" s="157"/>
      <c r="R98" s="158">
        <f>SUM(R99:R118)</f>
        <v>15.60103967</v>
      </c>
      <c r="S98" s="157"/>
      <c r="T98" s="159">
        <f>SUM(T99:T118)</f>
        <v>0</v>
      </c>
      <c r="AR98" s="152" t="s">
        <v>78</v>
      </c>
      <c r="AT98" s="160" t="s">
        <v>70</v>
      </c>
      <c r="AU98" s="160" t="s">
        <v>78</v>
      </c>
      <c r="AY98" s="152" t="s">
        <v>187</v>
      </c>
      <c r="BK98" s="161">
        <f>SUM(BK99:BK118)</f>
        <v>0</v>
      </c>
    </row>
    <row r="99" spans="2:65" s="1" customFormat="1" ht="22.5" customHeight="1">
      <c r="B99" s="165"/>
      <c r="C99" s="166" t="s">
        <v>78</v>
      </c>
      <c r="D99" s="166" t="s">
        <v>189</v>
      </c>
      <c r="E99" s="167" t="s">
        <v>190</v>
      </c>
      <c r="F99" s="168" t="s">
        <v>191</v>
      </c>
      <c r="G99" s="169" t="s">
        <v>192</v>
      </c>
      <c r="H99" s="170">
        <v>79.2</v>
      </c>
      <c r="I99" s="171"/>
      <c r="J99" s="172">
        <f>ROUND(I99*H99,2)</f>
        <v>0</v>
      </c>
      <c r="K99" s="168" t="s">
        <v>193</v>
      </c>
      <c r="L99" s="35"/>
      <c r="M99" s="173" t="s">
        <v>22</v>
      </c>
      <c r="N99" s="174" t="s">
        <v>43</v>
      </c>
      <c r="O99" s="36"/>
      <c r="P99" s="175">
        <f>O99*H99</f>
        <v>0</v>
      </c>
      <c r="Q99" s="175">
        <v>0.00012</v>
      </c>
      <c r="R99" s="175">
        <f>Q99*H99</f>
        <v>0.009504</v>
      </c>
      <c r="S99" s="175">
        <v>0</v>
      </c>
      <c r="T99" s="176">
        <f>S99*H99</f>
        <v>0</v>
      </c>
      <c r="AR99" s="18" t="s">
        <v>194</v>
      </c>
      <c r="AT99" s="18" t="s">
        <v>189</v>
      </c>
      <c r="AU99" s="18" t="s">
        <v>195</v>
      </c>
      <c r="AY99" s="18" t="s">
        <v>187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8" t="s">
        <v>195</v>
      </c>
      <c r="BK99" s="177">
        <f>ROUND(I99*H99,2)</f>
        <v>0</v>
      </c>
      <c r="BL99" s="18" t="s">
        <v>194</v>
      </c>
      <c r="BM99" s="18" t="s">
        <v>196</v>
      </c>
    </row>
    <row r="100" spans="2:51" s="11" customFormat="1" ht="13.5">
      <c r="B100" s="178"/>
      <c r="D100" s="179" t="s">
        <v>197</v>
      </c>
      <c r="E100" s="180" t="s">
        <v>22</v>
      </c>
      <c r="F100" s="181" t="s">
        <v>198</v>
      </c>
      <c r="H100" s="182" t="s">
        <v>22</v>
      </c>
      <c r="I100" s="183"/>
      <c r="L100" s="178"/>
      <c r="M100" s="184"/>
      <c r="N100" s="185"/>
      <c r="O100" s="185"/>
      <c r="P100" s="185"/>
      <c r="Q100" s="185"/>
      <c r="R100" s="185"/>
      <c r="S100" s="185"/>
      <c r="T100" s="186"/>
      <c r="AT100" s="182" t="s">
        <v>197</v>
      </c>
      <c r="AU100" s="182" t="s">
        <v>195</v>
      </c>
      <c r="AV100" s="11" t="s">
        <v>78</v>
      </c>
      <c r="AW100" s="11" t="s">
        <v>35</v>
      </c>
      <c r="AX100" s="11" t="s">
        <v>71</v>
      </c>
      <c r="AY100" s="182" t="s">
        <v>187</v>
      </c>
    </row>
    <row r="101" spans="2:51" s="12" customFormat="1" ht="13.5">
      <c r="B101" s="187"/>
      <c r="D101" s="179" t="s">
        <v>197</v>
      </c>
      <c r="E101" s="188" t="s">
        <v>22</v>
      </c>
      <c r="F101" s="189" t="s">
        <v>199</v>
      </c>
      <c r="H101" s="190">
        <v>69.3</v>
      </c>
      <c r="I101" s="191"/>
      <c r="L101" s="187"/>
      <c r="M101" s="192"/>
      <c r="N101" s="193"/>
      <c r="O101" s="193"/>
      <c r="P101" s="193"/>
      <c r="Q101" s="193"/>
      <c r="R101" s="193"/>
      <c r="S101" s="193"/>
      <c r="T101" s="194"/>
      <c r="AT101" s="188" t="s">
        <v>197</v>
      </c>
      <c r="AU101" s="188" t="s">
        <v>195</v>
      </c>
      <c r="AV101" s="12" t="s">
        <v>195</v>
      </c>
      <c r="AW101" s="12" t="s">
        <v>35</v>
      </c>
      <c r="AX101" s="12" t="s">
        <v>71</v>
      </c>
      <c r="AY101" s="188" t="s">
        <v>187</v>
      </c>
    </row>
    <row r="102" spans="2:51" s="12" customFormat="1" ht="13.5">
      <c r="B102" s="187"/>
      <c r="D102" s="179" t="s">
        <v>197</v>
      </c>
      <c r="E102" s="188" t="s">
        <v>22</v>
      </c>
      <c r="F102" s="189" t="s">
        <v>200</v>
      </c>
      <c r="H102" s="190">
        <v>9.9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197</v>
      </c>
      <c r="AU102" s="188" t="s">
        <v>195</v>
      </c>
      <c r="AV102" s="12" t="s">
        <v>195</v>
      </c>
      <c r="AW102" s="12" t="s">
        <v>35</v>
      </c>
      <c r="AX102" s="12" t="s">
        <v>71</v>
      </c>
      <c r="AY102" s="188" t="s">
        <v>187</v>
      </c>
    </row>
    <row r="103" spans="2:51" s="13" customFormat="1" ht="13.5">
      <c r="B103" s="195"/>
      <c r="D103" s="196" t="s">
        <v>197</v>
      </c>
      <c r="E103" s="197" t="s">
        <v>22</v>
      </c>
      <c r="F103" s="198" t="s">
        <v>201</v>
      </c>
      <c r="H103" s="199">
        <v>79.2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204" t="s">
        <v>197</v>
      </c>
      <c r="AU103" s="204" t="s">
        <v>195</v>
      </c>
      <c r="AV103" s="13" t="s">
        <v>194</v>
      </c>
      <c r="AW103" s="13" t="s">
        <v>35</v>
      </c>
      <c r="AX103" s="13" t="s">
        <v>78</v>
      </c>
      <c r="AY103" s="204" t="s">
        <v>187</v>
      </c>
    </row>
    <row r="104" spans="2:65" s="1" customFormat="1" ht="22.5" customHeight="1">
      <c r="B104" s="165"/>
      <c r="C104" s="166" t="s">
        <v>195</v>
      </c>
      <c r="D104" s="166" t="s">
        <v>189</v>
      </c>
      <c r="E104" s="167" t="s">
        <v>202</v>
      </c>
      <c r="F104" s="168" t="s">
        <v>203</v>
      </c>
      <c r="G104" s="169" t="s">
        <v>192</v>
      </c>
      <c r="H104" s="170">
        <v>702.625</v>
      </c>
      <c r="I104" s="171"/>
      <c r="J104" s="172">
        <f>ROUND(I104*H104,2)</f>
        <v>0</v>
      </c>
      <c r="K104" s="168" t="s">
        <v>193</v>
      </c>
      <c r="L104" s="35"/>
      <c r="M104" s="173" t="s">
        <v>22</v>
      </c>
      <c r="N104" s="174" t="s">
        <v>43</v>
      </c>
      <c r="O104" s="36"/>
      <c r="P104" s="175">
        <f>O104*H104</f>
        <v>0</v>
      </c>
      <c r="Q104" s="175">
        <v>0.0002</v>
      </c>
      <c r="R104" s="175">
        <f>Q104*H104</f>
        <v>0.140525</v>
      </c>
      <c r="S104" s="175">
        <v>0</v>
      </c>
      <c r="T104" s="176">
        <f>S104*H104</f>
        <v>0</v>
      </c>
      <c r="AR104" s="18" t="s">
        <v>194</v>
      </c>
      <c r="AT104" s="18" t="s">
        <v>189</v>
      </c>
      <c r="AU104" s="18" t="s">
        <v>195</v>
      </c>
      <c r="AY104" s="18" t="s">
        <v>187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8" t="s">
        <v>195</v>
      </c>
      <c r="BK104" s="177">
        <f>ROUND(I104*H104,2)</f>
        <v>0</v>
      </c>
      <c r="BL104" s="18" t="s">
        <v>194</v>
      </c>
      <c r="BM104" s="18" t="s">
        <v>204</v>
      </c>
    </row>
    <row r="105" spans="2:51" s="11" customFormat="1" ht="13.5">
      <c r="B105" s="178"/>
      <c r="D105" s="179" t="s">
        <v>197</v>
      </c>
      <c r="E105" s="180" t="s">
        <v>22</v>
      </c>
      <c r="F105" s="181" t="s">
        <v>198</v>
      </c>
      <c r="H105" s="182" t="s">
        <v>22</v>
      </c>
      <c r="I105" s="183"/>
      <c r="L105" s="178"/>
      <c r="M105" s="184"/>
      <c r="N105" s="185"/>
      <c r="O105" s="185"/>
      <c r="P105" s="185"/>
      <c r="Q105" s="185"/>
      <c r="R105" s="185"/>
      <c r="S105" s="185"/>
      <c r="T105" s="186"/>
      <c r="AT105" s="182" t="s">
        <v>197</v>
      </c>
      <c r="AU105" s="182" t="s">
        <v>195</v>
      </c>
      <c r="AV105" s="11" t="s">
        <v>78</v>
      </c>
      <c r="AW105" s="11" t="s">
        <v>35</v>
      </c>
      <c r="AX105" s="11" t="s">
        <v>71</v>
      </c>
      <c r="AY105" s="182" t="s">
        <v>187</v>
      </c>
    </row>
    <row r="106" spans="2:51" s="12" customFormat="1" ht="13.5">
      <c r="B106" s="187"/>
      <c r="D106" s="179" t="s">
        <v>197</v>
      </c>
      <c r="E106" s="188" t="s">
        <v>22</v>
      </c>
      <c r="F106" s="189" t="s">
        <v>205</v>
      </c>
      <c r="H106" s="190">
        <v>590.205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197</v>
      </c>
      <c r="AU106" s="188" t="s">
        <v>195</v>
      </c>
      <c r="AV106" s="12" t="s">
        <v>195</v>
      </c>
      <c r="AW106" s="12" t="s">
        <v>35</v>
      </c>
      <c r="AX106" s="12" t="s">
        <v>71</v>
      </c>
      <c r="AY106" s="188" t="s">
        <v>187</v>
      </c>
    </row>
    <row r="107" spans="2:51" s="12" customFormat="1" ht="13.5">
      <c r="B107" s="187"/>
      <c r="D107" s="179" t="s">
        <v>197</v>
      </c>
      <c r="E107" s="188" t="s">
        <v>22</v>
      </c>
      <c r="F107" s="189" t="s">
        <v>206</v>
      </c>
      <c r="H107" s="190">
        <v>112.42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88" t="s">
        <v>197</v>
      </c>
      <c r="AU107" s="188" t="s">
        <v>195</v>
      </c>
      <c r="AV107" s="12" t="s">
        <v>195</v>
      </c>
      <c r="AW107" s="12" t="s">
        <v>35</v>
      </c>
      <c r="AX107" s="12" t="s">
        <v>71</v>
      </c>
      <c r="AY107" s="188" t="s">
        <v>187</v>
      </c>
    </row>
    <row r="108" spans="2:51" s="13" customFormat="1" ht="13.5">
      <c r="B108" s="195"/>
      <c r="D108" s="196" t="s">
        <v>197</v>
      </c>
      <c r="E108" s="197" t="s">
        <v>22</v>
      </c>
      <c r="F108" s="198" t="s">
        <v>201</v>
      </c>
      <c r="H108" s="199">
        <v>702.625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204" t="s">
        <v>197</v>
      </c>
      <c r="AU108" s="204" t="s">
        <v>195</v>
      </c>
      <c r="AV108" s="13" t="s">
        <v>194</v>
      </c>
      <c r="AW108" s="13" t="s">
        <v>35</v>
      </c>
      <c r="AX108" s="13" t="s">
        <v>78</v>
      </c>
      <c r="AY108" s="204" t="s">
        <v>187</v>
      </c>
    </row>
    <row r="109" spans="2:65" s="1" customFormat="1" ht="31.5" customHeight="1">
      <c r="B109" s="165"/>
      <c r="C109" s="166" t="s">
        <v>97</v>
      </c>
      <c r="D109" s="166" t="s">
        <v>189</v>
      </c>
      <c r="E109" s="167" t="s">
        <v>207</v>
      </c>
      <c r="F109" s="168" t="s">
        <v>208</v>
      </c>
      <c r="G109" s="169" t="s">
        <v>95</v>
      </c>
      <c r="H109" s="170">
        <v>67.453</v>
      </c>
      <c r="I109" s="171"/>
      <c r="J109" s="172">
        <f>ROUND(I109*H109,2)</f>
        <v>0</v>
      </c>
      <c r="K109" s="168" t="s">
        <v>193</v>
      </c>
      <c r="L109" s="35"/>
      <c r="M109" s="173" t="s">
        <v>22</v>
      </c>
      <c r="N109" s="174" t="s">
        <v>43</v>
      </c>
      <c r="O109" s="36"/>
      <c r="P109" s="175">
        <f>O109*H109</f>
        <v>0</v>
      </c>
      <c r="Q109" s="175">
        <v>0.09057</v>
      </c>
      <c r="R109" s="175">
        <f>Q109*H109</f>
        <v>6.10921821</v>
      </c>
      <c r="S109" s="175">
        <v>0</v>
      </c>
      <c r="T109" s="176">
        <f>S109*H109</f>
        <v>0</v>
      </c>
      <c r="AR109" s="18" t="s">
        <v>194</v>
      </c>
      <c r="AT109" s="18" t="s">
        <v>189</v>
      </c>
      <c r="AU109" s="18" t="s">
        <v>195</v>
      </c>
      <c r="AY109" s="18" t="s">
        <v>187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8" t="s">
        <v>195</v>
      </c>
      <c r="BK109" s="177">
        <f>ROUND(I109*H109,2)</f>
        <v>0</v>
      </c>
      <c r="BL109" s="18" t="s">
        <v>194</v>
      </c>
      <c r="BM109" s="18" t="s">
        <v>209</v>
      </c>
    </row>
    <row r="110" spans="2:51" s="11" customFormat="1" ht="13.5">
      <c r="B110" s="178"/>
      <c r="D110" s="179" t="s">
        <v>197</v>
      </c>
      <c r="E110" s="180" t="s">
        <v>22</v>
      </c>
      <c r="F110" s="181" t="s">
        <v>198</v>
      </c>
      <c r="H110" s="182" t="s">
        <v>22</v>
      </c>
      <c r="I110" s="183"/>
      <c r="L110" s="178"/>
      <c r="M110" s="184"/>
      <c r="N110" s="185"/>
      <c r="O110" s="185"/>
      <c r="P110" s="185"/>
      <c r="Q110" s="185"/>
      <c r="R110" s="185"/>
      <c r="S110" s="185"/>
      <c r="T110" s="186"/>
      <c r="AT110" s="182" t="s">
        <v>197</v>
      </c>
      <c r="AU110" s="182" t="s">
        <v>195</v>
      </c>
      <c r="AV110" s="11" t="s">
        <v>78</v>
      </c>
      <c r="AW110" s="11" t="s">
        <v>35</v>
      </c>
      <c r="AX110" s="11" t="s">
        <v>71</v>
      </c>
      <c r="AY110" s="182" t="s">
        <v>187</v>
      </c>
    </row>
    <row r="111" spans="2:51" s="12" customFormat="1" ht="13.5">
      <c r="B111" s="187"/>
      <c r="D111" s="179" t="s">
        <v>197</v>
      </c>
      <c r="E111" s="188" t="s">
        <v>22</v>
      </c>
      <c r="F111" s="189" t="s">
        <v>210</v>
      </c>
      <c r="H111" s="190">
        <v>59.021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197</v>
      </c>
      <c r="AU111" s="188" t="s">
        <v>195</v>
      </c>
      <c r="AV111" s="12" t="s">
        <v>195</v>
      </c>
      <c r="AW111" s="12" t="s">
        <v>35</v>
      </c>
      <c r="AX111" s="12" t="s">
        <v>71</v>
      </c>
      <c r="AY111" s="188" t="s">
        <v>187</v>
      </c>
    </row>
    <row r="112" spans="2:51" s="12" customFormat="1" ht="13.5">
      <c r="B112" s="187"/>
      <c r="D112" s="179" t="s">
        <v>197</v>
      </c>
      <c r="E112" s="188" t="s">
        <v>22</v>
      </c>
      <c r="F112" s="189" t="s">
        <v>211</v>
      </c>
      <c r="H112" s="190">
        <v>8.432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197</v>
      </c>
      <c r="AU112" s="188" t="s">
        <v>195</v>
      </c>
      <c r="AV112" s="12" t="s">
        <v>195</v>
      </c>
      <c r="AW112" s="12" t="s">
        <v>35</v>
      </c>
      <c r="AX112" s="12" t="s">
        <v>71</v>
      </c>
      <c r="AY112" s="188" t="s">
        <v>187</v>
      </c>
    </row>
    <row r="113" spans="2:51" s="13" customFormat="1" ht="13.5">
      <c r="B113" s="195"/>
      <c r="D113" s="196" t="s">
        <v>197</v>
      </c>
      <c r="E113" s="197" t="s">
        <v>22</v>
      </c>
      <c r="F113" s="198" t="s">
        <v>201</v>
      </c>
      <c r="H113" s="199">
        <v>67.453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204" t="s">
        <v>197</v>
      </c>
      <c r="AU113" s="204" t="s">
        <v>195</v>
      </c>
      <c r="AV113" s="13" t="s">
        <v>194</v>
      </c>
      <c r="AW113" s="13" t="s">
        <v>35</v>
      </c>
      <c r="AX113" s="13" t="s">
        <v>78</v>
      </c>
      <c r="AY113" s="204" t="s">
        <v>187</v>
      </c>
    </row>
    <row r="114" spans="2:65" s="1" customFormat="1" ht="31.5" customHeight="1">
      <c r="B114" s="165"/>
      <c r="C114" s="166" t="s">
        <v>194</v>
      </c>
      <c r="D114" s="166" t="s">
        <v>189</v>
      </c>
      <c r="E114" s="167" t="s">
        <v>212</v>
      </c>
      <c r="F114" s="168" t="s">
        <v>213</v>
      </c>
      <c r="G114" s="169" t="s">
        <v>95</v>
      </c>
      <c r="H114" s="170">
        <v>86.163</v>
      </c>
      <c r="I114" s="171"/>
      <c r="J114" s="172">
        <f>ROUND(I114*H114,2)</f>
        <v>0</v>
      </c>
      <c r="K114" s="168" t="s">
        <v>193</v>
      </c>
      <c r="L114" s="35"/>
      <c r="M114" s="173" t="s">
        <v>22</v>
      </c>
      <c r="N114" s="174" t="s">
        <v>43</v>
      </c>
      <c r="O114" s="36"/>
      <c r="P114" s="175">
        <f>O114*H114</f>
        <v>0</v>
      </c>
      <c r="Q114" s="175">
        <v>0.10842</v>
      </c>
      <c r="R114" s="175">
        <f>Q114*H114</f>
        <v>9.34179246</v>
      </c>
      <c r="S114" s="175">
        <v>0</v>
      </c>
      <c r="T114" s="176">
        <f>S114*H114</f>
        <v>0</v>
      </c>
      <c r="AR114" s="18" t="s">
        <v>194</v>
      </c>
      <c r="AT114" s="18" t="s">
        <v>189</v>
      </c>
      <c r="AU114" s="18" t="s">
        <v>195</v>
      </c>
      <c r="AY114" s="18" t="s">
        <v>187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8" t="s">
        <v>195</v>
      </c>
      <c r="BK114" s="177">
        <f>ROUND(I114*H114,2)</f>
        <v>0</v>
      </c>
      <c r="BL114" s="18" t="s">
        <v>194</v>
      </c>
      <c r="BM114" s="18" t="s">
        <v>214</v>
      </c>
    </row>
    <row r="115" spans="2:51" s="11" customFormat="1" ht="13.5">
      <c r="B115" s="178"/>
      <c r="D115" s="179" t="s">
        <v>197</v>
      </c>
      <c r="E115" s="180" t="s">
        <v>22</v>
      </c>
      <c r="F115" s="181" t="s">
        <v>198</v>
      </c>
      <c r="H115" s="182" t="s">
        <v>22</v>
      </c>
      <c r="I115" s="183"/>
      <c r="L115" s="178"/>
      <c r="M115" s="184"/>
      <c r="N115" s="185"/>
      <c r="O115" s="185"/>
      <c r="P115" s="185"/>
      <c r="Q115" s="185"/>
      <c r="R115" s="185"/>
      <c r="S115" s="185"/>
      <c r="T115" s="186"/>
      <c r="AT115" s="182" t="s">
        <v>197</v>
      </c>
      <c r="AU115" s="182" t="s">
        <v>195</v>
      </c>
      <c r="AV115" s="11" t="s">
        <v>78</v>
      </c>
      <c r="AW115" s="11" t="s">
        <v>35</v>
      </c>
      <c r="AX115" s="11" t="s">
        <v>71</v>
      </c>
      <c r="AY115" s="182" t="s">
        <v>187</v>
      </c>
    </row>
    <row r="116" spans="2:51" s="12" customFormat="1" ht="13.5">
      <c r="B116" s="187"/>
      <c r="D116" s="179" t="s">
        <v>197</v>
      </c>
      <c r="E116" s="188" t="s">
        <v>22</v>
      </c>
      <c r="F116" s="189" t="s">
        <v>215</v>
      </c>
      <c r="H116" s="190">
        <v>69.3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197</v>
      </c>
      <c r="AU116" s="188" t="s">
        <v>195</v>
      </c>
      <c r="AV116" s="12" t="s">
        <v>195</v>
      </c>
      <c r="AW116" s="12" t="s">
        <v>35</v>
      </c>
      <c r="AX116" s="12" t="s">
        <v>71</v>
      </c>
      <c r="AY116" s="188" t="s">
        <v>187</v>
      </c>
    </row>
    <row r="117" spans="2:51" s="12" customFormat="1" ht="13.5">
      <c r="B117" s="187"/>
      <c r="D117" s="179" t="s">
        <v>197</v>
      </c>
      <c r="E117" s="188" t="s">
        <v>22</v>
      </c>
      <c r="F117" s="189" t="s">
        <v>216</v>
      </c>
      <c r="H117" s="190">
        <v>16.863</v>
      </c>
      <c r="I117" s="191"/>
      <c r="L117" s="187"/>
      <c r="M117" s="192"/>
      <c r="N117" s="193"/>
      <c r="O117" s="193"/>
      <c r="P117" s="193"/>
      <c r="Q117" s="193"/>
      <c r="R117" s="193"/>
      <c r="S117" s="193"/>
      <c r="T117" s="194"/>
      <c r="AT117" s="188" t="s">
        <v>197</v>
      </c>
      <c r="AU117" s="188" t="s">
        <v>195</v>
      </c>
      <c r="AV117" s="12" t="s">
        <v>195</v>
      </c>
      <c r="AW117" s="12" t="s">
        <v>35</v>
      </c>
      <c r="AX117" s="12" t="s">
        <v>71</v>
      </c>
      <c r="AY117" s="188" t="s">
        <v>187</v>
      </c>
    </row>
    <row r="118" spans="2:51" s="13" customFormat="1" ht="13.5">
      <c r="B118" s="195"/>
      <c r="D118" s="179" t="s">
        <v>197</v>
      </c>
      <c r="E118" s="205" t="s">
        <v>22</v>
      </c>
      <c r="F118" s="206" t="s">
        <v>201</v>
      </c>
      <c r="H118" s="207">
        <v>86.163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204" t="s">
        <v>197</v>
      </c>
      <c r="AU118" s="204" t="s">
        <v>195</v>
      </c>
      <c r="AV118" s="13" t="s">
        <v>194</v>
      </c>
      <c r="AW118" s="13" t="s">
        <v>35</v>
      </c>
      <c r="AX118" s="13" t="s">
        <v>78</v>
      </c>
      <c r="AY118" s="204" t="s">
        <v>187</v>
      </c>
    </row>
    <row r="119" spans="2:63" s="10" customFormat="1" ht="29.25" customHeight="1">
      <c r="B119" s="151"/>
      <c r="D119" s="162" t="s">
        <v>70</v>
      </c>
      <c r="E119" s="163" t="s">
        <v>194</v>
      </c>
      <c r="F119" s="163" t="s">
        <v>217</v>
      </c>
      <c r="I119" s="154"/>
      <c r="J119" s="164">
        <f>BK119</f>
        <v>0</v>
      </c>
      <c r="L119" s="151"/>
      <c r="M119" s="156"/>
      <c r="N119" s="157"/>
      <c r="O119" s="157"/>
      <c r="P119" s="158">
        <f>SUM(P120:P127)</f>
        <v>0</v>
      </c>
      <c r="Q119" s="157"/>
      <c r="R119" s="158">
        <f>SUM(R120:R127)</f>
        <v>0.47061000000000003</v>
      </c>
      <c r="S119" s="157"/>
      <c r="T119" s="159">
        <f>SUM(T120:T127)</f>
        <v>0</v>
      </c>
      <c r="AR119" s="152" t="s">
        <v>78</v>
      </c>
      <c r="AT119" s="160" t="s">
        <v>70</v>
      </c>
      <c r="AU119" s="160" t="s">
        <v>78</v>
      </c>
      <c r="AY119" s="152" t="s">
        <v>187</v>
      </c>
      <c r="BK119" s="161">
        <f>SUM(BK120:BK127)</f>
        <v>0</v>
      </c>
    </row>
    <row r="120" spans="2:65" s="1" customFormat="1" ht="22.5" customHeight="1">
      <c r="B120" s="165"/>
      <c r="C120" s="166" t="s">
        <v>218</v>
      </c>
      <c r="D120" s="166" t="s">
        <v>189</v>
      </c>
      <c r="E120" s="167" t="s">
        <v>219</v>
      </c>
      <c r="F120" s="168" t="s">
        <v>220</v>
      </c>
      <c r="G120" s="169" t="s">
        <v>95</v>
      </c>
      <c r="H120" s="170">
        <v>63</v>
      </c>
      <c r="I120" s="171"/>
      <c r="J120" s="172">
        <f>ROUND(I120*H120,2)</f>
        <v>0</v>
      </c>
      <c r="K120" s="168" t="s">
        <v>193</v>
      </c>
      <c r="L120" s="35"/>
      <c r="M120" s="173" t="s">
        <v>22</v>
      </c>
      <c r="N120" s="174" t="s">
        <v>43</v>
      </c>
      <c r="O120" s="36"/>
      <c r="P120" s="175">
        <f>O120*H120</f>
        <v>0</v>
      </c>
      <c r="Q120" s="175">
        <v>0.00747</v>
      </c>
      <c r="R120" s="175">
        <f>Q120*H120</f>
        <v>0.47061000000000003</v>
      </c>
      <c r="S120" s="175">
        <v>0</v>
      </c>
      <c r="T120" s="176">
        <f>S120*H120</f>
        <v>0</v>
      </c>
      <c r="AR120" s="18" t="s">
        <v>194</v>
      </c>
      <c r="AT120" s="18" t="s">
        <v>189</v>
      </c>
      <c r="AU120" s="18" t="s">
        <v>195</v>
      </c>
      <c r="AY120" s="18" t="s">
        <v>187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8" t="s">
        <v>195</v>
      </c>
      <c r="BK120" s="177">
        <f>ROUND(I120*H120,2)</f>
        <v>0</v>
      </c>
      <c r="BL120" s="18" t="s">
        <v>194</v>
      </c>
      <c r="BM120" s="18" t="s">
        <v>221</v>
      </c>
    </row>
    <row r="121" spans="2:51" s="11" customFormat="1" ht="13.5">
      <c r="B121" s="178"/>
      <c r="D121" s="179" t="s">
        <v>197</v>
      </c>
      <c r="E121" s="180" t="s">
        <v>22</v>
      </c>
      <c r="F121" s="181" t="s">
        <v>222</v>
      </c>
      <c r="H121" s="182" t="s">
        <v>22</v>
      </c>
      <c r="I121" s="183"/>
      <c r="L121" s="178"/>
      <c r="M121" s="184"/>
      <c r="N121" s="185"/>
      <c r="O121" s="185"/>
      <c r="P121" s="185"/>
      <c r="Q121" s="185"/>
      <c r="R121" s="185"/>
      <c r="S121" s="185"/>
      <c r="T121" s="186"/>
      <c r="AT121" s="182" t="s">
        <v>197</v>
      </c>
      <c r="AU121" s="182" t="s">
        <v>195</v>
      </c>
      <c r="AV121" s="11" t="s">
        <v>78</v>
      </c>
      <c r="AW121" s="11" t="s">
        <v>35</v>
      </c>
      <c r="AX121" s="11" t="s">
        <v>71</v>
      </c>
      <c r="AY121" s="182" t="s">
        <v>187</v>
      </c>
    </row>
    <row r="122" spans="2:51" s="11" customFormat="1" ht="13.5">
      <c r="B122" s="178"/>
      <c r="D122" s="179" t="s">
        <v>197</v>
      </c>
      <c r="E122" s="180" t="s">
        <v>22</v>
      </c>
      <c r="F122" s="181" t="s">
        <v>223</v>
      </c>
      <c r="H122" s="182" t="s">
        <v>22</v>
      </c>
      <c r="I122" s="183"/>
      <c r="L122" s="178"/>
      <c r="M122" s="184"/>
      <c r="N122" s="185"/>
      <c r="O122" s="185"/>
      <c r="P122" s="185"/>
      <c r="Q122" s="185"/>
      <c r="R122" s="185"/>
      <c r="S122" s="185"/>
      <c r="T122" s="186"/>
      <c r="AT122" s="182" t="s">
        <v>197</v>
      </c>
      <c r="AU122" s="182" t="s">
        <v>195</v>
      </c>
      <c r="AV122" s="11" t="s">
        <v>78</v>
      </c>
      <c r="AW122" s="11" t="s">
        <v>35</v>
      </c>
      <c r="AX122" s="11" t="s">
        <v>71</v>
      </c>
      <c r="AY122" s="182" t="s">
        <v>187</v>
      </c>
    </row>
    <row r="123" spans="2:51" s="12" customFormat="1" ht="13.5">
      <c r="B123" s="187"/>
      <c r="D123" s="179" t="s">
        <v>197</v>
      </c>
      <c r="E123" s="188" t="s">
        <v>22</v>
      </c>
      <c r="F123" s="189" t="s">
        <v>224</v>
      </c>
      <c r="H123" s="190">
        <v>42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197</v>
      </c>
      <c r="AU123" s="188" t="s">
        <v>195</v>
      </c>
      <c r="AV123" s="12" t="s">
        <v>195</v>
      </c>
      <c r="AW123" s="12" t="s">
        <v>35</v>
      </c>
      <c r="AX123" s="12" t="s">
        <v>71</v>
      </c>
      <c r="AY123" s="188" t="s">
        <v>187</v>
      </c>
    </row>
    <row r="124" spans="2:51" s="12" customFormat="1" ht="13.5">
      <c r="B124" s="187"/>
      <c r="D124" s="179" t="s">
        <v>197</v>
      </c>
      <c r="E124" s="188" t="s">
        <v>22</v>
      </c>
      <c r="F124" s="189" t="s">
        <v>225</v>
      </c>
      <c r="H124" s="190">
        <v>21</v>
      </c>
      <c r="I124" s="191"/>
      <c r="L124" s="187"/>
      <c r="M124" s="192"/>
      <c r="N124" s="193"/>
      <c r="O124" s="193"/>
      <c r="P124" s="193"/>
      <c r="Q124" s="193"/>
      <c r="R124" s="193"/>
      <c r="S124" s="193"/>
      <c r="T124" s="194"/>
      <c r="AT124" s="188" t="s">
        <v>197</v>
      </c>
      <c r="AU124" s="188" t="s">
        <v>195</v>
      </c>
      <c r="AV124" s="12" t="s">
        <v>195</v>
      </c>
      <c r="AW124" s="12" t="s">
        <v>35</v>
      </c>
      <c r="AX124" s="12" t="s">
        <v>71</v>
      </c>
      <c r="AY124" s="188" t="s">
        <v>187</v>
      </c>
    </row>
    <row r="125" spans="2:51" s="13" customFormat="1" ht="13.5">
      <c r="B125" s="195"/>
      <c r="D125" s="196" t="s">
        <v>197</v>
      </c>
      <c r="E125" s="197" t="s">
        <v>22</v>
      </c>
      <c r="F125" s="198" t="s">
        <v>201</v>
      </c>
      <c r="H125" s="199">
        <v>63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204" t="s">
        <v>197</v>
      </c>
      <c r="AU125" s="204" t="s">
        <v>195</v>
      </c>
      <c r="AV125" s="13" t="s">
        <v>194</v>
      </c>
      <c r="AW125" s="13" t="s">
        <v>35</v>
      </c>
      <c r="AX125" s="13" t="s">
        <v>78</v>
      </c>
      <c r="AY125" s="204" t="s">
        <v>187</v>
      </c>
    </row>
    <row r="126" spans="2:65" s="1" customFormat="1" ht="22.5" customHeight="1">
      <c r="B126" s="165"/>
      <c r="C126" s="166" t="s">
        <v>226</v>
      </c>
      <c r="D126" s="166" t="s">
        <v>189</v>
      </c>
      <c r="E126" s="167" t="s">
        <v>227</v>
      </c>
      <c r="F126" s="168" t="s">
        <v>228</v>
      </c>
      <c r="G126" s="169" t="s">
        <v>95</v>
      </c>
      <c r="H126" s="170">
        <v>63</v>
      </c>
      <c r="I126" s="171"/>
      <c r="J126" s="172">
        <f>ROUND(I126*H126,2)</f>
        <v>0</v>
      </c>
      <c r="K126" s="168" t="s">
        <v>193</v>
      </c>
      <c r="L126" s="35"/>
      <c r="M126" s="173" t="s">
        <v>22</v>
      </c>
      <c r="N126" s="174" t="s">
        <v>43</v>
      </c>
      <c r="O126" s="36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AR126" s="18" t="s">
        <v>194</v>
      </c>
      <c r="AT126" s="18" t="s">
        <v>189</v>
      </c>
      <c r="AU126" s="18" t="s">
        <v>195</v>
      </c>
      <c r="AY126" s="18" t="s">
        <v>187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8" t="s">
        <v>195</v>
      </c>
      <c r="BK126" s="177">
        <f>ROUND(I126*H126,2)</f>
        <v>0</v>
      </c>
      <c r="BL126" s="18" t="s">
        <v>194</v>
      </c>
      <c r="BM126" s="18" t="s">
        <v>229</v>
      </c>
    </row>
    <row r="127" spans="2:51" s="12" customFormat="1" ht="13.5">
      <c r="B127" s="187"/>
      <c r="D127" s="179" t="s">
        <v>197</v>
      </c>
      <c r="E127" s="188" t="s">
        <v>22</v>
      </c>
      <c r="F127" s="189" t="s">
        <v>230</v>
      </c>
      <c r="H127" s="190">
        <v>63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4"/>
      <c r="AT127" s="188" t="s">
        <v>197</v>
      </c>
      <c r="AU127" s="188" t="s">
        <v>195</v>
      </c>
      <c r="AV127" s="12" t="s">
        <v>195</v>
      </c>
      <c r="AW127" s="12" t="s">
        <v>35</v>
      </c>
      <c r="AX127" s="12" t="s">
        <v>78</v>
      </c>
      <c r="AY127" s="188" t="s">
        <v>187</v>
      </c>
    </row>
    <row r="128" spans="2:63" s="10" customFormat="1" ht="29.25" customHeight="1">
      <c r="B128" s="151"/>
      <c r="D128" s="162" t="s">
        <v>70</v>
      </c>
      <c r="E128" s="163" t="s">
        <v>226</v>
      </c>
      <c r="F128" s="163" t="s">
        <v>231</v>
      </c>
      <c r="I128" s="154"/>
      <c r="J128" s="164">
        <f>BK128</f>
        <v>0</v>
      </c>
      <c r="L128" s="151"/>
      <c r="M128" s="156"/>
      <c r="N128" s="157"/>
      <c r="O128" s="157"/>
      <c r="P128" s="158">
        <f>SUM(P129:P632)</f>
        <v>0</v>
      </c>
      <c r="Q128" s="157"/>
      <c r="R128" s="158">
        <f>SUM(R129:R632)</f>
        <v>665.79560016</v>
      </c>
      <c r="S128" s="157"/>
      <c r="T128" s="159">
        <f>SUM(T129:T632)</f>
        <v>0</v>
      </c>
      <c r="AR128" s="152" t="s">
        <v>78</v>
      </c>
      <c r="AT128" s="160" t="s">
        <v>70</v>
      </c>
      <c r="AU128" s="160" t="s">
        <v>78</v>
      </c>
      <c r="AY128" s="152" t="s">
        <v>187</v>
      </c>
      <c r="BK128" s="161">
        <f>SUM(BK129:BK632)</f>
        <v>0</v>
      </c>
    </row>
    <row r="129" spans="2:65" s="1" customFormat="1" ht="22.5" customHeight="1">
      <c r="B129" s="165"/>
      <c r="C129" s="166" t="s">
        <v>232</v>
      </c>
      <c r="D129" s="166" t="s">
        <v>189</v>
      </c>
      <c r="E129" s="167" t="s">
        <v>233</v>
      </c>
      <c r="F129" s="168" t="s">
        <v>234</v>
      </c>
      <c r="G129" s="169" t="s">
        <v>95</v>
      </c>
      <c r="H129" s="170">
        <v>1101.537</v>
      </c>
      <c r="I129" s="171"/>
      <c r="J129" s="172">
        <f>ROUND(I129*H129,2)</f>
        <v>0</v>
      </c>
      <c r="K129" s="168" t="s">
        <v>193</v>
      </c>
      <c r="L129" s="35"/>
      <c r="M129" s="173" t="s">
        <v>22</v>
      </c>
      <c r="N129" s="174" t="s">
        <v>43</v>
      </c>
      <c r="O129" s="36"/>
      <c r="P129" s="175">
        <f>O129*H129</f>
        <v>0</v>
      </c>
      <c r="Q129" s="175">
        <v>0.00489</v>
      </c>
      <c r="R129" s="175">
        <f>Q129*H129</f>
        <v>5.386515930000001</v>
      </c>
      <c r="S129" s="175">
        <v>0</v>
      </c>
      <c r="T129" s="176">
        <f>S129*H129</f>
        <v>0</v>
      </c>
      <c r="AR129" s="18" t="s">
        <v>194</v>
      </c>
      <c r="AT129" s="18" t="s">
        <v>189</v>
      </c>
      <c r="AU129" s="18" t="s">
        <v>195</v>
      </c>
      <c r="AY129" s="18" t="s">
        <v>187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8" t="s">
        <v>195</v>
      </c>
      <c r="BK129" s="177">
        <f>ROUND(I129*H129,2)</f>
        <v>0</v>
      </c>
      <c r="BL129" s="18" t="s">
        <v>194</v>
      </c>
      <c r="BM129" s="18" t="s">
        <v>235</v>
      </c>
    </row>
    <row r="130" spans="2:51" s="11" customFormat="1" ht="13.5">
      <c r="B130" s="178"/>
      <c r="D130" s="179" t="s">
        <v>197</v>
      </c>
      <c r="E130" s="180" t="s">
        <v>22</v>
      </c>
      <c r="F130" s="181" t="s">
        <v>236</v>
      </c>
      <c r="H130" s="182" t="s">
        <v>22</v>
      </c>
      <c r="I130" s="183"/>
      <c r="L130" s="178"/>
      <c r="M130" s="184"/>
      <c r="N130" s="185"/>
      <c r="O130" s="185"/>
      <c r="P130" s="185"/>
      <c r="Q130" s="185"/>
      <c r="R130" s="185"/>
      <c r="S130" s="185"/>
      <c r="T130" s="186"/>
      <c r="AT130" s="182" t="s">
        <v>197</v>
      </c>
      <c r="AU130" s="182" t="s">
        <v>195</v>
      </c>
      <c r="AV130" s="11" t="s">
        <v>78</v>
      </c>
      <c r="AW130" s="11" t="s">
        <v>35</v>
      </c>
      <c r="AX130" s="11" t="s">
        <v>71</v>
      </c>
      <c r="AY130" s="182" t="s">
        <v>187</v>
      </c>
    </row>
    <row r="131" spans="2:51" s="11" customFormat="1" ht="27">
      <c r="B131" s="178"/>
      <c r="D131" s="179" t="s">
        <v>197</v>
      </c>
      <c r="E131" s="180" t="s">
        <v>22</v>
      </c>
      <c r="F131" s="181" t="s">
        <v>237</v>
      </c>
      <c r="H131" s="182" t="s">
        <v>22</v>
      </c>
      <c r="I131" s="183"/>
      <c r="L131" s="178"/>
      <c r="M131" s="184"/>
      <c r="N131" s="185"/>
      <c r="O131" s="185"/>
      <c r="P131" s="185"/>
      <c r="Q131" s="185"/>
      <c r="R131" s="185"/>
      <c r="S131" s="185"/>
      <c r="T131" s="186"/>
      <c r="AT131" s="182" t="s">
        <v>197</v>
      </c>
      <c r="AU131" s="182" t="s">
        <v>195</v>
      </c>
      <c r="AV131" s="11" t="s">
        <v>78</v>
      </c>
      <c r="AW131" s="11" t="s">
        <v>35</v>
      </c>
      <c r="AX131" s="11" t="s">
        <v>71</v>
      </c>
      <c r="AY131" s="182" t="s">
        <v>187</v>
      </c>
    </row>
    <row r="132" spans="2:51" s="11" customFormat="1" ht="13.5">
      <c r="B132" s="178"/>
      <c r="D132" s="179" t="s">
        <v>197</v>
      </c>
      <c r="E132" s="180" t="s">
        <v>22</v>
      </c>
      <c r="F132" s="181" t="s">
        <v>238</v>
      </c>
      <c r="H132" s="182" t="s">
        <v>22</v>
      </c>
      <c r="I132" s="183"/>
      <c r="L132" s="178"/>
      <c r="M132" s="184"/>
      <c r="N132" s="185"/>
      <c r="O132" s="185"/>
      <c r="P132" s="185"/>
      <c r="Q132" s="185"/>
      <c r="R132" s="185"/>
      <c r="S132" s="185"/>
      <c r="T132" s="186"/>
      <c r="AT132" s="182" t="s">
        <v>197</v>
      </c>
      <c r="AU132" s="182" t="s">
        <v>195</v>
      </c>
      <c r="AV132" s="11" t="s">
        <v>78</v>
      </c>
      <c r="AW132" s="11" t="s">
        <v>35</v>
      </c>
      <c r="AX132" s="11" t="s">
        <v>71</v>
      </c>
      <c r="AY132" s="182" t="s">
        <v>187</v>
      </c>
    </row>
    <row r="133" spans="2:51" s="12" customFormat="1" ht="13.5">
      <c r="B133" s="187"/>
      <c r="D133" s="179" t="s">
        <v>197</v>
      </c>
      <c r="E133" s="188" t="s">
        <v>22</v>
      </c>
      <c r="F133" s="189" t="s">
        <v>239</v>
      </c>
      <c r="H133" s="190">
        <v>48.008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197</v>
      </c>
      <c r="AU133" s="188" t="s">
        <v>195</v>
      </c>
      <c r="AV133" s="12" t="s">
        <v>195</v>
      </c>
      <c r="AW133" s="12" t="s">
        <v>35</v>
      </c>
      <c r="AX133" s="12" t="s">
        <v>71</v>
      </c>
      <c r="AY133" s="188" t="s">
        <v>187</v>
      </c>
    </row>
    <row r="134" spans="2:51" s="12" customFormat="1" ht="13.5">
      <c r="B134" s="187"/>
      <c r="D134" s="179" t="s">
        <v>197</v>
      </c>
      <c r="E134" s="188" t="s">
        <v>22</v>
      </c>
      <c r="F134" s="189" t="s">
        <v>240</v>
      </c>
      <c r="H134" s="190">
        <v>96.154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197</v>
      </c>
      <c r="AU134" s="188" t="s">
        <v>195</v>
      </c>
      <c r="AV134" s="12" t="s">
        <v>195</v>
      </c>
      <c r="AW134" s="12" t="s">
        <v>35</v>
      </c>
      <c r="AX134" s="12" t="s">
        <v>71</v>
      </c>
      <c r="AY134" s="188" t="s">
        <v>187</v>
      </c>
    </row>
    <row r="135" spans="2:51" s="12" customFormat="1" ht="13.5">
      <c r="B135" s="187"/>
      <c r="D135" s="179" t="s">
        <v>197</v>
      </c>
      <c r="E135" s="188" t="s">
        <v>22</v>
      </c>
      <c r="F135" s="189" t="s">
        <v>241</v>
      </c>
      <c r="H135" s="190">
        <v>957.375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197</v>
      </c>
      <c r="AU135" s="188" t="s">
        <v>195</v>
      </c>
      <c r="AV135" s="12" t="s">
        <v>195</v>
      </c>
      <c r="AW135" s="12" t="s">
        <v>35</v>
      </c>
      <c r="AX135" s="12" t="s">
        <v>71</v>
      </c>
      <c r="AY135" s="188" t="s">
        <v>187</v>
      </c>
    </row>
    <row r="136" spans="2:51" s="13" customFormat="1" ht="13.5">
      <c r="B136" s="195"/>
      <c r="D136" s="196" t="s">
        <v>197</v>
      </c>
      <c r="E136" s="197" t="s">
        <v>22</v>
      </c>
      <c r="F136" s="198" t="s">
        <v>201</v>
      </c>
      <c r="H136" s="199">
        <v>1101.537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204" t="s">
        <v>197</v>
      </c>
      <c r="AU136" s="204" t="s">
        <v>195</v>
      </c>
      <c r="AV136" s="13" t="s">
        <v>194</v>
      </c>
      <c r="AW136" s="13" t="s">
        <v>35</v>
      </c>
      <c r="AX136" s="13" t="s">
        <v>78</v>
      </c>
      <c r="AY136" s="204" t="s">
        <v>187</v>
      </c>
    </row>
    <row r="137" spans="2:65" s="1" customFormat="1" ht="22.5" customHeight="1">
      <c r="B137" s="165"/>
      <c r="C137" s="166" t="s">
        <v>242</v>
      </c>
      <c r="D137" s="166" t="s">
        <v>189</v>
      </c>
      <c r="E137" s="167" t="s">
        <v>243</v>
      </c>
      <c r="F137" s="168" t="s">
        <v>244</v>
      </c>
      <c r="G137" s="169" t="s">
        <v>95</v>
      </c>
      <c r="H137" s="170">
        <v>1101.537</v>
      </c>
      <c r="I137" s="171"/>
      <c r="J137" s="172">
        <f>ROUND(I137*H137,2)</f>
        <v>0</v>
      </c>
      <c r="K137" s="168" t="s">
        <v>193</v>
      </c>
      <c r="L137" s="35"/>
      <c r="M137" s="173" t="s">
        <v>22</v>
      </c>
      <c r="N137" s="174" t="s">
        <v>43</v>
      </c>
      <c r="O137" s="36"/>
      <c r="P137" s="175">
        <f>O137*H137</f>
        <v>0</v>
      </c>
      <c r="Q137" s="175">
        <v>0.003</v>
      </c>
      <c r="R137" s="175">
        <f>Q137*H137</f>
        <v>3.304611</v>
      </c>
      <c r="S137" s="175">
        <v>0</v>
      </c>
      <c r="T137" s="176">
        <f>S137*H137</f>
        <v>0</v>
      </c>
      <c r="AR137" s="18" t="s">
        <v>194</v>
      </c>
      <c r="AT137" s="18" t="s">
        <v>189</v>
      </c>
      <c r="AU137" s="18" t="s">
        <v>195</v>
      </c>
      <c r="AY137" s="18" t="s">
        <v>187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195</v>
      </c>
      <c r="BK137" s="177">
        <f>ROUND(I137*H137,2)</f>
        <v>0</v>
      </c>
      <c r="BL137" s="18" t="s">
        <v>194</v>
      </c>
      <c r="BM137" s="18" t="s">
        <v>245</v>
      </c>
    </row>
    <row r="138" spans="2:51" s="11" customFormat="1" ht="13.5">
      <c r="B138" s="178"/>
      <c r="D138" s="179" t="s">
        <v>197</v>
      </c>
      <c r="E138" s="180" t="s">
        <v>22</v>
      </c>
      <c r="F138" s="181" t="s">
        <v>236</v>
      </c>
      <c r="H138" s="182" t="s">
        <v>22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2" t="s">
        <v>197</v>
      </c>
      <c r="AU138" s="182" t="s">
        <v>195</v>
      </c>
      <c r="AV138" s="11" t="s">
        <v>78</v>
      </c>
      <c r="AW138" s="11" t="s">
        <v>35</v>
      </c>
      <c r="AX138" s="11" t="s">
        <v>71</v>
      </c>
      <c r="AY138" s="182" t="s">
        <v>187</v>
      </c>
    </row>
    <row r="139" spans="2:51" s="11" customFormat="1" ht="27">
      <c r="B139" s="178"/>
      <c r="D139" s="179" t="s">
        <v>197</v>
      </c>
      <c r="E139" s="180" t="s">
        <v>22</v>
      </c>
      <c r="F139" s="181" t="s">
        <v>237</v>
      </c>
      <c r="H139" s="182" t="s">
        <v>22</v>
      </c>
      <c r="I139" s="183"/>
      <c r="L139" s="178"/>
      <c r="M139" s="184"/>
      <c r="N139" s="185"/>
      <c r="O139" s="185"/>
      <c r="P139" s="185"/>
      <c r="Q139" s="185"/>
      <c r="R139" s="185"/>
      <c r="S139" s="185"/>
      <c r="T139" s="186"/>
      <c r="AT139" s="182" t="s">
        <v>197</v>
      </c>
      <c r="AU139" s="182" t="s">
        <v>195</v>
      </c>
      <c r="AV139" s="11" t="s">
        <v>78</v>
      </c>
      <c r="AW139" s="11" t="s">
        <v>35</v>
      </c>
      <c r="AX139" s="11" t="s">
        <v>71</v>
      </c>
      <c r="AY139" s="182" t="s">
        <v>187</v>
      </c>
    </row>
    <row r="140" spans="2:51" s="11" customFormat="1" ht="13.5">
      <c r="B140" s="178"/>
      <c r="D140" s="179" t="s">
        <v>197</v>
      </c>
      <c r="E140" s="180" t="s">
        <v>22</v>
      </c>
      <c r="F140" s="181" t="s">
        <v>238</v>
      </c>
      <c r="H140" s="182" t="s">
        <v>22</v>
      </c>
      <c r="I140" s="183"/>
      <c r="L140" s="178"/>
      <c r="M140" s="184"/>
      <c r="N140" s="185"/>
      <c r="O140" s="185"/>
      <c r="P140" s="185"/>
      <c r="Q140" s="185"/>
      <c r="R140" s="185"/>
      <c r="S140" s="185"/>
      <c r="T140" s="186"/>
      <c r="AT140" s="182" t="s">
        <v>197</v>
      </c>
      <c r="AU140" s="182" t="s">
        <v>195</v>
      </c>
      <c r="AV140" s="11" t="s">
        <v>78</v>
      </c>
      <c r="AW140" s="11" t="s">
        <v>35</v>
      </c>
      <c r="AX140" s="11" t="s">
        <v>71</v>
      </c>
      <c r="AY140" s="182" t="s">
        <v>187</v>
      </c>
    </row>
    <row r="141" spans="2:51" s="12" customFormat="1" ht="13.5">
      <c r="B141" s="187"/>
      <c r="D141" s="179" t="s">
        <v>197</v>
      </c>
      <c r="E141" s="188" t="s">
        <v>22</v>
      </c>
      <c r="F141" s="189" t="s">
        <v>239</v>
      </c>
      <c r="H141" s="190">
        <v>48.008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197</v>
      </c>
      <c r="AU141" s="188" t="s">
        <v>195</v>
      </c>
      <c r="AV141" s="12" t="s">
        <v>195</v>
      </c>
      <c r="AW141" s="12" t="s">
        <v>35</v>
      </c>
      <c r="AX141" s="12" t="s">
        <v>71</v>
      </c>
      <c r="AY141" s="188" t="s">
        <v>187</v>
      </c>
    </row>
    <row r="142" spans="2:51" s="12" customFormat="1" ht="13.5">
      <c r="B142" s="187"/>
      <c r="D142" s="179" t="s">
        <v>197</v>
      </c>
      <c r="E142" s="188" t="s">
        <v>22</v>
      </c>
      <c r="F142" s="189" t="s">
        <v>240</v>
      </c>
      <c r="H142" s="190">
        <v>96.154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197</v>
      </c>
      <c r="AU142" s="188" t="s">
        <v>195</v>
      </c>
      <c r="AV142" s="12" t="s">
        <v>195</v>
      </c>
      <c r="AW142" s="12" t="s">
        <v>35</v>
      </c>
      <c r="AX142" s="12" t="s">
        <v>71</v>
      </c>
      <c r="AY142" s="188" t="s">
        <v>187</v>
      </c>
    </row>
    <row r="143" spans="2:51" s="12" customFormat="1" ht="13.5">
      <c r="B143" s="187"/>
      <c r="D143" s="179" t="s">
        <v>197</v>
      </c>
      <c r="E143" s="188" t="s">
        <v>22</v>
      </c>
      <c r="F143" s="189" t="s">
        <v>241</v>
      </c>
      <c r="H143" s="190">
        <v>957.375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8" t="s">
        <v>197</v>
      </c>
      <c r="AU143" s="188" t="s">
        <v>195</v>
      </c>
      <c r="AV143" s="12" t="s">
        <v>195</v>
      </c>
      <c r="AW143" s="12" t="s">
        <v>35</v>
      </c>
      <c r="AX143" s="12" t="s">
        <v>71</v>
      </c>
      <c r="AY143" s="188" t="s">
        <v>187</v>
      </c>
    </row>
    <row r="144" spans="2:51" s="13" customFormat="1" ht="13.5">
      <c r="B144" s="195"/>
      <c r="D144" s="196" t="s">
        <v>197</v>
      </c>
      <c r="E144" s="197" t="s">
        <v>22</v>
      </c>
      <c r="F144" s="198" t="s">
        <v>201</v>
      </c>
      <c r="H144" s="199">
        <v>1101.537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204" t="s">
        <v>197</v>
      </c>
      <c r="AU144" s="204" t="s">
        <v>195</v>
      </c>
      <c r="AV144" s="13" t="s">
        <v>194</v>
      </c>
      <c r="AW144" s="13" t="s">
        <v>35</v>
      </c>
      <c r="AX144" s="13" t="s">
        <v>78</v>
      </c>
      <c r="AY144" s="204" t="s">
        <v>187</v>
      </c>
    </row>
    <row r="145" spans="2:65" s="1" customFormat="1" ht="22.5" customHeight="1">
      <c r="B145" s="165"/>
      <c r="C145" s="166" t="s">
        <v>246</v>
      </c>
      <c r="D145" s="166" t="s">
        <v>189</v>
      </c>
      <c r="E145" s="167" t="s">
        <v>247</v>
      </c>
      <c r="F145" s="168" t="s">
        <v>248</v>
      </c>
      <c r="G145" s="169" t="s">
        <v>95</v>
      </c>
      <c r="H145" s="170">
        <v>1859.742</v>
      </c>
      <c r="I145" s="171"/>
      <c r="J145" s="172">
        <f>ROUND(I145*H145,2)</f>
        <v>0</v>
      </c>
      <c r="K145" s="168" t="s">
        <v>193</v>
      </c>
      <c r="L145" s="35"/>
      <c r="M145" s="173" t="s">
        <v>22</v>
      </c>
      <c r="N145" s="174" t="s">
        <v>43</v>
      </c>
      <c r="O145" s="36"/>
      <c r="P145" s="175">
        <f>O145*H145</f>
        <v>0</v>
      </c>
      <c r="Q145" s="175">
        <v>0.03358</v>
      </c>
      <c r="R145" s="175">
        <f>Q145*H145</f>
        <v>62.450136359999995</v>
      </c>
      <c r="S145" s="175">
        <v>0</v>
      </c>
      <c r="T145" s="176">
        <f>S145*H145</f>
        <v>0</v>
      </c>
      <c r="AR145" s="18" t="s">
        <v>194</v>
      </c>
      <c r="AT145" s="18" t="s">
        <v>189</v>
      </c>
      <c r="AU145" s="18" t="s">
        <v>195</v>
      </c>
      <c r="AY145" s="18" t="s">
        <v>187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195</v>
      </c>
      <c r="BK145" s="177">
        <f>ROUND(I145*H145,2)</f>
        <v>0</v>
      </c>
      <c r="BL145" s="18" t="s">
        <v>194</v>
      </c>
      <c r="BM145" s="18" t="s">
        <v>249</v>
      </c>
    </row>
    <row r="146" spans="2:51" s="11" customFormat="1" ht="13.5">
      <c r="B146" s="178"/>
      <c r="D146" s="179" t="s">
        <v>197</v>
      </c>
      <c r="E146" s="180" t="s">
        <v>22</v>
      </c>
      <c r="F146" s="181" t="s">
        <v>250</v>
      </c>
      <c r="H146" s="182" t="s">
        <v>22</v>
      </c>
      <c r="I146" s="183"/>
      <c r="L146" s="178"/>
      <c r="M146" s="184"/>
      <c r="N146" s="185"/>
      <c r="O146" s="185"/>
      <c r="P146" s="185"/>
      <c r="Q146" s="185"/>
      <c r="R146" s="185"/>
      <c r="S146" s="185"/>
      <c r="T146" s="186"/>
      <c r="AT146" s="182" t="s">
        <v>197</v>
      </c>
      <c r="AU146" s="182" t="s">
        <v>195</v>
      </c>
      <c r="AV146" s="11" t="s">
        <v>78</v>
      </c>
      <c r="AW146" s="11" t="s">
        <v>35</v>
      </c>
      <c r="AX146" s="11" t="s">
        <v>71</v>
      </c>
      <c r="AY146" s="182" t="s">
        <v>187</v>
      </c>
    </row>
    <row r="147" spans="2:51" s="12" customFormat="1" ht="27">
      <c r="B147" s="187"/>
      <c r="D147" s="179" t="s">
        <v>197</v>
      </c>
      <c r="E147" s="188" t="s">
        <v>22</v>
      </c>
      <c r="F147" s="189" t="s">
        <v>251</v>
      </c>
      <c r="H147" s="190">
        <v>669.87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197</v>
      </c>
      <c r="AU147" s="188" t="s">
        <v>195</v>
      </c>
      <c r="AV147" s="12" t="s">
        <v>195</v>
      </c>
      <c r="AW147" s="12" t="s">
        <v>35</v>
      </c>
      <c r="AX147" s="12" t="s">
        <v>71</v>
      </c>
      <c r="AY147" s="188" t="s">
        <v>187</v>
      </c>
    </row>
    <row r="148" spans="2:51" s="12" customFormat="1" ht="13.5">
      <c r="B148" s="187"/>
      <c r="D148" s="179" t="s">
        <v>197</v>
      </c>
      <c r="E148" s="188" t="s">
        <v>22</v>
      </c>
      <c r="F148" s="189" t="s">
        <v>252</v>
      </c>
      <c r="H148" s="190">
        <v>19.836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197</v>
      </c>
      <c r="AU148" s="188" t="s">
        <v>195</v>
      </c>
      <c r="AV148" s="12" t="s">
        <v>195</v>
      </c>
      <c r="AW148" s="12" t="s">
        <v>35</v>
      </c>
      <c r="AX148" s="12" t="s">
        <v>71</v>
      </c>
      <c r="AY148" s="188" t="s">
        <v>187</v>
      </c>
    </row>
    <row r="149" spans="2:51" s="12" customFormat="1" ht="13.5">
      <c r="B149" s="187"/>
      <c r="D149" s="179" t="s">
        <v>197</v>
      </c>
      <c r="E149" s="188" t="s">
        <v>22</v>
      </c>
      <c r="F149" s="189" t="s">
        <v>253</v>
      </c>
      <c r="H149" s="190">
        <v>57.465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197</v>
      </c>
      <c r="AU149" s="188" t="s">
        <v>195</v>
      </c>
      <c r="AV149" s="12" t="s">
        <v>195</v>
      </c>
      <c r="AW149" s="12" t="s">
        <v>35</v>
      </c>
      <c r="AX149" s="12" t="s">
        <v>71</v>
      </c>
      <c r="AY149" s="188" t="s">
        <v>187</v>
      </c>
    </row>
    <row r="150" spans="2:51" s="12" customFormat="1" ht="13.5">
      <c r="B150" s="187"/>
      <c r="D150" s="179" t="s">
        <v>197</v>
      </c>
      <c r="E150" s="188" t="s">
        <v>22</v>
      </c>
      <c r="F150" s="189" t="s">
        <v>254</v>
      </c>
      <c r="H150" s="190">
        <v>226.755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197</v>
      </c>
      <c r="AU150" s="188" t="s">
        <v>195</v>
      </c>
      <c r="AV150" s="12" t="s">
        <v>195</v>
      </c>
      <c r="AW150" s="12" t="s">
        <v>35</v>
      </c>
      <c r="AX150" s="12" t="s">
        <v>71</v>
      </c>
      <c r="AY150" s="188" t="s">
        <v>187</v>
      </c>
    </row>
    <row r="151" spans="2:51" s="12" customFormat="1" ht="13.5">
      <c r="B151" s="187"/>
      <c r="D151" s="179" t="s">
        <v>197</v>
      </c>
      <c r="E151" s="188" t="s">
        <v>22</v>
      </c>
      <c r="F151" s="189" t="s">
        <v>255</v>
      </c>
      <c r="H151" s="190">
        <v>3.195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197</v>
      </c>
      <c r="AU151" s="188" t="s">
        <v>195</v>
      </c>
      <c r="AV151" s="12" t="s">
        <v>195</v>
      </c>
      <c r="AW151" s="12" t="s">
        <v>35</v>
      </c>
      <c r="AX151" s="12" t="s">
        <v>71</v>
      </c>
      <c r="AY151" s="188" t="s">
        <v>187</v>
      </c>
    </row>
    <row r="152" spans="2:51" s="14" customFormat="1" ht="13.5">
      <c r="B152" s="208"/>
      <c r="D152" s="179" t="s">
        <v>197</v>
      </c>
      <c r="E152" s="209" t="s">
        <v>22</v>
      </c>
      <c r="F152" s="210" t="s">
        <v>256</v>
      </c>
      <c r="H152" s="211">
        <v>977.121</v>
      </c>
      <c r="I152" s="212"/>
      <c r="L152" s="208"/>
      <c r="M152" s="213"/>
      <c r="N152" s="214"/>
      <c r="O152" s="214"/>
      <c r="P152" s="214"/>
      <c r="Q152" s="214"/>
      <c r="R152" s="214"/>
      <c r="S152" s="214"/>
      <c r="T152" s="215"/>
      <c r="AT152" s="209" t="s">
        <v>197</v>
      </c>
      <c r="AU152" s="209" t="s">
        <v>195</v>
      </c>
      <c r="AV152" s="14" t="s">
        <v>97</v>
      </c>
      <c r="AW152" s="14" t="s">
        <v>35</v>
      </c>
      <c r="AX152" s="14" t="s">
        <v>71</v>
      </c>
      <c r="AY152" s="209" t="s">
        <v>187</v>
      </c>
    </row>
    <row r="153" spans="2:51" s="12" customFormat="1" ht="13.5">
      <c r="B153" s="187"/>
      <c r="D153" s="179" t="s">
        <v>197</v>
      </c>
      <c r="E153" s="188" t="s">
        <v>22</v>
      </c>
      <c r="F153" s="189" t="s">
        <v>257</v>
      </c>
      <c r="H153" s="190">
        <v>635.43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8" t="s">
        <v>197</v>
      </c>
      <c r="AU153" s="188" t="s">
        <v>195</v>
      </c>
      <c r="AV153" s="12" t="s">
        <v>195</v>
      </c>
      <c r="AW153" s="12" t="s">
        <v>35</v>
      </c>
      <c r="AX153" s="12" t="s">
        <v>71</v>
      </c>
      <c r="AY153" s="188" t="s">
        <v>187</v>
      </c>
    </row>
    <row r="154" spans="2:51" s="12" customFormat="1" ht="13.5">
      <c r="B154" s="187"/>
      <c r="D154" s="179" t="s">
        <v>197</v>
      </c>
      <c r="E154" s="188" t="s">
        <v>22</v>
      </c>
      <c r="F154" s="189" t="s">
        <v>258</v>
      </c>
      <c r="H154" s="190">
        <v>12.18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8" t="s">
        <v>197</v>
      </c>
      <c r="AU154" s="188" t="s">
        <v>195</v>
      </c>
      <c r="AV154" s="12" t="s">
        <v>195</v>
      </c>
      <c r="AW154" s="12" t="s">
        <v>35</v>
      </c>
      <c r="AX154" s="12" t="s">
        <v>71</v>
      </c>
      <c r="AY154" s="188" t="s">
        <v>187</v>
      </c>
    </row>
    <row r="155" spans="2:51" s="12" customFormat="1" ht="13.5">
      <c r="B155" s="187"/>
      <c r="D155" s="179" t="s">
        <v>197</v>
      </c>
      <c r="E155" s="188" t="s">
        <v>22</v>
      </c>
      <c r="F155" s="189" t="s">
        <v>259</v>
      </c>
      <c r="H155" s="190">
        <v>58.05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8" t="s">
        <v>197</v>
      </c>
      <c r="AU155" s="188" t="s">
        <v>195</v>
      </c>
      <c r="AV155" s="12" t="s">
        <v>195</v>
      </c>
      <c r="AW155" s="12" t="s">
        <v>35</v>
      </c>
      <c r="AX155" s="12" t="s">
        <v>71</v>
      </c>
      <c r="AY155" s="188" t="s">
        <v>187</v>
      </c>
    </row>
    <row r="156" spans="2:51" s="12" customFormat="1" ht="13.5">
      <c r="B156" s="187"/>
      <c r="D156" s="179" t="s">
        <v>197</v>
      </c>
      <c r="E156" s="188" t="s">
        <v>22</v>
      </c>
      <c r="F156" s="189" t="s">
        <v>260</v>
      </c>
      <c r="H156" s="190">
        <v>165.99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197</v>
      </c>
      <c r="AU156" s="188" t="s">
        <v>195</v>
      </c>
      <c r="AV156" s="12" t="s">
        <v>195</v>
      </c>
      <c r="AW156" s="12" t="s">
        <v>35</v>
      </c>
      <c r="AX156" s="12" t="s">
        <v>71</v>
      </c>
      <c r="AY156" s="188" t="s">
        <v>187</v>
      </c>
    </row>
    <row r="157" spans="2:51" s="12" customFormat="1" ht="13.5">
      <c r="B157" s="187"/>
      <c r="D157" s="179" t="s">
        <v>197</v>
      </c>
      <c r="E157" s="188" t="s">
        <v>22</v>
      </c>
      <c r="F157" s="189" t="s">
        <v>261</v>
      </c>
      <c r="H157" s="190">
        <v>10.971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197</v>
      </c>
      <c r="AU157" s="188" t="s">
        <v>195</v>
      </c>
      <c r="AV157" s="12" t="s">
        <v>195</v>
      </c>
      <c r="AW157" s="12" t="s">
        <v>35</v>
      </c>
      <c r="AX157" s="12" t="s">
        <v>71</v>
      </c>
      <c r="AY157" s="188" t="s">
        <v>187</v>
      </c>
    </row>
    <row r="158" spans="2:51" s="14" customFormat="1" ht="13.5">
      <c r="B158" s="208"/>
      <c r="D158" s="179" t="s">
        <v>197</v>
      </c>
      <c r="E158" s="209" t="s">
        <v>22</v>
      </c>
      <c r="F158" s="210" t="s">
        <v>262</v>
      </c>
      <c r="H158" s="211">
        <v>882.621</v>
      </c>
      <c r="I158" s="212"/>
      <c r="L158" s="208"/>
      <c r="M158" s="213"/>
      <c r="N158" s="214"/>
      <c r="O158" s="214"/>
      <c r="P158" s="214"/>
      <c r="Q158" s="214"/>
      <c r="R158" s="214"/>
      <c r="S158" s="214"/>
      <c r="T158" s="215"/>
      <c r="AT158" s="209" t="s">
        <v>197</v>
      </c>
      <c r="AU158" s="209" t="s">
        <v>195</v>
      </c>
      <c r="AV158" s="14" t="s">
        <v>97</v>
      </c>
      <c r="AW158" s="14" t="s">
        <v>35</v>
      </c>
      <c r="AX158" s="14" t="s">
        <v>71</v>
      </c>
      <c r="AY158" s="209" t="s">
        <v>187</v>
      </c>
    </row>
    <row r="159" spans="2:51" s="13" customFormat="1" ht="13.5">
      <c r="B159" s="195"/>
      <c r="D159" s="196" t="s">
        <v>197</v>
      </c>
      <c r="E159" s="197" t="s">
        <v>22</v>
      </c>
      <c r="F159" s="198" t="s">
        <v>201</v>
      </c>
      <c r="H159" s="199">
        <v>1859.742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204" t="s">
        <v>197</v>
      </c>
      <c r="AU159" s="204" t="s">
        <v>195</v>
      </c>
      <c r="AV159" s="13" t="s">
        <v>194</v>
      </c>
      <c r="AW159" s="13" t="s">
        <v>35</v>
      </c>
      <c r="AX159" s="13" t="s">
        <v>78</v>
      </c>
      <c r="AY159" s="204" t="s">
        <v>187</v>
      </c>
    </row>
    <row r="160" spans="2:65" s="1" customFormat="1" ht="22.5" customHeight="1">
      <c r="B160" s="165"/>
      <c r="C160" s="166" t="s">
        <v>263</v>
      </c>
      <c r="D160" s="166" t="s">
        <v>189</v>
      </c>
      <c r="E160" s="167" t="s">
        <v>264</v>
      </c>
      <c r="F160" s="168" t="s">
        <v>265</v>
      </c>
      <c r="G160" s="169" t="s">
        <v>95</v>
      </c>
      <c r="H160" s="170">
        <v>1.405</v>
      </c>
      <c r="I160" s="171"/>
      <c r="J160" s="172">
        <f>ROUND(I160*H160,2)</f>
        <v>0</v>
      </c>
      <c r="K160" s="168" t="s">
        <v>193</v>
      </c>
      <c r="L160" s="35"/>
      <c r="M160" s="173" t="s">
        <v>22</v>
      </c>
      <c r="N160" s="174" t="s">
        <v>43</v>
      </c>
      <c r="O160" s="36"/>
      <c r="P160" s="175">
        <f>O160*H160</f>
        <v>0</v>
      </c>
      <c r="Q160" s="175">
        <v>0.0474</v>
      </c>
      <c r="R160" s="175">
        <f>Q160*H160</f>
        <v>0.066597</v>
      </c>
      <c r="S160" s="175">
        <v>0</v>
      </c>
      <c r="T160" s="176">
        <f>S160*H160</f>
        <v>0</v>
      </c>
      <c r="AR160" s="18" t="s">
        <v>194</v>
      </c>
      <c r="AT160" s="18" t="s">
        <v>189</v>
      </c>
      <c r="AU160" s="18" t="s">
        <v>195</v>
      </c>
      <c r="AY160" s="18" t="s">
        <v>187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8" t="s">
        <v>195</v>
      </c>
      <c r="BK160" s="177">
        <f>ROUND(I160*H160,2)</f>
        <v>0</v>
      </c>
      <c r="BL160" s="18" t="s">
        <v>194</v>
      </c>
      <c r="BM160" s="18" t="s">
        <v>266</v>
      </c>
    </row>
    <row r="161" spans="2:51" s="11" customFormat="1" ht="13.5">
      <c r="B161" s="178"/>
      <c r="D161" s="179" t="s">
        <v>197</v>
      </c>
      <c r="E161" s="180" t="s">
        <v>22</v>
      </c>
      <c r="F161" s="181" t="s">
        <v>267</v>
      </c>
      <c r="H161" s="182" t="s">
        <v>22</v>
      </c>
      <c r="I161" s="183"/>
      <c r="L161" s="178"/>
      <c r="M161" s="184"/>
      <c r="N161" s="185"/>
      <c r="O161" s="185"/>
      <c r="P161" s="185"/>
      <c r="Q161" s="185"/>
      <c r="R161" s="185"/>
      <c r="S161" s="185"/>
      <c r="T161" s="186"/>
      <c r="AT161" s="182" t="s">
        <v>197</v>
      </c>
      <c r="AU161" s="182" t="s">
        <v>195</v>
      </c>
      <c r="AV161" s="11" t="s">
        <v>78</v>
      </c>
      <c r="AW161" s="11" t="s">
        <v>35</v>
      </c>
      <c r="AX161" s="11" t="s">
        <v>71</v>
      </c>
      <c r="AY161" s="182" t="s">
        <v>187</v>
      </c>
    </row>
    <row r="162" spans="2:51" s="12" customFormat="1" ht="13.5">
      <c r="B162" s="187"/>
      <c r="D162" s="196" t="s">
        <v>197</v>
      </c>
      <c r="E162" s="216" t="s">
        <v>22</v>
      </c>
      <c r="F162" s="217" t="s">
        <v>268</v>
      </c>
      <c r="H162" s="218">
        <v>1.405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197</v>
      </c>
      <c r="AU162" s="188" t="s">
        <v>195</v>
      </c>
      <c r="AV162" s="12" t="s">
        <v>195</v>
      </c>
      <c r="AW162" s="12" t="s">
        <v>35</v>
      </c>
      <c r="AX162" s="12" t="s">
        <v>78</v>
      </c>
      <c r="AY162" s="188" t="s">
        <v>187</v>
      </c>
    </row>
    <row r="163" spans="2:65" s="1" customFormat="1" ht="31.5" customHeight="1">
      <c r="B163" s="165"/>
      <c r="C163" s="166" t="s">
        <v>269</v>
      </c>
      <c r="D163" s="166" t="s">
        <v>189</v>
      </c>
      <c r="E163" s="167" t="s">
        <v>270</v>
      </c>
      <c r="F163" s="168" t="s">
        <v>271</v>
      </c>
      <c r="G163" s="169" t="s">
        <v>95</v>
      </c>
      <c r="H163" s="170">
        <v>1859.742</v>
      </c>
      <c r="I163" s="171"/>
      <c r="J163" s="172">
        <f>ROUND(I163*H163,2)</f>
        <v>0</v>
      </c>
      <c r="K163" s="168" t="s">
        <v>193</v>
      </c>
      <c r="L163" s="35"/>
      <c r="M163" s="173" t="s">
        <v>22</v>
      </c>
      <c r="N163" s="174" t="s">
        <v>43</v>
      </c>
      <c r="O163" s="36"/>
      <c r="P163" s="175">
        <f>O163*H163</f>
        <v>0</v>
      </c>
      <c r="Q163" s="175">
        <v>0.00498</v>
      </c>
      <c r="R163" s="175">
        <f>Q163*H163</f>
        <v>9.26151516</v>
      </c>
      <c r="S163" s="175">
        <v>0</v>
      </c>
      <c r="T163" s="176">
        <f>S163*H163</f>
        <v>0</v>
      </c>
      <c r="AR163" s="18" t="s">
        <v>194</v>
      </c>
      <c r="AT163" s="18" t="s">
        <v>189</v>
      </c>
      <c r="AU163" s="18" t="s">
        <v>195</v>
      </c>
      <c r="AY163" s="18" t="s">
        <v>187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8" t="s">
        <v>195</v>
      </c>
      <c r="BK163" s="177">
        <f>ROUND(I163*H163,2)</f>
        <v>0</v>
      </c>
      <c r="BL163" s="18" t="s">
        <v>194</v>
      </c>
      <c r="BM163" s="18" t="s">
        <v>272</v>
      </c>
    </row>
    <row r="164" spans="2:51" s="11" customFormat="1" ht="13.5">
      <c r="B164" s="178"/>
      <c r="D164" s="179" t="s">
        <v>197</v>
      </c>
      <c r="E164" s="180" t="s">
        <v>22</v>
      </c>
      <c r="F164" s="181" t="s">
        <v>250</v>
      </c>
      <c r="H164" s="182" t="s">
        <v>22</v>
      </c>
      <c r="I164" s="183"/>
      <c r="L164" s="178"/>
      <c r="M164" s="184"/>
      <c r="N164" s="185"/>
      <c r="O164" s="185"/>
      <c r="P164" s="185"/>
      <c r="Q164" s="185"/>
      <c r="R164" s="185"/>
      <c r="S164" s="185"/>
      <c r="T164" s="186"/>
      <c r="AT164" s="182" t="s">
        <v>197</v>
      </c>
      <c r="AU164" s="182" t="s">
        <v>195</v>
      </c>
      <c r="AV164" s="11" t="s">
        <v>78</v>
      </c>
      <c r="AW164" s="11" t="s">
        <v>35</v>
      </c>
      <c r="AX164" s="11" t="s">
        <v>71</v>
      </c>
      <c r="AY164" s="182" t="s">
        <v>187</v>
      </c>
    </row>
    <row r="165" spans="2:51" s="12" customFormat="1" ht="27">
      <c r="B165" s="187"/>
      <c r="D165" s="179" t="s">
        <v>197</v>
      </c>
      <c r="E165" s="188" t="s">
        <v>22</v>
      </c>
      <c r="F165" s="189" t="s">
        <v>251</v>
      </c>
      <c r="H165" s="190">
        <v>669.87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197</v>
      </c>
      <c r="AU165" s="188" t="s">
        <v>195</v>
      </c>
      <c r="AV165" s="12" t="s">
        <v>195</v>
      </c>
      <c r="AW165" s="12" t="s">
        <v>35</v>
      </c>
      <c r="AX165" s="12" t="s">
        <v>71</v>
      </c>
      <c r="AY165" s="188" t="s">
        <v>187</v>
      </c>
    </row>
    <row r="166" spans="2:51" s="12" customFormat="1" ht="13.5">
      <c r="B166" s="187"/>
      <c r="D166" s="179" t="s">
        <v>197</v>
      </c>
      <c r="E166" s="188" t="s">
        <v>22</v>
      </c>
      <c r="F166" s="189" t="s">
        <v>252</v>
      </c>
      <c r="H166" s="190">
        <v>19.836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197</v>
      </c>
      <c r="AU166" s="188" t="s">
        <v>195</v>
      </c>
      <c r="AV166" s="12" t="s">
        <v>195</v>
      </c>
      <c r="AW166" s="12" t="s">
        <v>35</v>
      </c>
      <c r="AX166" s="12" t="s">
        <v>71</v>
      </c>
      <c r="AY166" s="188" t="s">
        <v>187</v>
      </c>
    </row>
    <row r="167" spans="2:51" s="12" customFormat="1" ht="13.5">
      <c r="B167" s="187"/>
      <c r="D167" s="179" t="s">
        <v>197</v>
      </c>
      <c r="E167" s="188" t="s">
        <v>22</v>
      </c>
      <c r="F167" s="189" t="s">
        <v>253</v>
      </c>
      <c r="H167" s="190">
        <v>57.465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197</v>
      </c>
      <c r="AU167" s="188" t="s">
        <v>195</v>
      </c>
      <c r="AV167" s="12" t="s">
        <v>195</v>
      </c>
      <c r="AW167" s="12" t="s">
        <v>35</v>
      </c>
      <c r="AX167" s="12" t="s">
        <v>71</v>
      </c>
      <c r="AY167" s="188" t="s">
        <v>187</v>
      </c>
    </row>
    <row r="168" spans="2:51" s="12" customFormat="1" ht="13.5">
      <c r="B168" s="187"/>
      <c r="D168" s="179" t="s">
        <v>197</v>
      </c>
      <c r="E168" s="188" t="s">
        <v>22</v>
      </c>
      <c r="F168" s="189" t="s">
        <v>254</v>
      </c>
      <c r="H168" s="190">
        <v>226.755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197</v>
      </c>
      <c r="AU168" s="188" t="s">
        <v>195</v>
      </c>
      <c r="AV168" s="12" t="s">
        <v>195</v>
      </c>
      <c r="AW168" s="12" t="s">
        <v>35</v>
      </c>
      <c r="AX168" s="12" t="s">
        <v>71</v>
      </c>
      <c r="AY168" s="188" t="s">
        <v>187</v>
      </c>
    </row>
    <row r="169" spans="2:51" s="12" customFormat="1" ht="13.5">
      <c r="B169" s="187"/>
      <c r="D169" s="179" t="s">
        <v>197</v>
      </c>
      <c r="E169" s="188" t="s">
        <v>22</v>
      </c>
      <c r="F169" s="189" t="s">
        <v>255</v>
      </c>
      <c r="H169" s="190">
        <v>3.195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197</v>
      </c>
      <c r="AU169" s="188" t="s">
        <v>195</v>
      </c>
      <c r="AV169" s="12" t="s">
        <v>195</v>
      </c>
      <c r="AW169" s="12" t="s">
        <v>35</v>
      </c>
      <c r="AX169" s="12" t="s">
        <v>71</v>
      </c>
      <c r="AY169" s="188" t="s">
        <v>187</v>
      </c>
    </row>
    <row r="170" spans="2:51" s="14" customFormat="1" ht="13.5">
      <c r="B170" s="208"/>
      <c r="D170" s="179" t="s">
        <v>197</v>
      </c>
      <c r="E170" s="209" t="s">
        <v>22</v>
      </c>
      <c r="F170" s="210" t="s">
        <v>256</v>
      </c>
      <c r="H170" s="211">
        <v>977.121</v>
      </c>
      <c r="I170" s="212"/>
      <c r="L170" s="208"/>
      <c r="M170" s="213"/>
      <c r="N170" s="214"/>
      <c r="O170" s="214"/>
      <c r="P170" s="214"/>
      <c r="Q170" s="214"/>
      <c r="R170" s="214"/>
      <c r="S170" s="214"/>
      <c r="T170" s="215"/>
      <c r="AT170" s="209" t="s">
        <v>197</v>
      </c>
      <c r="AU170" s="209" t="s">
        <v>195</v>
      </c>
      <c r="AV170" s="14" t="s">
        <v>97</v>
      </c>
      <c r="AW170" s="14" t="s">
        <v>35</v>
      </c>
      <c r="AX170" s="14" t="s">
        <v>71</v>
      </c>
      <c r="AY170" s="209" t="s">
        <v>187</v>
      </c>
    </row>
    <row r="171" spans="2:51" s="12" customFormat="1" ht="13.5">
      <c r="B171" s="187"/>
      <c r="D171" s="179" t="s">
        <v>197</v>
      </c>
      <c r="E171" s="188" t="s">
        <v>22</v>
      </c>
      <c r="F171" s="189" t="s">
        <v>257</v>
      </c>
      <c r="H171" s="190">
        <v>635.43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197</v>
      </c>
      <c r="AU171" s="188" t="s">
        <v>195</v>
      </c>
      <c r="AV171" s="12" t="s">
        <v>195</v>
      </c>
      <c r="AW171" s="12" t="s">
        <v>35</v>
      </c>
      <c r="AX171" s="12" t="s">
        <v>71</v>
      </c>
      <c r="AY171" s="188" t="s">
        <v>187</v>
      </c>
    </row>
    <row r="172" spans="2:51" s="12" customFormat="1" ht="13.5">
      <c r="B172" s="187"/>
      <c r="D172" s="179" t="s">
        <v>197</v>
      </c>
      <c r="E172" s="188" t="s">
        <v>22</v>
      </c>
      <c r="F172" s="189" t="s">
        <v>258</v>
      </c>
      <c r="H172" s="190">
        <v>12.18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4"/>
      <c r="AT172" s="188" t="s">
        <v>197</v>
      </c>
      <c r="AU172" s="188" t="s">
        <v>195</v>
      </c>
      <c r="AV172" s="12" t="s">
        <v>195</v>
      </c>
      <c r="AW172" s="12" t="s">
        <v>35</v>
      </c>
      <c r="AX172" s="12" t="s">
        <v>71</v>
      </c>
      <c r="AY172" s="188" t="s">
        <v>187</v>
      </c>
    </row>
    <row r="173" spans="2:51" s="12" customFormat="1" ht="13.5">
      <c r="B173" s="187"/>
      <c r="D173" s="179" t="s">
        <v>197</v>
      </c>
      <c r="E173" s="188" t="s">
        <v>22</v>
      </c>
      <c r="F173" s="189" t="s">
        <v>259</v>
      </c>
      <c r="H173" s="190">
        <v>58.05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197</v>
      </c>
      <c r="AU173" s="188" t="s">
        <v>195</v>
      </c>
      <c r="AV173" s="12" t="s">
        <v>195</v>
      </c>
      <c r="AW173" s="12" t="s">
        <v>35</v>
      </c>
      <c r="AX173" s="12" t="s">
        <v>71</v>
      </c>
      <c r="AY173" s="188" t="s">
        <v>187</v>
      </c>
    </row>
    <row r="174" spans="2:51" s="12" customFormat="1" ht="13.5">
      <c r="B174" s="187"/>
      <c r="D174" s="179" t="s">
        <v>197</v>
      </c>
      <c r="E174" s="188" t="s">
        <v>22</v>
      </c>
      <c r="F174" s="189" t="s">
        <v>260</v>
      </c>
      <c r="H174" s="190">
        <v>165.99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197</v>
      </c>
      <c r="AU174" s="188" t="s">
        <v>195</v>
      </c>
      <c r="AV174" s="12" t="s">
        <v>195</v>
      </c>
      <c r="AW174" s="12" t="s">
        <v>35</v>
      </c>
      <c r="AX174" s="12" t="s">
        <v>71</v>
      </c>
      <c r="AY174" s="188" t="s">
        <v>187</v>
      </c>
    </row>
    <row r="175" spans="2:51" s="12" customFormat="1" ht="13.5">
      <c r="B175" s="187"/>
      <c r="D175" s="179" t="s">
        <v>197</v>
      </c>
      <c r="E175" s="188" t="s">
        <v>22</v>
      </c>
      <c r="F175" s="189" t="s">
        <v>261</v>
      </c>
      <c r="H175" s="190">
        <v>10.971</v>
      </c>
      <c r="I175" s="191"/>
      <c r="L175" s="187"/>
      <c r="M175" s="192"/>
      <c r="N175" s="193"/>
      <c r="O175" s="193"/>
      <c r="P175" s="193"/>
      <c r="Q175" s="193"/>
      <c r="R175" s="193"/>
      <c r="S175" s="193"/>
      <c r="T175" s="194"/>
      <c r="AT175" s="188" t="s">
        <v>197</v>
      </c>
      <c r="AU175" s="188" t="s">
        <v>195</v>
      </c>
      <c r="AV175" s="12" t="s">
        <v>195</v>
      </c>
      <c r="AW175" s="12" t="s">
        <v>35</v>
      </c>
      <c r="AX175" s="12" t="s">
        <v>71</v>
      </c>
      <c r="AY175" s="188" t="s">
        <v>187</v>
      </c>
    </row>
    <row r="176" spans="2:51" s="14" customFormat="1" ht="13.5">
      <c r="B176" s="208"/>
      <c r="D176" s="179" t="s">
        <v>197</v>
      </c>
      <c r="E176" s="209" t="s">
        <v>22</v>
      </c>
      <c r="F176" s="210" t="s">
        <v>262</v>
      </c>
      <c r="H176" s="211">
        <v>882.621</v>
      </c>
      <c r="I176" s="212"/>
      <c r="L176" s="208"/>
      <c r="M176" s="213"/>
      <c r="N176" s="214"/>
      <c r="O176" s="214"/>
      <c r="P176" s="214"/>
      <c r="Q176" s="214"/>
      <c r="R176" s="214"/>
      <c r="S176" s="214"/>
      <c r="T176" s="215"/>
      <c r="AT176" s="209" t="s">
        <v>197</v>
      </c>
      <c r="AU176" s="209" t="s">
        <v>195</v>
      </c>
      <c r="AV176" s="14" t="s">
        <v>97</v>
      </c>
      <c r="AW176" s="14" t="s">
        <v>35</v>
      </c>
      <c r="AX176" s="14" t="s">
        <v>71</v>
      </c>
      <c r="AY176" s="209" t="s">
        <v>187</v>
      </c>
    </row>
    <row r="177" spans="2:51" s="13" customFormat="1" ht="13.5">
      <c r="B177" s="195"/>
      <c r="D177" s="196" t="s">
        <v>197</v>
      </c>
      <c r="E177" s="197" t="s">
        <v>22</v>
      </c>
      <c r="F177" s="198" t="s">
        <v>201</v>
      </c>
      <c r="H177" s="199">
        <v>1859.742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204" t="s">
        <v>197</v>
      </c>
      <c r="AU177" s="204" t="s">
        <v>195</v>
      </c>
      <c r="AV177" s="13" t="s">
        <v>194</v>
      </c>
      <c r="AW177" s="13" t="s">
        <v>35</v>
      </c>
      <c r="AX177" s="13" t="s">
        <v>78</v>
      </c>
      <c r="AY177" s="204" t="s">
        <v>187</v>
      </c>
    </row>
    <row r="178" spans="2:65" s="1" customFormat="1" ht="22.5" customHeight="1">
      <c r="B178" s="165"/>
      <c r="C178" s="166" t="s">
        <v>273</v>
      </c>
      <c r="D178" s="166" t="s">
        <v>189</v>
      </c>
      <c r="E178" s="167" t="s">
        <v>274</v>
      </c>
      <c r="F178" s="168" t="s">
        <v>275</v>
      </c>
      <c r="G178" s="169" t="s">
        <v>95</v>
      </c>
      <c r="H178" s="170">
        <v>12205</v>
      </c>
      <c r="I178" s="171"/>
      <c r="J178" s="172">
        <f>ROUND(I178*H178,2)</f>
        <v>0</v>
      </c>
      <c r="K178" s="168" t="s">
        <v>193</v>
      </c>
      <c r="L178" s="35"/>
      <c r="M178" s="173" t="s">
        <v>22</v>
      </c>
      <c r="N178" s="174" t="s">
        <v>43</v>
      </c>
      <c r="O178" s="36"/>
      <c r="P178" s="175">
        <f>O178*H178</f>
        <v>0</v>
      </c>
      <c r="Q178" s="175">
        <v>0.00012</v>
      </c>
      <c r="R178" s="175">
        <f>Q178*H178</f>
        <v>1.4646000000000001</v>
      </c>
      <c r="S178" s="175">
        <v>0</v>
      </c>
      <c r="T178" s="176">
        <f>S178*H178</f>
        <v>0</v>
      </c>
      <c r="AR178" s="18" t="s">
        <v>194</v>
      </c>
      <c r="AT178" s="18" t="s">
        <v>189</v>
      </c>
      <c r="AU178" s="18" t="s">
        <v>195</v>
      </c>
      <c r="AY178" s="18" t="s">
        <v>187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8" t="s">
        <v>195</v>
      </c>
      <c r="BK178" s="177">
        <f>ROUND(I178*H178,2)</f>
        <v>0</v>
      </c>
      <c r="BL178" s="18" t="s">
        <v>194</v>
      </c>
      <c r="BM178" s="18" t="s">
        <v>276</v>
      </c>
    </row>
    <row r="179" spans="2:51" s="11" customFormat="1" ht="13.5">
      <c r="B179" s="178"/>
      <c r="D179" s="179" t="s">
        <v>197</v>
      </c>
      <c r="E179" s="180" t="s">
        <v>22</v>
      </c>
      <c r="F179" s="181" t="s">
        <v>277</v>
      </c>
      <c r="H179" s="182" t="s">
        <v>22</v>
      </c>
      <c r="I179" s="183"/>
      <c r="L179" s="178"/>
      <c r="M179" s="184"/>
      <c r="N179" s="185"/>
      <c r="O179" s="185"/>
      <c r="P179" s="185"/>
      <c r="Q179" s="185"/>
      <c r="R179" s="185"/>
      <c r="S179" s="185"/>
      <c r="T179" s="186"/>
      <c r="AT179" s="182" t="s">
        <v>197</v>
      </c>
      <c r="AU179" s="182" t="s">
        <v>195</v>
      </c>
      <c r="AV179" s="11" t="s">
        <v>78</v>
      </c>
      <c r="AW179" s="11" t="s">
        <v>35</v>
      </c>
      <c r="AX179" s="11" t="s">
        <v>71</v>
      </c>
      <c r="AY179" s="182" t="s">
        <v>187</v>
      </c>
    </row>
    <row r="180" spans="2:51" s="12" customFormat="1" ht="13.5">
      <c r="B180" s="187"/>
      <c r="D180" s="179" t="s">
        <v>197</v>
      </c>
      <c r="E180" s="188" t="s">
        <v>22</v>
      </c>
      <c r="F180" s="189" t="s">
        <v>278</v>
      </c>
      <c r="H180" s="190">
        <v>1260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197</v>
      </c>
      <c r="AU180" s="188" t="s">
        <v>195</v>
      </c>
      <c r="AV180" s="12" t="s">
        <v>195</v>
      </c>
      <c r="AW180" s="12" t="s">
        <v>35</v>
      </c>
      <c r="AX180" s="12" t="s">
        <v>71</v>
      </c>
      <c r="AY180" s="188" t="s">
        <v>187</v>
      </c>
    </row>
    <row r="181" spans="2:51" s="12" customFormat="1" ht="13.5">
      <c r="B181" s="187"/>
      <c r="D181" s="179" t="s">
        <v>197</v>
      </c>
      <c r="E181" s="188" t="s">
        <v>22</v>
      </c>
      <c r="F181" s="189" t="s">
        <v>279</v>
      </c>
      <c r="H181" s="190">
        <v>970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8" t="s">
        <v>197</v>
      </c>
      <c r="AU181" s="188" t="s">
        <v>195</v>
      </c>
      <c r="AV181" s="12" t="s">
        <v>195</v>
      </c>
      <c r="AW181" s="12" t="s">
        <v>35</v>
      </c>
      <c r="AX181" s="12" t="s">
        <v>71</v>
      </c>
      <c r="AY181" s="188" t="s">
        <v>187</v>
      </c>
    </row>
    <row r="182" spans="2:51" s="12" customFormat="1" ht="13.5">
      <c r="B182" s="187"/>
      <c r="D182" s="179" t="s">
        <v>197</v>
      </c>
      <c r="E182" s="188" t="s">
        <v>22</v>
      </c>
      <c r="F182" s="189" t="s">
        <v>280</v>
      </c>
      <c r="H182" s="190">
        <v>5820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197</v>
      </c>
      <c r="AU182" s="188" t="s">
        <v>195</v>
      </c>
      <c r="AV182" s="12" t="s">
        <v>195</v>
      </c>
      <c r="AW182" s="12" t="s">
        <v>35</v>
      </c>
      <c r="AX182" s="12" t="s">
        <v>71</v>
      </c>
      <c r="AY182" s="188" t="s">
        <v>187</v>
      </c>
    </row>
    <row r="183" spans="2:51" s="12" customFormat="1" ht="13.5">
      <c r="B183" s="187"/>
      <c r="D183" s="179" t="s">
        <v>197</v>
      </c>
      <c r="E183" s="188" t="s">
        <v>22</v>
      </c>
      <c r="F183" s="189" t="s">
        <v>281</v>
      </c>
      <c r="H183" s="190">
        <v>3880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197</v>
      </c>
      <c r="AU183" s="188" t="s">
        <v>195</v>
      </c>
      <c r="AV183" s="12" t="s">
        <v>195</v>
      </c>
      <c r="AW183" s="12" t="s">
        <v>35</v>
      </c>
      <c r="AX183" s="12" t="s">
        <v>71</v>
      </c>
      <c r="AY183" s="188" t="s">
        <v>187</v>
      </c>
    </row>
    <row r="184" spans="2:51" s="12" customFormat="1" ht="13.5">
      <c r="B184" s="187"/>
      <c r="D184" s="179" t="s">
        <v>197</v>
      </c>
      <c r="E184" s="188" t="s">
        <v>22</v>
      </c>
      <c r="F184" s="189" t="s">
        <v>282</v>
      </c>
      <c r="H184" s="190">
        <v>275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197</v>
      </c>
      <c r="AU184" s="188" t="s">
        <v>195</v>
      </c>
      <c r="AV184" s="12" t="s">
        <v>195</v>
      </c>
      <c r="AW184" s="12" t="s">
        <v>35</v>
      </c>
      <c r="AX184" s="12" t="s">
        <v>71</v>
      </c>
      <c r="AY184" s="188" t="s">
        <v>187</v>
      </c>
    </row>
    <row r="185" spans="2:51" s="13" customFormat="1" ht="13.5">
      <c r="B185" s="195"/>
      <c r="D185" s="196" t="s">
        <v>197</v>
      </c>
      <c r="E185" s="197" t="s">
        <v>22</v>
      </c>
      <c r="F185" s="198" t="s">
        <v>201</v>
      </c>
      <c r="H185" s="199">
        <v>12205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204" t="s">
        <v>197</v>
      </c>
      <c r="AU185" s="204" t="s">
        <v>195</v>
      </c>
      <c r="AV185" s="13" t="s">
        <v>194</v>
      </c>
      <c r="AW185" s="13" t="s">
        <v>35</v>
      </c>
      <c r="AX185" s="13" t="s">
        <v>78</v>
      </c>
      <c r="AY185" s="204" t="s">
        <v>187</v>
      </c>
    </row>
    <row r="186" spans="2:65" s="1" customFormat="1" ht="22.5" customHeight="1">
      <c r="B186" s="165"/>
      <c r="C186" s="166" t="s">
        <v>283</v>
      </c>
      <c r="D186" s="166" t="s">
        <v>189</v>
      </c>
      <c r="E186" s="167" t="s">
        <v>284</v>
      </c>
      <c r="F186" s="168" t="s">
        <v>285</v>
      </c>
      <c r="G186" s="169" t="s">
        <v>95</v>
      </c>
      <c r="H186" s="170">
        <v>801.133</v>
      </c>
      <c r="I186" s="171"/>
      <c r="J186" s="172">
        <f>ROUND(I186*H186,2)</f>
        <v>0</v>
      </c>
      <c r="K186" s="168" t="s">
        <v>193</v>
      </c>
      <c r="L186" s="35"/>
      <c r="M186" s="173" t="s">
        <v>22</v>
      </c>
      <c r="N186" s="174" t="s">
        <v>43</v>
      </c>
      <c r="O186" s="36"/>
      <c r="P186" s="175">
        <f>O186*H186</f>
        <v>0</v>
      </c>
      <c r="Q186" s="175">
        <v>0.00026</v>
      </c>
      <c r="R186" s="175">
        <f>Q186*H186</f>
        <v>0.20829457999999998</v>
      </c>
      <c r="S186" s="175">
        <v>0</v>
      </c>
      <c r="T186" s="176">
        <f>S186*H186</f>
        <v>0</v>
      </c>
      <c r="AR186" s="18" t="s">
        <v>194</v>
      </c>
      <c r="AT186" s="18" t="s">
        <v>189</v>
      </c>
      <c r="AU186" s="18" t="s">
        <v>195</v>
      </c>
      <c r="AY186" s="18" t="s">
        <v>187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8" t="s">
        <v>195</v>
      </c>
      <c r="BK186" s="177">
        <f>ROUND(I186*H186,2)</f>
        <v>0</v>
      </c>
      <c r="BL186" s="18" t="s">
        <v>194</v>
      </c>
      <c r="BM186" s="18" t="s">
        <v>286</v>
      </c>
    </row>
    <row r="187" spans="2:51" s="11" customFormat="1" ht="13.5">
      <c r="B187" s="178"/>
      <c r="D187" s="179" t="s">
        <v>197</v>
      </c>
      <c r="E187" s="180" t="s">
        <v>22</v>
      </c>
      <c r="F187" s="181" t="s">
        <v>287</v>
      </c>
      <c r="H187" s="182" t="s">
        <v>22</v>
      </c>
      <c r="I187" s="183"/>
      <c r="L187" s="178"/>
      <c r="M187" s="184"/>
      <c r="N187" s="185"/>
      <c r="O187" s="185"/>
      <c r="P187" s="185"/>
      <c r="Q187" s="185"/>
      <c r="R187" s="185"/>
      <c r="S187" s="185"/>
      <c r="T187" s="186"/>
      <c r="AT187" s="182" t="s">
        <v>197</v>
      </c>
      <c r="AU187" s="182" t="s">
        <v>195</v>
      </c>
      <c r="AV187" s="11" t="s">
        <v>78</v>
      </c>
      <c r="AW187" s="11" t="s">
        <v>35</v>
      </c>
      <c r="AX187" s="11" t="s">
        <v>71</v>
      </c>
      <c r="AY187" s="182" t="s">
        <v>187</v>
      </c>
    </row>
    <row r="188" spans="2:51" s="11" customFormat="1" ht="13.5">
      <c r="B188" s="178"/>
      <c r="D188" s="179" t="s">
        <v>197</v>
      </c>
      <c r="E188" s="180" t="s">
        <v>22</v>
      </c>
      <c r="F188" s="181" t="s">
        <v>288</v>
      </c>
      <c r="H188" s="182" t="s">
        <v>22</v>
      </c>
      <c r="I188" s="183"/>
      <c r="L188" s="178"/>
      <c r="M188" s="184"/>
      <c r="N188" s="185"/>
      <c r="O188" s="185"/>
      <c r="P188" s="185"/>
      <c r="Q188" s="185"/>
      <c r="R188" s="185"/>
      <c r="S188" s="185"/>
      <c r="T188" s="186"/>
      <c r="AT188" s="182" t="s">
        <v>197</v>
      </c>
      <c r="AU188" s="182" t="s">
        <v>195</v>
      </c>
      <c r="AV188" s="11" t="s">
        <v>78</v>
      </c>
      <c r="AW188" s="11" t="s">
        <v>35</v>
      </c>
      <c r="AX188" s="11" t="s">
        <v>71</v>
      </c>
      <c r="AY188" s="182" t="s">
        <v>187</v>
      </c>
    </row>
    <row r="189" spans="2:51" s="11" customFormat="1" ht="13.5">
      <c r="B189" s="178"/>
      <c r="D189" s="179" t="s">
        <v>197</v>
      </c>
      <c r="E189" s="180" t="s">
        <v>22</v>
      </c>
      <c r="F189" s="181" t="s">
        <v>289</v>
      </c>
      <c r="H189" s="182" t="s">
        <v>22</v>
      </c>
      <c r="I189" s="183"/>
      <c r="L189" s="178"/>
      <c r="M189" s="184"/>
      <c r="N189" s="185"/>
      <c r="O189" s="185"/>
      <c r="P189" s="185"/>
      <c r="Q189" s="185"/>
      <c r="R189" s="185"/>
      <c r="S189" s="185"/>
      <c r="T189" s="186"/>
      <c r="AT189" s="182" t="s">
        <v>197</v>
      </c>
      <c r="AU189" s="182" t="s">
        <v>195</v>
      </c>
      <c r="AV189" s="11" t="s">
        <v>78</v>
      </c>
      <c r="AW189" s="11" t="s">
        <v>35</v>
      </c>
      <c r="AX189" s="11" t="s">
        <v>71</v>
      </c>
      <c r="AY189" s="182" t="s">
        <v>187</v>
      </c>
    </row>
    <row r="190" spans="2:51" s="11" customFormat="1" ht="13.5">
      <c r="B190" s="178"/>
      <c r="D190" s="179" t="s">
        <v>197</v>
      </c>
      <c r="E190" s="180" t="s">
        <v>22</v>
      </c>
      <c r="F190" s="181" t="s">
        <v>290</v>
      </c>
      <c r="H190" s="182" t="s">
        <v>22</v>
      </c>
      <c r="I190" s="183"/>
      <c r="L190" s="178"/>
      <c r="M190" s="184"/>
      <c r="N190" s="185"/>
      <c r="O190" s="185"/>
      <c r="P190" s="185"/>
      <c r="Q190" s="185"/>
      <c r="R190" s="185"/>
      <c r="S190" s="185"/>
      <c r="T190" s="186"/>
      <c r="AT190" s="182" t="s">
        <v>197</v>
      </c>
      <c r="AU190" s="182" t="s">
        <v>195</v>
      </c>
      <c r="AV190" s="11" t="s">
        <v>78</v>
      </c>
      <c r="AW190" s="11" t="s">
        <v>35</v>
      </c>
      <c r="AX190" s="11" t="s">
        <v>71</v>
      </c>
      <c r="AY190" s="182" t="s">
        <v>187</v>
      </c>
    </row>
    <row r="191" spans="2:51" s="12" customFormat="1" ht="13.5">
      <c r="B191" s="187"/>
      <c r="D191" s="196" t="s">
        <v>197</v>
      </c>
      <c r="E191" s="216" t="s">
        <v>22</v>
      </c>
      <c r="F191" s="217" t="s">
        <v>291</v>
      </c>
      <c r="H191" s="218">
        <v>801.133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197</v>
      </c>
      <c r="AU191" s="188" t="s">
        <v>195</v>
      </c>
      <c r="AV191" s="12" t="s">
        <v>195</v>
      </c>
      <c r="AW191" s="12" t="s">
        <v>35</v>
      </c>
      <c r="AX191" s="12" t="s">
        <v>78</v>
      </c>
      <c r="AY191" s="188" t="s">
        <v>187</v>
      </c>
    </row>
    <row r="192" spans="2:65" s="1" customFormat="1" ht="22.5" customHeight="1">
      <c r="B192" s="165"/>
      <c r="C192" s="166" t="s">
        <v>292</v>
      </c>
      <c r="D192" s="166" t="s">
        <v>189</v>
      </c>
      <c r="E192" s="167" t="s">
        <v>293</v>
      </c>
      <c r="F192" s="168" t="s">
        <v>294</v>
      </c>
      <c r="G192" s="169" t="s">
        <v>95</v>
      </c>
      <c r="H192" s="170">
        <v>801.133</v>
      </c>
      <c r="I192" s="171"/>
      <c r="J192" s="172">
        <f>ROUND(I192*H192,2)</f>
        <v>0</v>
      </c>
      <c r="K192" s="168" t="s">
        <v>193</v>
      </c>
      <c r="L192" s="35"/>
      <c r="M192" s="173" t="s">
        <v>22</v>
      </c>
      <c r="N192" s="174" t="s">
        <v>43</v>
      </c>
      <c r="O192" s="36"/>
      <c r="P192" s="175">
        <f>O192*H192</f>
        <v>0</v>
      </c>
      <c r="Q192" s="175">
        <v>0.02048</v>
      </c>
      <c r="R192" s="175">
        <f>Q192*H192</f>
        <v>16.40720384</v>
      </c>
      <c r="S192" s="175">
        <v>0</v>
      </c>
      <c r="T192" s="176">
        <f>S192*H192</f>
        <v>0</v>
      </c>
      <c r="AR192" s="18" t="s">
        <v>194</v>
      </c>
      <c r="AT192" s="18" t="s">
        <v>189</v>
      </c>
      <c r="AU192" s="18" t="s">
        <v>195</v>
      </c>
      <c r="AY192" s="18" t="s">
        <v>187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8" t="s">
        <v>195</v>
      </c>
      <c r="BK192" s="177">
        <f>ROUND(I192*H192,2)</f>
        <v>0</v>
      </c>
      <c r="BL192" s="18" t="s">
        <v>194</v>
      </c>
      <c r="BM192" s="18" t="s">
        <v>295</v>
      </c>
    </row>
    <row r="193" spans="2:51" s="11" customFormat="1" ht="13.5">
      <c r="B193" s="178"/>
      <c r="D193" s="179" t="s">
        <v>197</v>
      </c>
      <c r="E193" s="180" t="s">
        <v>22</v>
      </c>
      <c r="F193" s="181" t="s">
        <v>296</v>
      </c>
      <c r="H193" s="182" t="s">
        <v>22</v>
      </c>
      <c r="I193" s="183"/>
      <c r="L193" s="178"/>
      <c r="M193" s="184"/>
      <c r="N193" s="185"/>
      <c r="O193" s="185"/>
      <c r="P193" s="185"/>
      <c r="Q193" s="185"/>
      <c r="R193" s="185"/>
      <c r="S193" s="185"/>
      <c r="T193" s="186"/>
      <c r="AT193" s="182" t="s">
        <v>197</v>
      </c>
      <c r="AU193" s="182" t="s">
        <v>195</v>
      </c>
      <c r="AV193" s="11" t="s">
        <v>78</v>
      </c>
      <c r="AW193" s="11" t="s">
        <v>35</v>
      </c>
      <c r="AX193" s="11" t="s">
        <v>71</v>
      </c>
      <c r="AY193" s="182" t="s">
        <v>187</v>
      </c>
    </row>
    <row r="194" spans="2:51" s="11" customFormat="1" ht="13.5">
      <c r="B194" s="178"/>
      <c r="D194" s="179" t="s">
        <v>197</v>
      </c>
      <c r="E194" s="180" t="s">
        <v>22</v>
      </c>
      <c r="F194" s="181" t="s">
        <v>287</v>
      </c>
      <c r="H194" s="182" t="s">
        <v>22</v>
      </c>
      <c r="I194" s="183"/>
      <c r="L194" s="178"/>
      <c r="M194" s="184"/>
      <c r="N194" s="185"/>
      <c r="O194" s="185"/>
      <c r="P194" s="185"/>
      <c r="Q194" s="185"/>
      <c r="R194" s="185"/>
      <c r="S194" s="185"/>
      <c r="T194" s="186"/>
      <c r="AT194" s="182" t="s">
        <v>197</v>
      </c>
      <c r="AU194" s="182" t="s">
        <v>195</v>
      </c>
      <c r="AV194" s="11" t="s">
        <v>78</v>
      </c>
      <c r="AW194" s="11" t="s">
        <v>35</v>
      </c>
      <c r="AX194" s="11" t="s">
        <v>71</v>
      </c>
      <c r="AY194" s="182" t="s">
        <v>187</v>
      </c>
    </row>
    <row r="195" spans="2:51" s="11" customFormat="1" ht="13.5">
      <c r="B195" s="178"/>
      <c r="D195" s="179" t="s">
        <v>197</v>
      </c>
      <c r="E195" s="180" t="s">
        <v>22</v>
      </c>
      <c r="F195" s="181" t="s">
        <v>288</v>
      </c>
      <c r="H195" s="182" t="s">
        <v>22</v>
      </c>
      <c r="I195" s="183"/>
      <c r="L195" s="178"/>
      <c r="M195" s="184"/>
      <c r="N195" s="185"/>
      <c r="O195" s="185"/>
      <c r="P195" s="185"/>
      <c r="Q195" s="185"/>
      <c r="R195" s="185"/>
      <c r="S195" s="185"/>
      <c r="T195" s="186"/>
      <c r="AT195" s="182" t="s">
        <v>197</v>
      </c>
      <c r="AU195" s="182" t="s">
        <v>195</v>
      </c>
      <c r="AV195" s="11" t="s">
        <v>78</v>
      </c>
      <c r="AW195" s="11" t="s">
        <v>35</v>
      </c>
      <c r="AX195" s="11" t="s">
        <v>71</v>
      </c>
      <c r="AY195" s="182" t="s">
        <v>187</v>
      </c>
    </row>
    <row r="196" spans="2:51" s="11" customFormat="1" ht="13.5">
      <c r="B196" s="178"/>
      <c r="D196" s="179" t="s">
        <v>197</v>
      </c>
      <c r="E196" s="180" t="s">
        <v>22</v>
      </c>
      <c r="F196" s="181" t="s">
        <v>289</v>
      </c>
      <c r="H196" s="182" t="s">
        <v>22</v>
      </c>
      <c r="I196" s="183"/>
      <c r="L196" s="178"/>
      <c r="M196" s="184"/>
      <c r="N196" s="185"/>
      <c r="O196" s="185"/>
      <c r="P196" s="185"/>
      <c r="Q196" s="185"/>
      <c r="R196" s="185"/>
      <c r="S196" s="185"/>
      <c r="T196" s="186"/>
      <c r="AT196" s="182" t="s">
        <v>197</v>
      </c>
      <c r="AU196" s="182" t="s">
        <v>195</v>
      </c>
      <c r="AV196" s="11" t="s">
        <v>78</v>
      </c>
      <c r="AW196" s="11" t="s">
        <v>35</v>
      </c>
      <c r="AX196" s="11" t="s">
        <v>71</v>
      </c>
      <c r="AY196" s="182" t="s">
        <v>187</v>
      </c>
    </row>
    <row r="197" spans="2:51" s="11" customFormat="1" ht="13.5">
      <c r="B197" s="178"/>
      <c r="D197" s="179" t="s">
        <v>197</v>
      </c>
      <c r="E197" s="180" t="s">
        <v>22</v>
      </c>
      <c r="F197" s="181" t="s">
        <v>290</v>
      </c>
      <c r="H197" s="182" t="s">
        <v>22</v>
      </c>
      <c r="I197" s="183"/>
      <c r="L197" s="178"/>
      <c r="M197" s="184"/>
      <c r="N197" s="185"/>
      <c r="O197" s="185"/>
      <c r="P197" s="185"/>
      <c r="Q197" s="185"/>
      <c r="R197" s="185"/>
      <c r="S197" s="185"/>
      <c r="T197" s="186"/>
      <c r="AT197" s="182" t="s">
        <v>197</v>
      </c>
      <c r="AU197" s="182" t="s">
        <v>195</v>
      </c>
      <c r="AV197" s="11" t="s">
        <v>78</v>
      </c>
      <c r="AW197" s="11" t="s">
        <v>35</v>
      </c>
      <c r="AX197" s="11" t="s">
        <v>71</v>
      </c>
      <c r="AY197" s="182" t="s">
        <v>187</v>
      </c>
    </row>
    <row r="198" spans="2:51" s="12" customFormat="1" ht="13.5">
      <c r="B198" s="187"/>
      <c r="D198" s="196" t="s">
        <v>197</v>
      </c>
      <c r="E198" s="216" t="s">
        <v>22</v>
      </c>
      <c r="F198" s="217" t="s">
        <v>291</v>
      </c>
      <c r="H198" s="218">
        <v>801.133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197</v>
      </c>
      <c r="AU198" s="188" t="s">
        <v>195</v>
      </c>
      <c r="AV198" s="12" t="s">
        <v>195</v>
      </c>
      <c r="AW198" s="12" t="s">
        <v>35</v>
      </c>
      <c r="AX198" s="12" t="s">
        <v>78</v>
      </c>
      <c r="AY198" s="188" t="s">
        <v>187</v>
      </c>
    </row>
    <row r="199" spans="2:65" s="1" customFormat="1" ht="31.5" customHeight="1">
      <c r="B199" s="165"/>
      <c r="C199" s="166" t="s">
        <v>8</v>
      </c>
      <c r="D199" s="166" t="s">
        <v>189</v>
      </c>
      <c r="E199" s="167" t="s">
        <v>297</v>
      </c>
      <c r="F199" s="168" t="s">
        <v>298</v>
      </c>
      <c r="G199" s="169" t="s">
        <v>95</v>
      </c>
      <c r="H199" s="170">
        <v>1602.266</v>
      </c>
      <c r="I199" s="171"/>
      <c r="J199" s="172">
        <f>ROUND(I199*H199,2)</f>
        <v>0</v>
      </c>
      <c r="K199" s="168" t="s">
        <v>193</v>
      </c>
      <c r="L199" s="35"/>
      <c r="M199" s="173" t="s">
        <v>22</v>
      </c>
      <c r="N199" s="174" t="s">
        <v>43</v>
      </c>
      <c r="O199" s="36"/>
      <c r="P199" s="175">
        <f>O199*H199</f>
        <v>0</v>
      </c>
      <c r="Q199" s="175">
        <v>0.0079</v>
      </c>
      <c r="R199" s="175">
        <f>Q199*H199</f>
        <v>12.657901400000002</v>
      </c>
      <c r="S199" s="175">
        <v>0</v>
      </c>
      <c r="T199" s="176">
        <f>S199*H199</f>
        <v>0</v>
      </c>
      <c r="AR199" s="18" t="s">
        <v>194</v>
      </c>
      <c r="AT199" s="18" t="s">
        <v>189</v>
      </c>
      <c r="AU199" s="18" t="s">
        <v>195</v>
      </c>
      <c r="AY199" s="18" t="s">
        <v>187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8" t="s">
        <v>195</v>
      </c>
      <c r="BK199" s="177">
        <f>ROUND(I199*H199,2)</f>
        <v>0</v>
      </c>
      <c r="BL199" s="18" t="s">
        <v>194</v>
      </c>
      <c r="BM199" s="18" t="s">
        <v>299</v>
      </c>
    </row>
    <row r="200" spans="2:51" s="11" customFormat="1" ht="13.5">
      <c r="B200" s="178"/>
      <c r="D200" s="179" t="s">
        <v>197</v>
      </c>
      <c r="E200" s="180" t="s">
        <v>22</v>
      </c>
      <c r="F200" s="181" t="s">
        <v>296</v>
      </c>
      <c r="H200" s="182" t="s">
        <v>22</v>
      </c>
      <c r="I200" s="183"/>
      <c r="L200" s="178"/>
      <c r="M200" s="184"/>
      <c r="N200" s="185"/>
      <c r="O200" s="185"/>
      <c r="P200" s="185"/>
      <c r="Q200" s="185"/>
      <c r="R200" s="185"/>
      <c r="S200" s="185"/>
      <c r="T200" s="186"/>
      <c r="AT200" s="182" t="s">
        <v>197</v>
      </c>
      <c r="AU200" s="182" t="s">
        <v>195</v>
      </c>
      <c r="AV200" s="11" t="s">
        <v>78</v>
      </c>
      <c r="AW200" s="11" t="s">
        <v>35</v>
      </c>
      <c r="AX200" s="11" t="s">
        <v>71</v>
      </c>
      <c r="AY200" s="182" t="s">
        <v>187</v>
      </c>
    </row>
    <row r="201" spans="2:51" s="11" customFormat="1" ht="13.5">
      <c r="B201" s="178"/>
      <c r="D201" s="179" t="s">
        <v>197</v>
      </c>
      <c r="E201" s="180" t="s">
        <v>22</v>
      </c>
      <c r="F201" s="181" t="s">
        <v>287</v>
      </c>
      <c r="H201" s="182" t="s">
        <v>22</v>
      </c>
      <c r="I201" s="183"/>
      <c r="L201" s="178"/>
      <c r="M201" s="184"/>
      <c r="N201" s="185"/>
      <c r="O201" s="185"/>
      <c r="P201" s="185"/>
      <c r="Q201" s="185"/>
      <c r="R201" s="185"/>
      <c r="S201" s="185"/>
      <c r="T201" s="186"/>
      <c r="AT201" s="182" t="s">
        <v>197</v>
      </c>
      <c r="AU201" s="182" t="s">
        <v>195</v>
      </c>
      <c r="AV201" s="11" t="s">
        <v>78</v>
      </c>
      <c r="AW201" s="11" t="s">
        <v>35</v>
      </c>
      <c r="AX201" s="11" t="s">
        <v>71</v>
      </c>
      <c r="AY201" s="182" t="s">
        <v>187</v>
      </c>
    </row>
    <row r="202" spans="2:51" s="11" customFormat="1" ht="13.5">
      <c r="B202" s="178"/>
      <c r="D202" s="179" t="s">
        <v>197</v>
      </c>
      <c r="E202" s="180" t="s">
        <v>22</v>
      </c>
      <c r="F202" s="181" t="s">
        <v>288</v>
      </c>
      <c r="H202" s="182" t="s">
        <v>22</v>
      </c>
      <c r="I202" s="183"/>
      <c r="L202" s="178"/>
      <c r="M202" s="184"/>
      <c r="N202" s="185"/>
      <c r="O202" s="185"/>
      <c r="P202" s="185"/>
      <c r="Q202" s="185"/>
      <c r="R202" s="185"/>
      <c r="S202" s="185"/>
      <c r="T202" s="186"/>
      <c r="AT202" s="182" t="s">
        <v>197</v>
      </c>
      <c r="AU202" s="182" t="s">
        <v>195</v>
      </c>
      <c r="AV202" s="11" t="s">
        <v>78</v>
      </c>
      <c r="AW202" s="11" t="s">
        <v>35</v>
      </c>
      <c r="AX202" s="11" t="s">
        <v>71</v>
      </c>
      <c r="AY202" s="182" t="s">
        <v>187</v>
      </c>
    </row>
    <row r="203" spans="2:51" s="11" customFormat="1" ht="13.5">
      <c r="B203" s="178"/>
      <c r="D203" s="179" t="s">
        <v>197</v>
      </c>
      <c r="E203" s="180" t="s">
        <v>22</v>
      </c>
      <c r="F203" s="181" t="s">
        <v>289</v>
      </c>
      <c r="H203" s="182" t="s">
        <v>22</v>
      </c>
      <c r="I203" s="183"/>
      <c r="L203" s="178"/>
      <c r="M203" s="184"/>
      <c r="N203" s="185"/>
      <c r="O203" s="185"/>
      <c r="P203" s="185"/>
      <c r="Q203" s="185"/>
      <c r="R203" s="185"/>
      <c r="S203" s="185"/>
      <c r="T203" s="186"/>
      <c r="AT203" s="182" t="s">
        <v>197</v>
      </c>
      <c r="AU203" s="182" t="s">
        <v>195</v>
      </c>
      <c r="AV203" s="11" t="s">
        <v>78</v>
      </c>
      <c r="AW203" s="11" t="s">
        <v>35</v>
      </c>
      <c r="AX203" s="11" t="s">
        <v>71</v>
      </c>
      <c r="AY203" s="182" t="s">
        <v>187</v>
      </c>
    </row>
    <row r="204" spans="2:51" s="11" customFormat="1" ht="13.5">
      <c r="B204" s="178"/>
      <c r="D204" s="179" t="s">
        <v>197</v>
      </c>
      <c r="E204" s="180" t="s">
        <v>22</v>
      </c>
      <c r="F204" s="181" t="s">
        <v>290</v>
      </c>
      <c r="H204" s="182" t="s">
        <v>22</v>
      </c>
      <c r="I204" s="183"/>
      <c r="L204" s="178"/>
      <c r="M204" s="184"/>
      <c r="N204" s="185"/>
      <c r="O204" s="185"/>
      <c r="P204" s="185"/>
      <c r="Q204" s="185"/>
      <c r="R204" s="185"/>
      <c r="S204" s="185"/>
      <c r="T204" s="186"/>
      <c r="AT204" s="182" t="s">
        <v>197</v>
      </c>
      <c r="AU204" s="182" t="s">
        <v>195</v>
      </c>
      <c r="AV204" s="11" t="s">
        <v>78</v>
      </c>
      <c r="AW204" s="11" t="s">
        <v>35</v>
      </c>
      <c r="AX204" s="11" t="s">
        <v>71</v>
      </c>
      <c r="AY204" s="182" t="s">
        <v>187</v>
      </c>
    </row>
    <row r="205" spans="2:51" s="12" customFormat="1" ht="13.5">
      <c r="B205" s="187"/>
      <c r="D205" s="196" t="s">
        <v>197</v>
      </c>
      <c r="E205" s="216" t="s">
        <v>22</v>
      </c>
      <c r="F205" s="217" t="s">
        <v>300</v>
      </c>
      <c r="H205" s="218">
        <v>1602.266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8" t="s">
        <v>197</v>
      </c>
      <c r="AU205" s="188" t="s">
        <v>195</v>
      </c>
      <c r="AV205" s="12" t="s">
        <v>195</v>
      </c>
      <c r="AW205" s="12" t="s">
        <v>35</v>
      </c>
      <c r="AX205" s="12" t="s">
        <v>78</v>
      </c>
      <c r="AY205" s="188" t="s">
        <v>187</v>
      </c>
    </row>
    <row r="206" spans="2:65" s="1" customFormat="1" ht="31.5" customHeight="1">
      <c r="B206" s="165"/>
      <c r="C206" s="166" t="s">
        <v>301</v>
      </c>
      <c r="D206" s="166" t="s">
        <v>189</v>
      </c>
      <c r="E206" s="167" t="s">
        <v>302</v>
      </c>
      <c r="F206" s="168" t="s">
        <v>303</v>
      </c>
      <c r="G206" s="169" t="s">
        <v>95</v>
      </c>
      <c r="H206" s="170">
        <v>801.133</v>
      </c>
      <c r="I206" s="171"/>
      <c r="J206" s="172">
        <f>ROUND(I206*H206,2)</f>
        <v>0</v>
      </c>
      <c r="K206" s="168" t="s">
        <v>193</v>
      </c>
      <c r="L206" s="35"/>
      <c r="M206" s="173" t="s">
        <v>22</v>
      </c>
      <c r="N206" s="174" t="s">
        <v>43</v>
      </c>
      <c r="O206" s="36"/>
      <c r="P206" s="175">
        <f>O206*H206</f>
        <v>0</v>
      </c>
      <c r="Q206" s="175">
        <v>0.01137</v>
      </c>
      <c r="R206" s="175">
        <f>Q206*H206</f>
        <v>9.10888221</v>
      </c>
      <c r="S206" s="175">
        <v>0</v>
      </c>
      <c r="T206" s="176">
        <f>S206*H206</f>
        <v>0</v>
      </c>
      <c r="AR206" s="18" t="s">
        <v>194</v>
      </c>
      <c r="AT206" s="18" t="s">
        <v>189</v>
      </c>
      <c r="AU206" s="18" t="s">
        <v>195</v>
      </c>
      <c r="AY206" s="18" t="s">
        <v>187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195</v>
      </c>
      <c r="BK206" s="177">
        <f>ROUND(I206*H206,2)</f>
        <v>0</v>
      </c>
      <c r="BL206" s="18" t="s">
        <v>194</v>
      </c>
      <c r="BM206" s="18" t="s">
        <v>304</v>
      </c>
    </row>
    <row r="207" spans="2:51" s="11" customFormat="1" ht="13.5">
      <c r="B207" s="178"/>
      <c r="D207" s="179" t="s">
        <v>197</v>
      </c>
      <c r="E207" s="180" t="s">
        <v>22</v>
      </c>
      <c r="F207" s="181" t="s">
        <v>290</v>
      </c>
      <c r="H207" s="182" t="s">
        <v>22</v>
      </c>
      <c r="I207" s="183"/>
      <c r="L207" s="178"/>
      <c r="M207" s="184"/>
      <c r="N207" s="185"/>
      <c r="O207" s="185"/>
      <c r="P207" s="185"/>
      <c r="Q207" s="185"/>
      <c r="R207" s="185"/>
      <c r="S207" s="185"/>
      <c r="T207" s="186"/>
      <c r="AT207" s="182" t="s">
        <v>197</v>
      </c>
      <c r="AU207" s="182" t="s">
        <v>195</v>
      </c>
      <c r="AV207" s="11" t="s">
        <v>78</v>
      </c>
      <c r="AW207" s="11" t="s">
        <v>35</v>
      </c>
      <c r="AX207" s="11" t="s">
        <v>71</v>
      </c>
      <c r="AY207" s="182" t="s">
        <v>187</v>
      </c>
    </row>
    <row r="208" spans="2:51" s="12" customFormat="1" ht="13.5">
      <c r="B208" s="187"/>
      <c r="D208" s="196" t="s">
        <v>197</v>
      </c>
      <c r="E208" s="216" t="s">
        <v>22</v>
      </c>
      <c r="F208" s="217" t="s">
        <v>305</v>
      </c>
      <c r="H208" s="218">
        <v>801.133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8" t="s">
        <v>197</v>
      </c>
      <c r="AU208" s="188" t="s">
        <v>195</v>
      </c>
      <c r="AV208" s="12" t="s">
        <v>195</v>
      </c>
      <c r="AW208" s="12" t="s">
        <v>35</v>
      </c>
      <c r="AX208" s="12" t="s">
        <v>78</v>
      </c>
      <c r="AY208" s="188" t="s">
        <v>187</v>
      </c>
    </row>
    <row r="209" spans="2:65" s="1" customFormat="1" ht="22.5" customHeight="1">
      <c r="B209" s="165"/>
      <c r="C209" s="219" t="s">
        <v>306</v>
      </c>
      <c r="D209" s="219" t="s">
        <v>307</v>
      </c>
      <c r="E209" s="220" t="s">
        <v>308</v>
      </c>
      <c r="F209" s="221" t="s">
        <v>309</v>
      </c>
      <c r="G209" s="222" t="s">
        <v>95</v>
      </c>
      <c r="H209" s="223">
        <v>921.303</v>
      </c>
      <c r="I209" s="224"/>
      <c r="J209" s="225">
        <f>ROUND(I209*H209,2)</f>
        <v>0</v>
      </c>
      <c r="K209" s="221" t="s">
        <v>193</v>
      </c>
      <c r="L209" s="226"/>
      <c r="M209" s="227" t="s">
        <v>22</v>
      </c>
      <c r="N209" s="228" t="s">
        <v>43</v>
      </c>
      <c r="O209" s="36"/>
      <c r="P209" s="175">
        <f>O209*H209</f>
        <v>0</v>
      </c>
      <c r="Q209" s="175">
        <v>0.0075</v>
      </c>
      <c r="R209" s="175">
        <f>Q209*H209</f>
        <v>6.9097725</v>
      </c>
      <c r="S209" s="175">
        <v>0</v>
      </c>
      <c r="T209" s="176">
        <f>S209*H209</f>
        <v>0</v>
      </c>
      <c r="AR209" s="18" t="s">
        <v>242</v>
      </c>
      <c r="AT209" s="18" t="s">
        <v>307</v>
      </c>
      <c r="AU209" s="18" t="s">
        <v>195</v>
      </c>
      <c r="AY209" s="18" t="s">
        <v>187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8" t="s">
        <v>195</v>
      </c>
      <c r="BK209" s="177">
        <f>ROUND(I209*H209,2)</f>
        <v>0</v>
      </c>
      <c r="BL209" s="18" t="s">
        <v>194</v>
      </c>
      <c r="BM209" s="18" t="s">
        <v>310</v>
      </c>
    </row>
    <row r="210" spans="2:51" s="12" customFormat="1" ht="13.5">
      <c r="B210" s="187"/>
      <c r="D210" s="196" t="s">
        <v>197</v>
      </c>
      <c r="F210" s="217" t="s">
        <v>311</v>
      </c>
      <c r="H210" s="218">
        <v>921.303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197</v>
      </c>
      <c r="AU210" s="188" t="s">
        <v>195</v>
      </c>
      <c r="AV210" s="12" t="s">
        <v>195</v>
      </c>
      <c r="AW210" s="12" t="s">
        <v>4</v>
      </c>
      <c r="AX210" s="12" t="s">
        <v>78</v>
      </c>
      <c r="AY210" s="188" t="s">
        <v>187</v>
      </c>
    </row>
    <row r="211" spans="2:65" s="1" customFormat="1" ht="31.5" customHeight="1">
      <c r="B211" s="165"/>
      <c r="C211" s="166" t="s">
        <v>312</v>
      </c>
      <c r="D211" s="166" t="s">
        <v>189</v>
      </c>
      <c r="E211" s="167" t="s">
        <v>313</v>
      </c>
      <c r="F211" s="168" t="s">
        <v>314</v>
      </c>
      <c r="G211" s="169" t="s">
        <v>95</v>
      </c>
      <c r="H211" s="170">
        <v>801.133</v>
      </c>
      <c r="I211" s="171"/>
      <c r="J211" s="172">
        <f>ROUND(I211*H211,2)</f>
        <v>0</v>
      </c>
      <c r="K211" s="168" t="s">
        <v>193</v>
      </c>
      <c r="L211" s="35"/>
      <c r="M211" s="173" t="s">
        <v>22</v>
      </c>
      <c r="N211" s="174" t="s">
        <v>43</v>
      </c>
      <c r="O211" s="36"/>
      <c r="P211" s="175">
        <f>O211*H211</f>
        <v>0</v>
      </c>
      <c r="Q211" s="175">
        <v>0.01146</v>
      </c>
      <c r="R211" s="175">
        <f>Q211*H211</f>
        <v>9.18098418</v>
      </c>
      <c r="S211" s="175">
        <v>0</v>
      </c>
      <c r="T211" s="176">
        <f>S211*H211</f>
        <v>0</v>
      </c>
      <c r="AR211" s="18" t="s">
        <v>194</v>
      </c>
      <c r="AT211" s="18" t="s">
        <v>189</v>
      </c>
      <c r="AU211" s="18" t="s">
        <v>195</v>
      </c>
      <c r="AY211" s="18" t="s">
        <v>187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8" t="s">
        <v>195</v>
      </c>
      <c r="BK211" s="177">
        <f>ROUND(I211*H211,2)</f>
        <v>0</v>
      </c>
      <c r="BL211" s="18" t="s">
        <v>194</v>
      </c>
      <c r="BM211" s="18" t="s">
        <v>315</v>
      </c>
    </row>
    <row r="212" spans="2:51" s="11" customFormat="1" ht="13.5">
      <c r="B212" s="178"/>
      <c r="D212" s="179" t="s">
        <v>197</v>
      </c>
      <c r="E212" s="180" t="s">
        <v>22</v>
      </c>
      <c r="F212" s="181" t="s">
        <v>287</v>
      </c>
      <c r="H212" s="182" t="s">
        <v>22</v>
      </c>
      <c r="I212" s="183"/>
      <c r="L212" s="178"/>
      <c r="M212" s="184"/>
      <c r="N212" s="185"/>
      <c r="O212" s="185"/>
      <c r="P212" s="185"/>
      <c r="Q212" s="185"/>
      <c r="R212" s="185"/>
      <c r="S212" s="185"/>
      <c r="T212" s="186"/>
      <c r="AT212" s="182" t="s">
        <v>197</v>
      </c>
      <c r="AU212" s="182" t="s">
        <v>195</v>
      </c>
      <c r="AV212" s="11" t="s">
        <v>78</v>
      </c>
      <c r="AW212" s="11" t="s">
        <v>35</v>
      </c>
      <c r="AX212" s="11" t="s">
        <v>71</v>
      </c>
      <c r="AY212" s="182" t="s">
        <v>187</v>
      </c>
    </row>
    <row r="213" spans="2:51" s="11" customFormat="1" ht="13.5">
      <c r="B213" s="178"/>
      <c r="D213" s="179" t="s">
        <v>197</v>
      </c>
      <c r="E213" s="180" t="s">
        <v>22</v>
      </c>
      <c r="F213" s="181" t="s">
        <v>288</v>
      </c>
      <c r="H213" s="182" t="s">
        <v>22</v>
      </c>
      <c r="I213" s="183"/>
      <c r="L213" s="178"/>
      <c r="M213" s="184"/>
      <c r="N213" s="185"/>
      <c r="O213" s="185"/>
      <c r="P213" s="185"/>
      <c r="Q213" s="185"/>
      <c r="R213" s="185"/>
      <c r="S213" s="185"/>
      <c r="T213" s="186"/>
      <c r="AT213" s="182" t="s">
        <v>197</v>
      </c>
      <c r="AU213" s="182" t="s">
        <v>195</v>
      </c>
      <c r="AV213" s="11" t="s">
        <v>78</v>
      </c>
      <c r="AW213" s="11" t="s">
        <v>35</v>
      </c>
      <c r="AX213" s="11" t="s">
        <v>71</v>
      </c>
      <c r="AY213" s="182" t="s">
        <v>187</v>
      </c>
    </row>
    <row r="214" spans="2:51" s="11" customFormat="1" ht="13.5">
      <c r="B214" s="178"/>
      <c r="D214" s="179" t="s">
        <v>197</v>
      </c>
      <c r="E214" s="180" t="s">
        <v>22</v>
      </c>
      <c r="F214" s="181" t="s">
        <v>289</v>
      </c>
      <c r="H214" s="182" t="s">
        <v>22</v>
      </c>
      <c r="I214" s="183"/>
      <c r="L214" s="178"/>
      <c r="M214" s="184"/>
      <c r="N214" s="185"/>
      <c r="O214" s="185"/>
      <c r="P214" s="185"/>
      <c r="Q214" s="185"/>
      <c r="R214" s="185"/>
      <c r="S214" s="185"/>
      <c r="T214" s="186"/>
      <c r="AT214" s="182" t="s">
        <v>197</v>
      </c>
      <c r="AU214" s="182" t="s">
        <v>195</v>
      </c>
      <c r="AV214" s="11" t="s">
        <v>78</v>
      </c>
      <c r="AW214" s="11" t="s">
        <v>35</v>
      </c>
      <c r="AX214" s="11" t="s">
        <v>71</v>
      </c>
      <c r="AY214" s="182" t="s">
        <v>187</v>
      </c>
    </row>
    <row r="215" spans="2:51" s="11" customFormat="1" ht="13.5">
      <c r="B215" s="178"/>
      <c r="D215" s="179" t="s">
        <v>197</v>
      </c>
      <c r="E215" s="180" t="s">
        <v>22</v>
      </c>
      <c r="F215" s="181" t="s">
        <v>290</v>
      </c>
      <c r="H215" s="182" t="s">
        <v>22</v>
      </c>
      <c r="I215" s="183"/>
      <c r="L215" s="178"/>
      <c r="M215" s="184"/>
      <c r="N215" s="185"/>
      <c r="O215" s="185"/>
      <c r="P215" s="185"/>
      <c r="Q215" s="185"/>
      <c r="R215" s="185"/>
      <c r="S215" s="185"/>
      <c r="T215" s="186"/>
      <c r="AT215" s="182" t="s">
        <v>197</v>
      </c>
      <c r="AU215" s="182" t="s">
        <v>195</v>
      </c>
      <c r="AV215" s="11" t="s">
        <v>78</v>
      </c>
      <c r="AW215" s="11" t="s">
        <v>35</v>
      </c>
      <c r="AX215" s="11" t="s">
        <v>71</v>
      </c>
      <c r="AY215" s="182" t="s">
        <v>187</v>
      </c>
    </row>
    <row r="216" spans="2:51" s="12" customFormat="1" ht="13.5">
      <c r="B216" s="187"/>
      <c r="D216" s="196" t="s">
        <v>197</v>
      </c>
      <c r="E216" s="216" t="s">
        <v>22</v>
      </c>
      <c r="F216" s="217" t="s">
        <v>291</v>
      </c>
      <c r="H216" s="218">
        <v>801.133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197</v>
      </c>
      <c r="AU216" s="188" t="s">
        <v>195</v>
      </c>
      <c r="AV216" s="12" t="s">
        <v>195</v>
      </c>
      <c r="AW216" s="12" t="s">
        <v>35</v>
      </c>
      <c r="AX216" s="12" t="s">
        <v>78</v>
      </c>
      <c r="AY216" s="188" t="s">
        <v>187</v>
      </c>
    </row>
    <row r="217" spans="2:65" s="1" customFormat="1" ht="22.5" customHeight="1">
      <c r="B217" s="165"/>
      <c r="C217" s="166" t="s">
        <v>316</v>
      </c>
      <c r="D217" s="166" t="s">
        <v>189</v>
      </c>
      <c r="E217" s="167" t="s">
        <v>317</v>
      </c>
      <c r="F217" s="168" t="s">
        <v>318</v>
      </c>
      <c r="G217" s="169" t="s">
        <v>95</v>
      </c>
      <c r="H217" s="170">
        <v>801.133</v>
      </c>
      <c r="I217" s="171"/>
      <c r="J217" s="172">
        <f>ROUND(I217*H217,2)</f>
        <v>0</v>
      </c>
      <c r="K217" s="168" t="s">
        <v>193</v>
      </c>
      <c r="L217" s="35"/>
      <c r="M217" s="173" t="s">
        <v>22</v>
      </c>
      <c r="N217" s="174" t="s">
        <v>43</v>
      </c>
      <c r="O217" s="36"/>
      <c r="P217" s="175">
        <f>O217*H217</f>
        <v>0</v>
      </c>
      <c r="Q217" s="175">
        <v>0.00348</v>
      </c>
      <c r="R217" s="175">
        <f>Q217*H217</f>
        <v>2.7879428400000004</v>
      </c>
      <c r="S217" s="175">
        <v>0</v>
      </c>
      <c r="T217" s="176">
        <f>S217*H217</f>
        <v>0</v>
      </c>
      <c r="AR217" s="18" t="s">
        <v>194</v>
      </c>
      <c r="AT217" s="18" t="s">
        <v>189</v>
      </c>
      <c r="AU217" s="18" t="s">
        <v>195</v>
      </c>
      <c r="AY217" s="18" t="s">
        <v>187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8" t="s">
        <v>195</v>
      </c>
      <c r="BK217" s="177">
        <f>ROUND(I217*H217,2)</f>
        <v>0</v>
      </c>
      <c r="BL217" s="18" t="s">
        <v>194</v>
      </c>
      <c r="BM217" s="18" t="s">
        <v>319</v>
      </c>
    </row>
    <row r="218" spans="2:51" s="11" customFormat="1" ht="13.5">
      <c r="B218" s="178"/>
      <c r="D218" s="179" t="s">
        <v>197</v>
      </c>
      <c r="E218" s="180" t="s">
        <v>22</v>
      </c>
      <c r="F218" s="181" t="s">
        <v>287</v>
      </c>
      <c r="H218" s="182" t="s">
        <v>22</v>
      </c>
      <c r="I218" s="183"/>
      <c r="L218" s="178"/>
      <c r="M218" s="184"/>
      <c r="N218" s="185"/>
      <c r="O218" s="185"/>
      <c r="P218" s="185"/>
      <c r="Q218" s="185"/>
      <c r="R218" s="185"/>
      <c r="S218" s="185"/>
      <c r="T218" s="186"/>
      <c r="AT218" s="182" t="s">
        <v>197</v>
      </c>
      <c r="AU218" s="182" t="s">
        <v>195</v>
      </c>
      <c r="AV218" s="11" t="s">
        <v>78</v>
      </c>
      <c r="AW218" s="11" t="s">
        <v>35</v>
      </c>
      <c r="AX218" s="11" t="s">
        <v>71</v>
      </c>
      <c r="AY218" s="182" t="s">
        <v>187</v>
      </c>
    </row>
    <row r="219" spans="2:51" s="11" customFormat="1" ht="13.5">
      <c r="B219" s="178"/>
      <c r="D219" s="179" t="s">
        <v>197</v>
      </c>
      <c r="E219" s="180" t="s">
        <v>22</v>
      </c>
      <c r="F219" s="181" t="s">
        <v>288</v>
      </c>
      <c r="H219" s="182" t="s">
        <v>22</v>
      </c>
      <c r="I219" s="183"/>
      <c r="L219" s="178"/>
      <c r="M219" s="184"/>
      <c r="N219" s="185"/>
      <c r="O219" s="185"/>
      <c r="P219" s="185"/>
      <c r="Q219" s="185"/>
      <c r="R219" s="185"/>
      <c r="S219" s="185"/>
      <c r="T219" s="186"/>
      <c r="AT219" s="182" t="s">
        <v>197</v>
      </c>
      <c r="AU219" s="182" t="s">
        <v>195</v>
      </c>
      <c r="AV219" s="11" t="s">
        <v>78</v>
      </c>
      <c r="AW219" s="11" t="s">
        <v>35</v>
      </c>
      <c r="AX219" s="11" t="s">
        <v>71</v>
      </c>
      <c r="AY219" s="182" t="s">
        <v>187</v>
      </c>
    </row>
    <row r="220" spans="2:51" s="11" customFormat="1" ht="13.5">
      <c r="B220" s="178"/>
      <c r="D220" s="179" t="s">
        <v>197</v>
      </c>
      <c r="E220" s="180" t="s">
        <v>22</v>
      </c>
      <c r="F220" s="181" t="s">
        <v>289</v>
      </c>
      <c r="H220" s="182" t="s">
        <v>22</v>
      </c>
      <c r="I220" s="183"/>
      <c r="L220" s="178"/>
      <c r="M220" s="184"/>
      <c r="N220" s="185"/>
      <c r="O220" s="185"/>
      <c r="P220" s="185"/>
      <c r="Q220" s="185"/>
      <c r="R220" s="185"/>
      <c r="S220" s="185"/>
      <c r="T220" s="186"/>
      <c r="AT220" s="182" t="s">
        <v>197</v>
      </c>
      <c r="AU220" s="182" t="s">
        <v>195</v>
      </c>
      <c r="AV220" s="11" t="s">
        <v>78</v>
      </c>
      <c r="AW220" s="11" t="s">
        <v>35</v>
      </c>
      <c r="AX220" s="11" t="s">
        <v>71</v>
      </c>
      <c r="AY220" s="182" t="s">
        <v>187</v>
      </c>
    </row>
    <row r="221" spans="2:51" s="11" customFormat="1" ht="13.5">
      <c r="B221" s="178"/>
      <c r="D221" s="179" t="s">
        <v>197</v>
      </c>
      <c r="E221" s="180" t="s">
        <v>22</v>
      </c>
      <c r="F221" s="181" t="s">
        <v>290</v>
      </c>
      <c r="H221" s="182" t="s">
        <v>22</v>
      </c>
      <c r="I221" s="183"/>
      <c r="L221" s="178"/>
      <c r="M221" s="184"/>
      <c r="N221" s="185"/>
      <c r="O221" s="185"/>
      <c r="P221" s="185"/>
      <c r="Q221" s="185"/>
      <c r="R221" s="185"/>
      <c r="S221" s="185"/>
      <c r="T221" s="186"/>
      <c r="AT221" s="182" t="s">
        <v>197</v>
      </c>
      <c r="AU221" s="182" t="s">
        <v>195</v>
      </c>
      <c r="AV221" s="11" t="s">
        <v>78</v>
      </c>
      <c r="AW221" s="11" t="s">
        <v>35</v>
      </c>
      <c r="AX221" s="11" t="s">
        <v>71</v>
      </c>
      <c r="AY221" s="182" t="s">
        <v>187</v>
      </c>
    </row>
    <row r="222" spans="2:51" s="12" customFormat="1" ht="13.5">
      <c r="B222" s="187"/>
      <c r="D222" s="196" t="s">
        <v>197</v>
      </c>
      <c r="E222" s="216" t="s">
        <v>22</v>
      </c>
      <c r="F222" s="217" t="s">
        <v>291</v>
      </c>
      <c r="H222" s="218">
        <v>801.133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197</v>
      </c>
      <c r="AU222" s="188" t="s">
        <v>195</v>
      </c>
      <c r="AV222" s="12" t="s">
        <v>195</v>
      </c>
      <c r="AW222" s="12" t="s">
        <v>35</v>
      </c>
      <c r="AX222" s="12" t="s">
        <v>78</v>
      </c>
      <c r="AY222" s="188" t="s">
        <v>187</v>
      </c>
    </row>
    <row r="223" spans="2:65" s="1" customFormat="1" ht="22.5" customHeight="1">
      <c r="B223" s="165"/>
      <c r="C223" s="166" t="s">
        <v>320</v>
      </c>
      <c r="D223" s="166" t="s">
        <v>189</v>
      </c>
      <c r="E223" s="167" t="s">
        <v>321</v>
      </c>
      <c r="F223" s="168" t="s">
        <v>322</v>
      </c>
      <c r="G223" s="169" t="s">
        <v>95</v>
      </c>
      <c r="H223" s="170">
        <v>7548.473</v>
      </c>
      <c r="I223" s="171"/>
      <c r="J223" s="172">
        <f>ROUND(I223*H223,2)</f>
        <v>0</v>
      </c>
      <c r="K223" s="168" t="s">
        <v>193</v>
      </c>
      <c r="L223" s="35"/>
      <c r="M223" s="173" t="s">
        <v>22</v>
      </c>
      <c r="N223" s="174" t="s">
        <v>43</v>
      </c>
      <c r="O223" s="36"/>
      <c r="P223" s="175">
        <f>O223*H223</f>
        <v>0</v>
      </c>
      <c r="Q223" s="175">
        <v>0.00026</v>
      </c>
      <c r="R223" s="175">
        <f>Q223*H223</f>
        <v>1.9626029799999998</v>
      </c>
      <c r="S223" s="175">
        <v>0</v>
      </c>
      <c r="T223" s="176">
        <f>S223*H223</f>
        <v>0</v>
      </c>
      <c r="AR223" s="18" t="s">
        <v>194</v>
      </c>
      <c r="AT223" s="18" t="s">
        <v>189</v>
      </c>
      <c r="AU223" s="18" t="s">
        <v>195</v>
      </c>
      <c r="AY223" s="18" t="s">
        <v>187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8" t="s">
        <v>195</v>
      </c>
      <c r="BK223" s="177">
        <f>ROUND(I223*H223,2)</f>
        <v>0</v>
      </c>
      <c r="BL223" s="18" t="s">
        <v>194</v>
      </c>
      <c r="BM223" s="18" t="s">
        <v>323</v>
      </c>
    </row>
    <row r="224" spans="2:51" s="11" customFormat="1" ht="13.5">
      <c r="B224" s="178"/>
      <c r="D224" s="179" t="s">
        <v>197</v>
      </c>
      <c r="E224" s="180" t="s">
        <v>22</v>
      </c>
      <c r="F224" s="181" t="s">
        <v>287</v>
      </c>
      <c r="H224" s="182" t="s">
        <v>22</v>
      </c>
      <c r="I224" s="183"/>
      <c r="L224" s="178"/>
      <c r="M224" s="184"/>
      <c r="N224" s="185"/>
      <c r="O224" s="185"/>
      <c r="P224" s="185"/>
      <c r="Q224" s="185"/>
      <c r="R224" s="185"/>
      <c r="S224" s="185"/>
      <c r="T224" s="186"/>
      <c r="AT224" s="182" t="s">
        <v>197</v>
      </c>
      <c r="AU224" s="182" t="s">
        <v>195</v>
      </c>
      <c r="AV224" s="11" t="s">
        <v>78</v>
      </c>
      <c r="AW224" s="11" t="s">
        <v>35</v>
      </c>
      <c r="AX224" s="11" t="s">
        <v>71</v>
      </c>
      <c r="AY224" s="182" t="s">
        <v>187</v>
      </c>
    </row>
    <row r="225" spans="2:51" s="11" customFormat="1" ht="13.5">
      <c r="B225" s="178"/>
      <c r="D225" s="179" t="s">
        <v>197</v>
      </c>
      <c r="E225" s="180" t="s">
        <v>22</v>
      </c>
      <c r="F225" s="181" t="s">
        <v>288</v>
      </c>
      <c r="H225" s="182" t="s">
        <v>22</v>
      </c>
      <c r="I225" s="183"/>
      <c r="L225" s="178"/>
      <c r="M225" s="184"/>
      <c r="N225" s="185"/>
      <c r="O225" s="185"/>
      <c r="P225" s="185"/>
      <c r="Q225" s="185"/>
      <c r="R225" s="185"/>
      <c r="S225" s="185"/>
      <c r="T225" s="186"/>
      <c r="AT225" s="182" t="s">
        <v>197</v>
      </c>
      <c r="AU225" s="182" t="s">
        <v>195</v>
      </c>
      <c r="AV225" s="11" t="s">
        <v>78</v>
      </c>
      <c r="AW225" s="11" t="s">
        <v>35</v>
      </c>
      <c r="AX225" s="11" t="s">
        <v>71</v>
      </c>
      <c r="AY225" s="182" t="s">
        <v>187</v>
      </c>
    </row>
    <row r="226" spans="2:51" s="11" customFormat="1" ht="13.5">
      <c r="B226" s="178"/>
      <c r="D226" s="179" t="s">
        <v>197</v>
      </c>
      <c r="E226" s="180" t="s">
        <v>22</v>
      </c>
      <c r="F226" s="181" t="s">
        <v>289</v>
      </c>
      <c r="H226" s="182" t="s">
        <v>22</v>
      </c>
      <c r="I226" s="183"/>
      <c r="L226" s="178"/>
      <c r="M226" s="184"/>
      <c r="N226" s="185"/>
      <c r="O226" s="185"/>
      <c r="P226" s="185"/>
      <c r="Q226" s="185"/>
      <c r="R226" s="185"/>
      <c r="S226" s="185"/>
      <c r="T226" s="186"/>
      <c r="AT226" s="182" t="s">
        <v>197</v>
      </c>
      <c r="AU226" s="182" t="s">
        <v>195</v>
      </c>
      <c r="AV226" s="11" t="s">
        <v>78</v>
      </c>
      <c r="AW226" s="11" t="s">
        <v>35</v>
      </c>
      <c r="AX226" s="11" t="s">
        <v>71</v>
      </c>
      <c r="AY226" s="182" t="s">
        <v>187</v>
      </c>
    </row>
    <row r="227" spans="2:51" s="11" customFormat="1" ht="13.5">
      <c r="B227" s="178"/>
      <c r="D227" s="179" t="s">
        <v>197</v>
      </c>
      <c r="E227" s="180" t="s">
        <v>22</v>
      </c>
      <c r="F227" s="181" t="s">
        <v>290</v>
      </c>
      <c r="H227" s="182" t="s">
        <v>22</v>
      </c>
      <c r="I227" s="183"/>
      <c r="L227" s="178"/>
      <c r="M227" s="184"/>
      <c r="N227" s="185"/>
      <c r="O227" s="185"/>
      <c r="P227" s="185"/>
      <c r="Q227" s="185"/>
      <c r="R227" s="185"/>
      <c r="S227" s="185"/>
      <c r="T227" s="186"/>
      <c r="AT227" s="182" t="s">
        <v>197</v>
      </c>
      <c r="AU227" s="182" t="s">
        <v>195</v>
      </c>
      <c r="AV227" s="11" t="s">
        <v>78</v>
      </c>
      <c r="AW227" s="11" t="s">
        <v>35</v>
      </c>
      <c r="AX227" s="11" t="s">
        <v>71</v>
      </c>
      <c r="AY227" s="182" t="s">
        <v>187</v>
      </c>
    </row>
    <row r="228" spans="2:51" s="12" customFormat="1" ht="13.5">
      <c r="B228" s="187"/>
      <c r="D228" s="179" t="s">
        <v>197</v>
      </c>
      <c r="E228" s="188" t="s">
        <v>22</v>
      </c>
      <c r="F228" s="189" t="s">
        <v>324</v>
      </c>
      <c r="H228" s="190">
        <v>2686.293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197</v>
      </c>
      <c r="AU228" s="188" t="s">
        <v>195</v>
      </c>
      <c r="AV228" s="12" t="s">
        <v>195</v>
      </c>
      <c r="AW228" s="12" t="s">
        <v>35</v>
      </c>
      <c r="AX228" s="12" t="s">
        <v>71</v>
      </c>
      <c r="AY228" s="188" t="s">
        <v>187</v>
      </c>
    </row>
    <row r="229" spans="2:51" s="12" customFormat="1" ht="13.5">
      <c r="B229" s="187"/>
      <c r="D229" s="179" t="s">
        <v>197</v>
      </c>
      <c r="E229" s="188" t="s">
        <v>22</v>
      </c>
      <c r="F229" s="189" t="s">
        <v>325</v>
      </c>
      <c r="H229" s="190">
        <v>484.751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197</v>
      </c>
      <c r="AU229" s="188" t="s">
        <v>195</v>
      </c>
      <c r="AV229" s="12" t="s">
        <v>195</v>
      </c>
      <c r="AW229" s="12" t="s">
        <v>35</v>
      </c>
      <c r="AX229" s="12" t="s">
        <v>71</v>
      </c>
      <c r="AY229" s="188" t="s">
        <v>187</v>
      </c>
    </row>
    <row r="230" spans="2:51" s="12" customFormat="1" ht="13.5">
      <c r="B230" s="187"/>
      <c r="D230" s="179" t="s">
        <v>197</v>
      </c>
      <c r="E230" s="188" t="s">
        <v>22</v>
      </c>
      <c r="F230" s="189" t="s">
        <v>326</v>
      </c>
      <c r="H230" s="190">
        <v>194.683</v>
      </c>
      <c r="I230" s="191"/>
      <c r="L230" s="187"/>
      <c r="M230" s="192"/>
      <c r="N230" s="193"/>
      <c r="O230" s="193"/>
      <c r="P230" s="193"/>
      <c r="Q230" s="193"/>
      <c r="R230" s="193"/>
      <c r="S230" s="193"/>
      <c r="T230" s="194"/>
      <c r="AT230" s="188" t="s">
        <v>197</v>
      </c>
      <c r="AU230" s="188" t="s">
        <v>195</v>
      </c>
      <c r="AV230" s="12" t="s">
        <v>195</v>
      </c>
      <c r="AW230" s="12" t="s">
        <v>35</v>
      </c>
      <c r="AX230" s="12" t="s">
        <v>71</v>
      </c>
      <c r="AY230" s="188" t="s">
        <v>187</v>
      </c>
    </row>
    <row r="231" spans="2:51" s="12" customFormat="1" ht="13.5">
      <c r="B231" s="187"/>
      <c r="D231" s="179" t="s">
        <v>197</v>
      </c>
      <c r="E231" s="188" t="s">
        <v>22</v>
      </c>
      <c r="F231" s="189" t="s">
        <v>327</v>
      </c>
      <c r="H231" s="190">
        <v>256.608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8" t="s">
        <v>197</v>
      </c>
      <c r="AU231" s="188" t="s">
        <v>195</v>
      </c>
      <c r="AV231" s="12" t="s">
        <v>195</v>
      </c>
      <c r="AW231" s="12" t="s">
        <v>35</v>
      </c>
      <c r="AX231" s="12" t="s">
        <v>71</v>
      </c>
      <c r="AY231" s="188" t="s">
        <v>187</v>
      </c>
    </row>
    <row r="232" spans="2:51" s="12" customFormat="1" ht="13.5">
      <c r="B232" s="187"/>
      <c r="D232" s="179" t="s">
        <v>197</v>
      </c>
      <c r="E232" s="188" t="s">
        <v>22</v>
      </c>
      <c r="F232" s="189" t="s">
        <v>328</v>
      </c>
      <c r="H232" s="190">
        <v>487.017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197</v>
      </c>
      <c r="AU232" s="188" t="s">
        <v>195</v>
      </c>
      <c r="AV232" s="12" t="s">
        <v>195</v>
      </c>
      <c r="AW232" s="12" t="s">
        <v>35</v>
      </c>
      <c r="AX232" s="12" t="s">
        <v>71</v>
      </c>
      <c r="AY232" s="188" t="s">
        <v>187</v>
      </c>
    </row>
    <row r="233" spans="2:51" s="12" customFormat="1" ht="13.5">
      <c r="B233" s="187"/>
      <c r="D233" s="179" t="s">
        <v>197</v>
      </c>
      <c r="E233" s="188" t="s">
        <v>22</v>
      </c>
      <c r="F233" s="189" t="s">
        <v>329</v>
      </c>
      <c r="H233" s="190">
        <v>530.53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197</v>
      </c>
      <c r="AU233" s="188" t="s">
        <v>195</v>
      </c>
      <c r="AV233" s="12" t="s">
        <v>195</v>
      </c>
      <c r="AW233" s="12" t="s">
        <v>35</v>
      </c>
      <c r="AX233" s="12" t="s">
        <v>71</v>
      </c>
      <c r="AY233" s="188" t="s">
        <v>187</v>
      </c>
    </row>
    <row r="234" spans="2:51" s="12" customFormat="1" ht="13.5">
      <c r="B234" s="187"/>
      <c r="D234" s="179" t="s">
        <v>197</v>
      </c>
      <c r="E234" s="188" t="s">
        <v>22</v>
      </c>
      <c r="F234" s="189" t="s">
        <v>330</v>
      </c>
      <c r="H234" s="190">
        <v>0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88" t="s">
        <v>197</v>
      </c>
      <c r="AU234" s="188" t="s">
        <v>195</v>
      </c>
      <c r="AV234" s="12" t="s">
        <v>195</v>
      </c>
      <c r="AW234" s="12" t="s">
        <v>35</v>
      </c>
      <c r="AX234" s="12" t="s">
        <v>71</v>
      </c>
      <c r="AY234" s="188" t="s">
        <v>187</v>
      </c>
    </row>
    <row r="235" spans="2:51" s="12" customFormat="1" ht="13.5">
      <c r="B235" s="187"/>
      <c r="D235" s="179" t="s">
        <v>197</v>
      </c>
      <c r="E235" s="188" t="s">
        <v>22</v>
      </c>
      <c r="F235" s="189" t="s">
        <v>331</v>
      </c>
      <c r="H235" s="190">
        <v>24.21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197</v>
      </c>
      <c r="AU235" s="188" t="s">
        <v>195</v>
      </c>
      <c r="AV235" s="12" t="s">
        <v>195</v>
      </c>
      <c r="AW235" s="12" t="s">
        <v>35</v>
      </c>
      <c r="AX235" s="12" t="s">
        <v>71</v>
      </c>
      <c r="AY235" s="188" t="s">
        <v>187</v>
      </c>
    </row>
    <row r="236" spans="2:51" s="12" customFormat="1" ht="13.5">
      <c r="B236" s="187"/>
      <c r="D236" s="179" t="s">
        <v>197</v>
      </c>
      <c r="E236" s="188" t="s">
        <v>22</v>
      </c>
      <c r="F236" s="189" t="s">
        <v>332</v>
      </c>
      <c r="H236" s="190">
        <v>33.18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197</v>
      </c>
      <c r="AU236" s="188" t="s">
        <v>195</v>
      </c>
      <c r="AV236" s="12" t="s">
        <v>195</v>
      </c>
      <c r="AW236" s="12" t="s">
        <v>35</v>
      </c>
      <c r="AX236" s="12" t="s">
        <v>71</v>
      </c>
      <c r="AY236" s="188" t="s">
        <v>187</v>
      </c>
    </row>
    <row r="237" spans="2:51" s="12" customFormat="1" ht="13.5">
      <c r="B237" s="187"/>
      <c r="D237" s="179" t="s">
        <v>197</v>
      </c>
      <c r="E237" s="188" t="s">
        <v>22</v>
      </c>
      <c r="F237" s="189" t="s">
        <v>333</v>
      </c>
      <c r="H237" s="190">
        <v>1763.701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8" t="s">
        <v>197</v>
      </c>
      <c r="AU237" s="188" t="s">
        <v>195</v>
      </c>
      <c r="AV237" s="12" t="s">
        <v>195</v>
      </c>
      <c r="AW237" s="12" t="s">
        <v>35</v>
      </c>
      <c r="AX237" s="12" t="s">
        <v>71</v>
      </c>
      <c r="AY237" s="188" t="s">
        <v>187</v>
      </c>
    </row>
    <row r="238" spans="2:51" s="12" customFormat="1" ht="13.5">
      <c r="B238" s="187"/>
      <c r="D238" s="179" t="s">
        <v>197</v>
      </c>
      <c r="E238" s="188" t="s">
        <v>22</v>
      </c>
      <c r="F238" s="189" t="s">
        <v>334</v>
      </c>
      <c r="H238" s="190">
        <v>198.56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197</v>
      </c>
      <c r="AU238" s="188" t="s">
        <v>195</v>
      </c>
      <c r="AV238" s="12" t="s">
        <v>195</v>
      </c>
      <c r="AW238" s="12" t="s">
        <v>35</v>
      </c>
      <c r="AX238" s="12" t="s">
        <v>71</v>
      </c>
      <c r="AY238" s="188" t="s">
        <v>187</v>
      </c>
    </row>
    <row r="239" spans="2:51" s="12" customFormat="1" ht="13.5">
      <c r="B239" s="187"/>
      <c r="D239" s="179" t="s">
        <v>197</v>
      </c>
      <c r="E239" s="188" t="s">
        <v>22</v>
      </c>
      <c r="F239" s="189" t="s">
        <v>335</v>
      </c>
      <c r="H239" s="190">
        <v>67.47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8" t="s">
        <v>197</v>
      </c>
      <c r="AU239" s="188" t="s">
        <v>195</v>
      </c>
      <c r="AV239" s="12" t="s">
        <v>195</v>
      </c>
      <c r="AW239" s="12" t="s">
        <v>35</v>
      </c>
      <c r="AX239" s="12" t="s">
        <v>71</v>
      </c>
      <c r="AY239" s="188" t="s">
        <v>187</v>
      </c>
    </row>
    <row r="240" spans="2:51" s="12" customFormat="1" ht="13.5">
      <c r="B240" s="187"/>
      <c r="D240" s="179" t="s">
        <v>197</v>
      </c>
      <c r="E240" s="188" t="s">
        <v>22</v>
      </c>
      <c r="F240" s="189" t="s">
        <v>336</v>
      </c>
      <c r="H240" s="190">
        <v>8.31</v>
      </c>
      <c r="I240" s="191"/>
      <c r="L240" s="187"/>
      <c r="M240" s="192"/>
      <c r="N240" s="193"/>
      <c r="O240" s="193"/>
      <c r="P240" s="193"/>
      <c r="Q240" s="193"/>
      <c r="R240" s="193"/>
      <c r="S240" s="193"/>
      <c r="T240" s="194"/>
      <c r="AT240" s="188" t="s">
        <v>197</v>
      </c>
      <c r="AU240" s="188" t="s">
        <v>195</v>
      </c>
      <c r="AV240" s="12" t="s">
        <v>195</v>
      </c>
      <c r="AW240" s="12" t="s">
        <v>35</v>
      </c>
      <c r="AX240" s="12" t="s">
        <v>71</v>
      </c>
      <c r="AY240" s="188" t="s">
        <v>187</v>
      </c>
    </row>
    <row r="241" spans="2:51" s="12" customFormat="1" ht="13.5">
      <c r="B241" s="187"/>
      <c r="D241" s="179" t="s">
        <v>197</v>
      </c>
      <c r="E241" s="188" t="s">
        <v>22</v>
      </c>
      <c r="F241" s="189" t="s">
        <v>337</v>
      </c>
      <c r="H241" s="190">
        <v>420.27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8" t="s">
        <v>197</v>
      </c>
      <c r="AU241" s="188" t="s">
        <v>195</v>
      </c>
      <c r="AV241" s="12" t="s">
        <v>195</v>
      </c>
      <c r="AW241" s="12" t="s">
        <v>35</v>
      </c>
      <c r="AX241" s="12" t="s">
        <v>71</v>
      </c>
      <c r="AY241" s="188" t="s">
        <v>187</v>
      </c>
    </row>
    <row r="242" spans="2:51" s="12" customFormat="1" ht="13.5">
      <c r="B242" s="187"/>
      <c r="D242" s="179" t="s">
        <v>197</v>
      </c>
      <c r="E242" s="188" t="s">
        <v>22</v>
      </c>
      <c r="F242" s="189" t="s">
        <v>338</v>
      </c>
      <c r="H242" s="190">
        <v>253.32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197</v>
      </c>
      <c r="AU242" s="188" t="s">
        <v>195</v>
      </c>
      <c r="AV242" s="12" t="s">
        <v>195</v>
      </c>
      <c r="AW242" s="12" t="s">
        <v>35</v>
      </c>
      <c r="AX242" s="12" t="s">
        <v>71</v>
      </c>
      <c r="AY242" s="188" t="s">
        <v>187</v>
      </c>
    </row>
    <row r="243" spans="2:51" s="12" customFormat="1" ht="13.5">
      <c r="B243" s="187"/>
      <c r="D243" s="179" t="s">
        <v>197</v>
      </c>
      <c r="E243" s="188" t="s">
        <v>22</v>
      </c>
      <c r="F243" s="189" t="s">
        <v>339</v>
      </c>
      <c r="H243" s="190">
        <v>42.57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197</v>
      </c>
      <c r="AU243" s="188" t="s">
        <v>195</v>
      </c>
      <c r="AV243" s="12" t="s">
        <v>195</v>
      </c>
      <c r="AW243" s="12" t="s">
        <v>35</v>
      </c>
      <c r="AX243" s="12" t="s">
        <v>71</v>
      </c>
      <c r="AY243" s="188" t="s">
        <v>187</v>
      </c>
    </row>
    <row r="244" spans="2:51" s="12" customFormat="1" ht="13.5">
      <c r="B244" s="187"/>
      <c r="D244" s="179" t="s">
        <v>197</v>
      </c>
      <c r="E244" s="188" t="s">
        <v>22</v>
      </c>
      <c r="F244" s="189" t="s">
        <v>340</v>
      </c>
      <c r="H244" s="190">
        <v>97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197</v>
      </c>
      <c r="AU244" s="188" t="s">
        <v>195</v>
      </c>
      <c r="AV244" s="12" t="s">
        <v>195</v>
      </c>
      <c r="AW244" s="12" t="s">
        <v>35</v>
      </c>
      <c r="AX244" s="12" t="s">
        <v>71</v>
      </c>
      <c r="AY244" s="188" t="s">
        <v>187</v>
      </c>
    </row>
    <row r="245" spans="2:51" s="14" customFormat="1" ht="13.5">
      <c r="B245" s="208"/>
      <c r="D245" s="179" t="s">
        <v>197</v>
      </c>
      <c r="E245" s="209" t="s">
        <v>22</v>
      </c>
      <c r="F245" s="210" t="s">
        <v>341</v>
      </c>
      <c r="H245" s="211">
        <v>7548.473</v>
      </c>
      <c r="I245" s="212"/>
      <c r="L245" s="208"/>
      <c r="M245" s="213"/>
      <c r="N245" s="214"/>
      <c r="O245" s="214"/>
      <c r="P245" s="214"/>
      <c r="Q245" s="214"/>
      <c r="R245" s="214"/>
      <c r="S245" s="214"/>
      <c r="T245" s="215"/>
      <c r="AT245" s="209" t="s">
        <v>197</v>
      </c>
      <c r="AU245" s="209" t="s">
        <v>195</v>
      </c>
      <c r="AV245" s="14" t="s">
        <v>97</v>
      </c>
      <c r="AW245" s="14" t="s">
        <v>35</v>
      </c>
      <c r="AX245" s="14" t="s">
        <v>71</v>
      </c>
      <c r="AY245" s="209" t="s">
        <v>187</v>
      </c>
    </row>
    <row r="246" spans="2:51" s="13" customFormat="1" ht="13.5">
      <c r="B246" s="195"/>
      <c r="D246" s="196" t="s">
        <v>197</v>
      </c>
      <c r="E246" s="197" t="s">
        <v>22</v>
      </c>
      <c r="F246" s="198" t="s">
        <v>201</v>
      </c>
      <c r="H246" s="199">
        <v>7548.473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204" t="s">
        <v>197</v>
      </c>
      <c r="AU246" s="204" t="s">
        <v>195</v>
      </c>
      <c r="AV246" s="13" t="s">
        <v>194</v>
      </c>
      <c r="AW246" s="13" t="s">
        <v>35</v>
      </c>
      <c r="AX246" s="13" t="s">
        <v>78</v>
      </c>
      <c r="AY246" s="204" t="s">
        <v>187</v>
      </c>
    </row>
    <row r="247" spans="2:65" s="1" customFormat="1" ht="22.5" customHeight="1">
      <c r="B247" s="165"/>
      <c r="C247" s="166" t="s">
        <v>7</v>
      </c>
      <c r="D247" s="166" t="s">
        <v>189</v>
      </c>
      <c r="E247" s="167" t="s">
        <v>342</v>
      </c>
      <c r="F247" s="168" t="s">
        <v>343</v>
      </c>
      <c r="G247" s="169" t="s">
        <v>95</v>
      </c>
      <c r="H247" s="170">
        <v>7548.473</v>
      </c>
      <c r="I247" s="171"/>
      <c r="J247" s="172">
        <f>ROUND(I247*H247,2)</f>
        <v>0</v>
      </c>
      <c r="K247" s="168" t="s">
        <v>193</v>
      </c>
      <c r="L247" s="35"/>
      <c r="M247" s="173" t="s">
        <v>22</v>
      </c>
      <c r="N247" s="174" t="s">
        <v>43</v>
      </c>
      <c r="O247" s="36"/>
      <c r="P247" s="175">
        <f>O247*H247</f>
        <v>0</v>
      </c>
      <c r="Q247" s="175">
        <v>0.02048</v>
      </c>
      <c r="R247" s="175">
        <f>Q247*H247</f>
        <v>154.59272704</v>
      </c>
      <c r="S247" s="175">
        <v>0</v>
      </c>
      <c r="T247" s="176">
        <f>S247*H247</f>
        <v>0</v>
      </c>
      <c r="AR247" s="18" t="s">
        <v>194</v>
      </c>
      <c r="AT247" s="18" t="s">
        <v>189</v>
      </c>
      <c r="AU247" s="18" t="s">
        <v>195</v>
      </c>
      <c r="AY247" s="18" t="s">
        <v>187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18" t="s">
        <v>195</v>
      </c>
      <c r="BK247" s="177">
        <f>ROUND(I247*H247,2)</f>
        <v>0</v>
      </c>
      <c r="BL247" s="18" t="s">
        <v>194</v>
      </c>
      <c r="BM247" s="18" t="s">
        <v>344</v>
      </c>
    </row>
    <row r="248" spans="2:51" s="11" customFormat="1" ht="13.5">
      <c r="B248" s="178"/>
      <c r="D248" s="179" t="s">
        <v>197</v>
      </c>
      <c r="E248" s="180" t="s">
        <v>22</v>
      </c>
      <c r="F248" s="181" t="s">
        <v>296</v>
      </c>
      <c r="H248" s="182" t="s">
        <v>22</v>
      </c>
      <c r="I248" s="183"/>
      <c r="L248" s="178"/>
      <c r="M248" s="184"/>
      <c r="N248" s="185"/>
      <c r="O248" s="185"/>
      <c r="P248" s="185"/>
      <c r="Q248" s="185"/>
      <c r="R248" s="185"/>
      <c r="S248" s="185"/>
      <c r="T248" s="186"/>
      <c r="AT248" s="182" t="s">
        <v>197</v>
      </c>
      <c r="AU248" s="182" t="s">
        <v>195</v>
      </c>
      <c r="AV248" s="11" t="s">
        <v>78</v>
      </c>
      <c r="AW248" s="11" t="s">
        <v>35</v>
      </c>
      <c r="AX248" s="11" t="s">
        <v>71</v>
      </c>
      <c r="AY248" s="182" t="s">
        <v>187</v>
      </c>
    </row>
    <row r="249" spans="2:51" s="11" customFormat="1" ht="13.5">
      <c r="B249" s="178"/>
      <c r="D249" s="179" t="s">
        <v>197</v>
      </c>
      <c r="E249" s="180" t="s">
        <v>22</v>
      </c>
      <c r="F249" s="181" t="s">
        <v>287</v>
      </c>
      <c r="H249" s="182" t="s">
        <v>22</v>
      </c>
      <c r="I249" s="183"/>
      <c r="L249" s="178"/>
      <c r="M249" s="184"/>
      <c r="N249" s="185"/>
      <c r="O249" s="185"/>
      <c r="P249" s="185"/>
      <c r="Q249" s="185"/>
      <c r="R249" s="185"/>
      <c r="S249" s="185"/>
      <c r="T249" s="186"/>
      <c r="AT249" s="182" t="s">
        <v>197</v>
      </c>
      <c r="AU249" s="182" t="s">
        <v>195</v>
      </c>
      <c r="AV249" s="11" t="s">
        <v>78</v>
      </c>
      <c r="AW249" s="11" t="s">
        <v>35</v>
      </c>
      <c r="AX249" s="11" t="s">
        <v>71</v>
      </c>
      <c r="AY249" s="182" t="s">
        <v>187</v>
      </c>
    </row>
    <row r="250" spans="2:51" s="11" customFormat="1" ht="13.5">
      <c r="B250" s="178"/>
      <c r="D250" s="179" t="s">
        <v>197</v>
      </c>
      <c r="E250" s="180" t="s">
        <v>22</v>
      </c>
      <c r="F250" s="181" t="s">
        <v>288</v>
      </c>
      <c r="H250" s="182" t="s">
        <v>22</v>
      </c>
      <c r="I250" s="183"/>
      <c r="L250" s="178"/>
      <c r="M250" s="184"/>
      <c r="N250" s="185"/>
      <c r="O250" s="185"/>
      <c r="P250" s="185"/>
      <c r="Q250" s="185"/>
      <c r="R250" s="185"/>
      <c r="S250" s="185"/>
      <c r="T250" s="186"/>
      <c r="AT250" s="182" t="s">
        <v>197</v>
      </c>
      <c r="AU250" s="182" t="s">
        <v>195</v>
      </c>
      <c r="AV250" s="11" t="s">
        <v>78</v>
      </c>
      <c r="AW250" s="11" t="s">
        <v>35</v>
      </c>
      <c r="AX250" s="11" t="s">
        <v>71</v>
      </c>
      <c r="AY250" s="182" t="s">
        <v>187</v>
      </c>
    </row>
    <row r="251" spans="2:51" s="11" customFormat="1" ht="13.5">
      <c r="B251" s="178"/>
      <c r="D251" s="179" t="s">
        <v>197</v>
      </c>
      <c r="E251" s="180" t="s">
        <v>22</v>
      </c>
      <c r="F251" s="181" t="s">
        <v>289</v>
      </c>
      <c r="H251" s="182" t="s">
        <v>22</v>
      </c>
      <c r="I251" s="183"/>
      <c r="L251" s="178"/>
      <c r="M251" s="184"/>
      <c r="N251" s="185"/>
      <c r="O251" s="185"/>
      <c r="P251" s="185"/>
      <c r="Q251" s="185"/>
      <c r="R251" s="185"/>
      <c r="S251" s="185"/>
      <c r="T251" s="186"/>
      <c r="AT251" s="182" t="s">
        <v>197</v>
      </c>
      <c r="AU251" s="182" t="s">
        <v>195</v>
      </c>
      <c r="AV251" s="11" t="s">
        <v>78</v>
      </c>
      <c r="AW251" s="11" t="s">
        <v>35</v>
      </c>
      <c r="AX251" s="11" t="s">
        <v>71</v>
      </c>
      <c r="AY251" s="182" t="s">
        <v>187</v>
      </c>
    </row>
    <row r="252" spans="2:51" s="11" customFormat="1" ht="13.5">
      <c r="B252" s="178"/>
      <c r="D252" s="179" t="s">
        <v>197</v>
      </c>
      <c r="E252" s="180" t="s">
        <v>22</v>
      </c>
      <c r="F252" s="181" t="s">
        <v>290</v>
      </c>
      <c r="H252" s="182" t="s">
        <v>22</v>
      </c>
      <c r="I252" s="183"/>
      <c r="L252" s="178"/>
      <c r="M252" s="184"/>
      <c r="N252" s="185"/>
      <c r="O252" s="185"/>
      <c r="P252" s="185"/>
      <c r="Q252" s="185"/>
      <c r="R252" s="185"/>
      <c r="S252" s="185"/>
      <c r="T252" s="186"/>
      <c r="AT252" s="182" t="s">
        <v>197</v>
      </c>
      <c r="AU252" s="182" t="s">
        <v>195</v>
      </c>
      <c r="AV252" s="11" t="s">
        <v>78</v>
      </c>
      <c r="AW252" s="11" t="s">
        <v>35</v>
      </c>
      <c r="AX252" s="11" t="s">
        <v>71</v>
      </c>
      <c r="AY252" s="182" t="s">
        <v>187</v>
      </c>
    </row>
    <row r="253" spans="2:51" s="12" customFormat="1" ht="13.5">
      <c r="B253" s="187"/>
      <c r="D253" s="179" t="s">
        <v>197</v>
      </c>
      <c r="E253" s="188" t="s">
        <v>22</v>
      </c>
      <c r="F253" s="189" t="s">
        <v>324</v>
      </c>
      <c r="H253" s="190">
        <v>2686.293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197</v>
      </c>
      <c r="AU253" s="188" t="s">
        <v>195</v>
      </c>
      <c r="AV253" s="12" t="s">
        <v>195</v>
      </c>
      <c r="AW253" s="12" t="s">
        <v>35</v>
      </c>
      <c r="AX253" s="12" t="s">
        <v>71</v>
      </c>
      <c r="AY253" s="188" t="s">
        <v>187</v>
      </c>
    </row>
    <row r="254" spans="2:51" s="12" customFormat="1" ht="13.5">
      <c r="B254" s="187"/>
      <c r="D254" s="179" t="s">
        <v>197</v>
      </c>
      <c r="E254" s="188" t="s">
        <v>22</v>
      </c>
      <c r="F254" s="189" t="s">
        <v>325</v>
      </c>
      <c r="H254" s="190">
        <v>484.751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8" t="s">
        <v>197</v>
      </c>
      <c r="AU254" s="188" t="s">
        <v>195</v>
      </c>
      <c r="AV254" s="12" t="s">
        <v>195</v>
      </c>
      <c r="AW254" s="12" t="s">
        <v>35</v>
      </c>
      <c r="AX254" s="12" t="s">
        <v>71</v>
      </c>
      <c r="AY254" s="188" t="s">
        <v>187</v>
      </c>
    </row>
    <row r="255" spans="2:51" s="12" customFormat="1" ht="13.5">
      <c r="B255" s="187"/>
      <c r="D255" s="179" t="s">
        <v>197</v>
      </c>
      <c r="E255" s="188" t="s">
        <v>22</v>
      </c>
      <c r="F255" s="189" t="s">
        <v>326</v>
      </c>
      <c r="H255" s="190">
        <v>194.683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197</v>
      </c>
      <c r="AU255" s="188" t="s">
        <v>195</v>
      </c>
      <c r="AV255" s="12" t="s">
        <v>195</v>
      </c>
      <c r="AW255" s="12" t="s">
        <v>35</v>
      </c>
      <c r="AX255" s="12" t="s">
        <v>71</v>
      </c>
      <c r="AY255" s="188" t="s">
        <v>187</v>
      </c>
    </row>
    <row r="256" spans="2:51" s="12" customFormat="1" ht="13.5">
      <c r="B256" s="187"/>
      <c r="D256" s="179" t="s">
        <v>197</v>
      </c>
      <c r="E256" s="188" t="s">
        <v>22</v>
      </c>
      <c r="F256" s="189" t="s">
        <v>327</v>
      </c>
      <c r="H256" s="190">
        <v>256.608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197</v>
      </c>
      <c r="AU256" s="188" t="s">
        <v>195</v>
      </c>
      <c r="AV256" s="12" t="s">
        <v>195</v>
      </c>
      <c r="AW256" s="12" t="s">
        <v>35</v>
      </c>
      <c r="AX256" s="12" t="s">
        <v>71</v>
      </c>
      <c r="AY256" s="188" t="s">
        <v>187</v>
      </c>
    </row>
    <row r="257" spans="2:51" s="12" customFormat="1" ht="13.5">
      <c r="B257" s="187"/>
      <c r="D257" s="179" t="s">
        <v>197</v>
      </c>
      <c r="E257" s="188" t="s">
        <v>22</v>
      </c>
      <c r="F257" s="189" t="s">
        <v>328</v>
      </c>
      <c r="H257" s="190">
        <v>487.017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197</v>
      </c>
      <c r="AU257" s="188" t="s">
        <v>195</v>
      </c>
      <c r="AV257" s="12" t="s">
        <v>195</v>
      </c>
      <c r="AW257" s="12" t="s">
        <v>35</v>
      </c>
      <c r="AX257" s="12" t="s">
        <v>71</v>
      </c>
      <c r="AY257" s="188" t="s">
        <v>187</v>
      </c>
    </row>
    <row r="258" spans="2:51" s="12" customFormat="1" ht="13.5">
      <c r="B258" s="187"/>
      <c r="D258" s="179" t="s">
        <v>197</v>
      </c>
      <c r="E258" s="188" t="s">
        <v>22</v>
      </c>
      <c r="F258" s="189" t="s">
        <v>329</v>
      </c>
      <c r="H258" s="190">
        <v>530.53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8" t="s">
        <v>197</v>
      </c>
      <c r="AU258" s="188" t="s">
        <v>195</v>
      </c>
      <c r="AV258" s="12" t="s">
        <v>195</v>
      </c>
      <c r="AW258" s="12" t="s">
        <v>35</v>
      </c>
      <c r="AX258" s="12" t="s">
        <v>71</v>
      </c>
      <c r="AY258" s="188" t="s">
        <v>187</v>
      </c>
    </row>
    <row r="259" spans="2:51" s="12" customFormat="1" ht="13.5">
      <c r="B259" s="187"/>
      <c r="D259" s="179" t="s">
        <v>197</v>
      </c>
      <c r="E259" s="188" t="s">
        <v>22</v>
      </c>
      <c r="F259" s="189" t="s">
        <v>330</v>
      </c>
      <c r="H259" s="190">
        <v>0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197</v>
      </c>
      <c r="AU259" s="188" t="s">
        <v>195</v>
      </c>
      <c r="AV259" s="12" t="s">
        <v>195</v>
      </c>
      <c r="AW259" s="12" t="s">
        <v>35</v>
      </c>
      <c r="AX259" s="12" t="s">
        <v>71</v>
      </c>
      <c r="AY259" s="188" t="s">
        <v>187</v>
      </c>
    </row>
    <row r="260" spans="2:51" s="12" customFormat="1" ht="13.5">
      <c r="B260" s="187"/>
      <c r="D260" s="179" t="s">
        <v>197</v>
      </c>
      <c r="E260" s="188" t="s">
        <v>22</v>
      </c>
      <c r="F260" s="189" t="s">
        <v>331</v>
      </c>
      <c r="H260" s="190">
        <v>24.21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197</v>
      </c>
      <c r="AU260" s="188" t="s">
        <v>195</v>
      </c>
      <c r="AV260" s="12" t="s">
        <v>195</v>
      </c>
      <c r="AW260" s="12" t="s">
        <v>35</v>
      </c>
      <c r="AX260" s="12" t="s">
        <v>71</v>
      </c>
      <c r="AY260" s="188" t="s">
        <v>187</v>
      </c>
    </row>
    <row r="261" spans="2:51" s="12" customFormat="1" ht="13.5">
      <c r="B261" s="187"/>
      <c r="D261" s="179" t="s">
        <v>197</v>
      </c>
      <c r="E261" s="188" t="s">
        <v>22</v>
      </c>
      <c r="F261" s="189" t="s">
        <v>332</v>
      </c>
      <c r="H261" s="190">
        <v>33.18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197</v>
      </c>
      <c r="AU261" s="188" t="s">
        <v>195</v>
      </c>
      <c r="AV261" s="12" t="s">
        <v>195</v>
      </c>
      <c r="AW261" s="12" t="s">
        <v>35</v>
      </c>
      <c r="AX261" s="12" t="s">
        <v>71</v>
      </c>
      <c r="AY261" s="188" t="s">
        <v>187</v>
      </c>
    </row>
    <row r="262" spans="2:51" s="12" customFormat="1" ht="13.5">
      <c r="B262" s="187"/>
      <c r="D262" s="179" t="s">
        <v>197</v>
      </c>
      <c r="E262" s="188" t="s">
        <v>22</v>
      </c>
      <c r="F262" s="189" t="s">
        <v>333</v>
      </c>
      <c r="H262" s="190">
        <v>1763.701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8" t="s">
        <v>197</v>
      </c>
      <c r="AU262" s="188" t="s">
        <v>195</v>
      </c>
      <c r="AV262" s="12" t="s">
        <v>195</v>
      </c>
      <c r="AW262" s="12" t="s">
        <v>35</v>
      </c>
      <c r="AX262" s="12" t="s">
        <v>71</v>
      </c>
      <c r="AY262" s="188" t="s">
        <v>187</v>
      </c>
    </row>
    <row r="263" spans="2:51" s="12" customFormat="1" ht="13.5">
      <c r="B263" s="187"/>
      <c r="D263" s="179" t="s">
        <v>197</v>
      </c>
      <c r="E263" s="188" t="s">
        <v>22</v>
      </c>
      <c r="F263" s="189" t="s">
        <v>334</v>
      </c>
      <c r="H263" s="190">
        <v>198.56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197</v>
      </c>
      <c r="AU263" s="188" t="s">
        <v>195</v>
      </c>
      <c r="AV263" s="12" t="s">
        <v>195</v>
      </c>
      <c r="AW263" s="12" t="s">
        <v>35</v>
      </c>
      <c r="AX263" s="12" t="s">
        <v>71</v>
      </c>
      <c r="AY263" s="188" t="s">
        <v>187</v>
      </c>
    </row>
    <row r="264" spans="2:51" s="12" customFormat="1" ht="13.5">
      <c r="B264" s="187"/>
      <c r="D264" s="179" t="s">
        <v>197</v>
      </c>
      <c r="E264" s="188" t="s">
        <v>22</v>
      </c>
      <c r="F264" s="189" t="s">
        <v>335</v>
      </c>
      <c r="H264" s="190">
        <v>67.47</v>
      </c>
      <c r="I264" s="191"/>
      <c r="L264" s="187"/>
      <c r="M264" s="192"/>
      <c r="N264" s="193"/>
      <c r="O264" s="193"/>
      <c r="P264" s="193"/>
      <c r="Q264" s="193"/>
      <c r="R264" s="193"/>
      <c r="S264" s="193"/>
      <c r="T264" s="194"/>
      <c r="AT264" s="188" t="s">
        <v>197</v>
      </c>
      <c r="AU264" s="188" t="s">
        <v>195</v>
      </c>
      <c r="AV264" s="12" t="s">
        <v>195</v>
      </c>
      <c r="AW264" s="12" t="s">
        <v>35</v>
      </c>
      <c r="AX264" s="12" t="s">
        <v>71</v>
      </c>
      <c r="AY264" s="188" t="s">
        <v>187</v>
      </c>
    </row>
    <row r="265" spans="2:51" s="12" customFormat="1" ht="13.5">
      <c r="B265" s="187"/>
      <c r="D265" s="179" t="s">
        <v>197</v>
      </c>
      <c r="E265" s="188" t="s">
        <v>22</v>
      </c>
      <c r="F265" s="189" t="s">
        <v>336</v>
      </c>
      <c r="H265" s="190">
        <v>8.31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8" t="s">
        <v>197</v>
      </c>
      <c r="AU265" s="188" t="s">
        <v>195</v>
      </c>
      <c r="AV265" s="12" t="s">
        <v>195</v>
      </c>
      <c r="AW265" s="12" t="s">
        <v>35</v>
      </c>
      <c r="AX265" s="12" t="s">
        <v>71</v>
      </c>
      <c r="AY265" s="188" t="s">
        <v>187</v>
      </c>
    </row>
    <row r="266" spans="2:51" s="12" customFormat="1" ht="13.5">
      <c r="B266" s="187"/>
      <c r="D266" s="179" t="s">
        <v>197</v>
      </c>
      <c r="E266" s="188" t="s">
        <v>22</v>
      </c>
      <c r="F266" s="189" t="s">
        <v>337</v>
      </c>
      <c r="H266" s="190">
        <v>420.27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8" t="s">
        <v>197</v>
      </c>
      <c r="AU266" s="188" t="s">
        <v>195</v>
      </c>
      <c r="AV266" s="12" t="s">
        <v>195</v>
      </c>
      <c r="AW266" s="12" t="s">
        <v>35</v>
      </c>
      <c r="AX266" s="12" t="s">
        <v>71</v>
      </c>
      <c r="AY266" s="188" t="s">
        <v>187</v>
      </c>
    </row>
    <row r="267" spans="2:51" s="12" customFormat="1" ht="13.5">
      <c r="B267" s="187"/>
      <c r="D267" s="179" t="s">
        <v>197</v>
      </c>
      <c r="E267" s="188" t="s">
        <v>22</v>
      </c>
      <c r="F267" s="189" t="s">
        <v>338</v>
      </c>
      <c r="H267" s="190">
        <v>253.32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197</v>
      </c>
      <c r="AU267" s="188" t="s">
        <v>195</v>
      </c>
      <c r="AV267" s="12" t="s">
        <v>195</v>
      </c>
      <c r="AW267" s="12" t="s">
        <v>35</v>
      </c>
      <c r="AX267" s="12" t="s">
        <v>71</v>
      </c>
      <c r="AY267" s="188" t="s">
        <v>187</v>
      </c>
    </row>
    <row r="268" spans="2:51" s="12" customFormat="1" ht="13.5">
      <c r="B268" s="187"/>
      <c r="D268" s="179" t="s">
        <v>197</v>
      </c>
      <c r="E268" s="188" t="s">
        <v>22</v>
      </c>
      <c r="F268" s="189" t="s">
        <v>339</v>
      </c>
      <c r="H268" s="190">
        <v>42.57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197</v>
      </c>
      <c r="AU268" s="188" t="s">
        <v>195</v>
      </c>
      <c r="AV268" s="12" t="s">
        <v>195</v>
      </c>
      <c r="AW268" s="12" t="s">
        <v>35</v>
      </c>
      <c r="AX268" s="12" t="s">
        <v>71</v>
      </c>
      <c r="AY268" s="188" t="s">
        <v>187</v>
      </c>
    </row>
    <row r="269" spans="2:51" s="12" customFormat="1" ht="13.5">
      <c r="B269" s="187"/>
      <c r="D269" s="179" t="s">
        <v>197</v>
      </c>
      <c r="E269" s="188" t="s">
        <v>22</v>
      </c>
      <c r="F269" s="189" t="s">
        <v>340</v>
      </c>
      <c r="H269" s="190">
        <v>97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8" t="s">
        <v>197</v>
      </c>
      <c r="AU269" s="188" t="s">
        <v>195</v>
      </c>
      <c r="AV269" s="12" t="s">
        <v>195</v>
      </c>
      <c r="AW269" s="12" t="s">
        <v>35</v>
      </c>
      <c r="AX269" s="12" t="s">
        <v>71</v>
      </c>
      <c r="AY269" s="188" t="s">
        <v>187</v>
      </c>
    </row>
    <row r="270" spans="2:51" s="14" customFormat="1" ht="13.5">
      <c r="B270" s="208"/>
      <c r="D270" s="179" t="s">
        <v>197</v>
      </c>
      <c r="E270" s="209" t="s">
        <v>22</v>
      </c>
      <c r="F270" s="210" t="s">
        <v>341</v>
      </c>
      <c r="H270" s="211">
        <v>7548.473</v>
      </c>
      <c r="I270" s="212"/>
      <c r="L270" s="208"/>
      <c r="M270" s="213"/>
      <c r="N270" s="214"/>
      <c r="O270" s="214"/>
      <c r="P270" s="214"/>
      <c r="Q270" s="214"/>
      <c r="R270" s="214"/>
      <c r="S270" s="214"/>
      <c r="T270" s="215"/>
      <c r="AT270" s="209" t="s">
        <v>197</v>
      </c>
      <c r="AU270" s="209" t="s">
        <v>195</v>
      </c>
      <c r="AV270" s="14" t="s">
        <v>97</v>
      </c>
      <c r="AW270" s="14" t="s">
        <v>35</v>
      </c>
      <c r="AX270" s="14" t="s">
        <v>71</v>
      </c>
      <c r="AY270" s="209" t="s">
        <v>187</v>
      </c>
    </row>
    <row r="271" spans="2:51" s="13" customFormat="1" ht="13.5">
      <c r="B271" s="195"/>
      <c r="D271" s="196" t="s">
        <v>197</v>
      </c>
      <c r="E271" s="197" t="s">
        <v>22</v>
      </c>
      <c r="F271" s="198" t="s">
        <v>201</v>
      </c>
      <c r="H271" s="199">
        <v>7548.473</v>
      </c>
      <c r="I271" s="200"/>
      <c r="L271" s="195"/>
      <c r="M271" s="201"/>
      <c r="N271" s="202"/>
      <c r="O271" s="202"/>
      <c r="P271" s="202"/>
      <c r="Q271" s="202"/>
      <c r="R271" s="202"/>
      <c r="S271" s="202"/>
      <c r="T271" s="203"/>
      <c r="AT271" s="204" t="s">
        <v>197</v>
      </c>
      <c r="AU271" s="204" t="s">
        <v>195</v>
      </c>
      <c r="AV271" s="13" t="s">
        <v>194</v>
      </c>
      <c r="AW271" s="13" t="s">
        <v>35</v>
      </c>
      <c r="AX271" s="13" t="s">
        <v>78</v>
      </c>
      <c r="AY271" s="204" t="s">
        <v>187</v>
      </c>
    </row>
    <row r="272" spans="2:65" s="1" customFormat="1" ht="31.5" customHeight="1">
      <c r="B272" s="165"/>
      <c r="C272" s="166" t="s">
        <v>345</v>
      </c>
      <c r="D272" s="166" t="s">
        <v>189</v>
      </c>
      <c r="E272" s="167" t="s">
        <v>346</v>
      </c>
      <c r="F272" s="168" t="s">
        <v>347</v>
      </c>
      <c r="G272" s="169" t="s">
        <v>95</v>
      </c>
      <c r="H272" s="170">
        <v>15096.946</v>
      </c>
      <c r="I272" s="171"/>
      <c r="J272" s="172">
        <f>ROUND(I272*H272,2)</f>
        <v>0</v>
      </c>
      <c r="K272" s="168" t="s">
        <v>193</v>
      </c>
      <c r="L272" s="35"/>
      <c r="M272" s="173" t="s">
        <v>22</v>
      </c>
      <c r="N272" s="174" t="s">
        <v>43</v>
      </c>
      <c r="O272" s="36"/>
      <c r="P272" s="175">
        <f>O272*H272</f>
        <v>0</v>
      </c>
      <c r="Q272" s="175">
        <v>0.0079</v>
      </c>
      <c r="R272" s="175">
        <f>Q272*H272</f>
        <v>119.26587340000002</v>
      </c>
      <c r="S272" s="175">
        <v>0</v>
      </c>
      <c r="T272" s="176">
        <f>S272*H272</f>
        <v>0</v>
      </c>
      <c r="AR272" s="18" t="s">
        <v>194</v>
      </c>
      <c r="AT272" s="18" t="s">
        <v>189</v>
      </c>
      <c r="AU272" s="18" t="s">
        <v>195</v>
      </c>
      <c r="AY272" s="18" t="s">
        <v>187</v>
      </c>
      <c r="BE272" s="177">
        <f>IF(N272="základní",J272,0)</f>
        <v>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18" t="s">
        <v>195</v>
      </c>
      <c r="BK272" s="177">
        <f>ROUND(I272*H272,2)</f>
        <v>0</v>
      </c>
      <c r="BL272" s="18" t="s">
        <v>194</v>
      </c>
      <c r="BM272" s="18" t="s">
        <v>348</v>
      </c>
    </row>
    <row r="273" spans="2:51" s="11" customFormat="1" ht="13.5">
      <c r="B273" s="178"/>
      <c r="D273" s="179" t="s">
        <v>197</v>
      </c>
      <c r="E273" s="180" t="s">
        <v>22</v>
      </c>
      <c r="F273" s="181" t="s">
        <v>296</v>
      </c>
      <c r="H273" s="182" t="s">
        <v>22</v>
      </c>
      <c r="I273" s="183"/>
      <c r="L273" s="178"/>
      <c r="M273" s="184"/>
      <c r="N273" s="185"/>
      <c r="O273" s="185"/>
      <c r="P273" s="185"/>
      <c r="Q273" s="185"/>
      <c r="R273" s="185"/>
      <c r="S273" s="185"/>
      <c r="T273" s="186"/>
      <c r="AT273" s="182" t="s">
        <v>197</v>
      </c>
      <c r="AU273" s="182" t="s">
        <v>195</v>
      </c>
      <c r="AV273" s="11" t="s">
        <v>78</v>
      </c>
      <c r="AW273" s="11" t="s">
        <v>35</v>
      </c>
      <c r="AX273" s="11" t="s">
        <v>71</v>
      </c>
      <c r="AY273" s="182" t="s">
        <v>187</v>
      </c>
    </row>
    <row r="274" spans="2:51" s="11" customFormat="1" ht="13.5">
      <c r="B274" s="178"/>
      <c r="D274" s="179" t="s">
        <v>197</v>
      </c>
      <c r="E274" s="180" t="s">
        <v>22</v>
      </c>
      <c r="F274" s="181" t="s">
        <v>287</v>
      </c>
      <c r="H274" s="182" t="s">
        <v>22</v>
      </c>
      <c r="I274" s="183"/>
      <c r="L274" s="178"/>
      <c r="M274" s="184"/>
      <c r="N274" s="185"/>
      <c r="O274" s="185"/>
      <c r="P274" s="185"/>
      <c r="Q274" s="185"/>
      <c r="R274" s="185"/>
      <c r="S274" s="185"/>
      <c r="T274" s="186"/>
      <c r="AT274" s="182" t="s">
        <v>197</v>
      </c>
      <c r="AU274" s="182" t="s">
        <v>195</v>
      </c>
      <c r="AV274" s="11" t="s">
        <v>78</v>
      </c>
      <c r="AW274" s="11" t="s">
        <v>35</v>
      </c>
      <c r="AX274" s="11" t="s">
        <v>71</v>
      </c>
      <c r="AY274" s="182" t="s">
        <v>187</v>
      </c>
    </row>
    <row r="275" spans="2:51" s="11" customFormat="1" ht="13.5">
      <c r="B275" s="178"/>
      <c r="D275" s="179" t="s">
        <v>197</v>
      </c>
      <c r="E275" s="180" t="s">
        <v>22</v>
      </c>
      <c r="F275" s="181" t="s">
        <v>288</v>
      </c>
      <c r="H275" s="182" t="s">
        <v>22</v>
      </c>
      <c r="I275" s="183"/>
      <c r="L275" s="178"/>
      <c r="M275" s="184"/>
      <c r="N275" s="185"/>
      <c r="O275" s="185"/>
      <c r="P275" s="185"/>
      <c r="Q275" s="185"/>
      <c r="R275" s="185"/>
      <c r="S275" s="185"/>
      <c r="T275" s="186"/>
      <c r="AT275" s="182" t="s">
        <v>197</v>
      </c>
      <c r="AU275" s="182" t="s">
        <v>195</v>
      </c>
      <c r="AV275" s="11" t="s">
        <v>78</v>
      </c>
      <c r="AW275" s="11" t="s">
        <v>35</v>
      </c>
      <c r="AX275" s="11" t="s">
        <v>71</v>
      </c>
      <c r="AY275" s="182" t="s">
        <v>187</v>
      </c>
    </row>
    <row r="276" spans="2:51" s="11" customFormat="1" ht="13.5">
      <c r="B276" s="178"/>
      <c r="D276" s="179" t="s">
        <v>197</v>
      </c>
      <c r="E276" s="180" t="s">
        <v>22</v>
      </c>
      <c r="F276" s="181" t="s">
        <v>289</v>
      </c>
      <c r="H276" s="182" t="s">
        <v>22</v>
      </c>
      <c r="I276" s="183"/>
      <c r="L276" s="178"/>
      <c r="M276" s="184"/>
      <c r="N276" s="185"/>
      <c r="O276" s="185"/>
      <c r="P276" s="185"/>
      <c r="Q276" s="185"/>
      <c r="R276" s="185"/>
      <c r="S276" s="185"/>
      <c r="T276" s="186"/>
      <c r="AT276" s="182" t="s">
        <v>197</v>
      </c>
      <c r="AU276" s="182" t="s">
        <v>195</v>
      </c>
      <c r="AV276" s="11" t="s">
        <v>78</v>
      </c>
      <c r="AW276" s="11" t="s">
        <v>35</v>
      </c>
      <c r="AX276" s="11" t="s">
        <v>71</v>
      </c>
      <c r="AY276" s="182" t="s">
        <v>187</v>
      </c>
    </row>
    <row r="277" spans="2:51" s="11" customFormat="1" ht="13.5">
      <c r="B277" s="178"/>
      <c r="D277" s="179" t="s">
        <v>197</v>
      </c>
      <c r="E277" s="180" t="s">
        <v>22</v>
      </c>
      <c r="F277" s="181" t="s">
        <v>290</v>
      </c>
      <c r="H277" s="182" t="s">
        <v>22</v>
      </c>
      <c r="I277" s="183"/>
      <c r="L277" s="178"/>
      <c r="M277" s="184"/>
      <c r="N277" s="185"/>
      <c r="O277" s="185"/>
      <c r="P277" s="185"/>
      <c r="Q277" s="185"/>
      <c r="R277" s="185"/>
      <c r="S277" s="185"/>
      <c r="T277" s="186"/>
      <c r="AT277" s="182" t="s">
        <v>197</v>
      </c>
      <c r="AU277" s="182" t="s">
        <v>195</v>
      </c>
      <c r="AV277" s="11" t="s">
        <v>78</v>
      </c>
      <c r="AW277" s="11" t="s">
        <v>35</v>
      </c>
      <c r="AX277" s="11" t="s">
        <v>71</v>
      </c>
      <c r="AY277" s="182" t="s">
        <v>187</v>
      </c>
    </row>
    <row r="278" spans="2:51" s="12" customFormat="1" ht="13.5">
      <c r="B278" s="187"/>
      <c r="D278" s="179" t="s">
        <v>197</v>
      </c>
      <c r="E278" s="188" t="s">
        <v>22</v>
      </c>
      <c r="F278" s="189" t="s">
        <v>349</v>
      </c>
      <c r="H278" s="190">
        <v>5372.586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8" t="s">
        <v>197</v>
      </c>
      <c r="AU278" s="188" t="s">
        <v>195</v>
      </c>
      <c r="AV278" s="12" t="s">
        <v>195</v>
      </c>
      <c r="AW278" s="12" t="s">
        <v>35</v>
      </c>
      <c r="AX278" s="12" t="s">
        <v>71</v>
      </c>
      <c r="AY278" s="188" t="s">
        <v>187</v>
      </c>
    </row>
    <row r="279" spans="2:51" s="12" customFormat="1" ht="13.5">
      <c r="B279" s="187"/>
      <c r="D279" s="179" t="s">
        <v>197</v>
      </c>
      <c r="E279" s="188" t="s">
        <v>22</v>
      </c>
      <c r="F279" s="189" t="s">
        <v>350</v>
      </c>
      <c r="H279" s="190">
        <v>969.502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197</v>
      </c>
      <c r="AU279" s="188" t="s">
        <v>195</v>
      </c>
      <c r="AV279" s="12" t="s">
        <v>195</v>
      </c>
      <c r="AW279" s="12" t="s">
        <v>35</v>
      </c>
      <c r="AX279" s="12" t="s">
        <v>71</v>
      </c>
      <c r="AY279" s="188" t="s">
        <v>187</v>
      </c>
    </row>
    <row r="280" spans="2:51" s="12" customFormat="1" ht="13.5">
      <c r="B280" s="187"/>
      <c r="D280" s="179" t="s">
        <v>197</v>
      </c>
      <c r="E280" s="188" t="s">
        <v>22</v>
      </c>
      <c r="F280" s="189" t="s">
        <v>351</v>
      </c>
      <c r="H280" s="190">
        <v>389.366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197</v>
      </c>
      <c r="AU280" s="188" t="s">
        <v>195</v>
      </c>
      <c r="AV280" s="12" t="s">
        <v>195</v>
      </c>
      <c r="AW280" s="12" t="s">
        <v>35</v>
      </c>
      <c r="AX280" s="12" t="s">
        <v>71</v>
      </c>
      <c r="AY280" s="188" t="s">
        <v>187</v>
      </c>
    </row>
    <row r="281" spans="2:51" s="12" customFormat="1" ht="13.5">
      <c r="B281" s="187"/>
      <c r="D281" s="179" t="s">
        <v>197</v>
      </c>
      <c r="E281" s="188" t="s">
        <v>22</v>
      </c>
      <c r="F281" s="189" t="s">
        <v>352</v>
      </c>
      <c r="H281" s="190">
        <v>513.216</v>
      </c>
      <c r="I281" s="191"/>
      <c r="L281" s="187"/>
      <c r="M281" s="192"/>
      <c r="N281" s="193"/>
      <c r="O281" s="193"/>
      <c r="P281" s="193"/>
      <c r="Q281" s="193"/>
      <c r="R281" s="193"/>
      <c r="S281" s="193"/>
      <c r="T281" s="194"/>
      <c r="AT281" s="188" t="s">
        <v>197</v>
      </c>
      <c r="AU281" s="188" t="s">
        <v>195</v>
      </c>
      <c r="AV281" s="12" t="s">
        <v>195</v>
      </c>
      <c r="AW281" s="12" t="s">
        <v>35</v>
      </c>
      <c r="AX281" s="12" t="s">
        <v>71</v>
      </c>
      <c r="AY281" s="188" t="s">
        <v>187</v>
      </c>
    </row>
    <row r="282" spans="2:51" s="12" customFormat="1" ht="13.5">
      <c r="B282" s="187"/>
      <c r="D282" s="179" t="s">
        <v>197</v>
      </c>
      <c r="E282" s="188" t="s">
        <v>22</v>
      </c>
      <c r="F282" s="189" t="s">
        <v>353</v>
      </c>
      <c r="H282" s="190">
        <v>974.034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8" t="s">
        <v>197</v>
      </c>
      <c r="AU282" s="188" t="s">
        <v>195</v>
      </c>
      <c r="AV282" s="12" t="s">
        <v>195</v>
      </c>
      <c r="AW282" s="12" t="s">
        <v>35</v>
      </c>
      <c r="AX282" s="12" t="s">
        <v>71</v>
      </c>
      <c r="AY282" s="188" t="s">
        <v>187</v>
      </c>
    </row>
    <row r="283" spans="2:51" s="12" customFormat="1" ht="13.5">
      <c r="B283" s="187"/>
      <c r="D283" s="179" t="s">
        <v>197</v>
      </c>
      <c r="E283" s="188" t="s">
        <v>22</v>
      </c>
      <c r="F283" s="189" t="s">
        <v>354</v>
      </c>
      <c r="H283" s="190">
        <v>1061.06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197</v>
      </c>
      <c r="AU283" s="188" t="s">
        <v>195</v>
      </c>
      <c r="AV283" s="12" t="s">
        <v>195</v>
      </c>
      <c r="AW283" s="12" t="s">
        <v>35</v>
      </c>
      <c r="AX283" s="12" t="s">
        <v>71</v>
      </c>
      <c r="AY283" s="188" t="s">
        <v>187</v>
      </c>
    </row>
    <row r="284" spans="2:51" s="12" customFormat="1" ht="13.5">
      <c r="B284" s="187"/>
      <c r="D284" s="179" t="s">
        <v>197</v>
      </c>
      <c r="E284" s="188" t="s">
        <v>22</v>
      </c>
      <c r="F284" s="189" t="s">
        <v>330</v>
      </c>
      <c r="H284" s="190">
        <v>0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4"/>
      <c r="AT284" s="188" t="s">
        <v>197</v>
      </c>
      <c r="AU284" s="188" t="s">
        <v>195</v>
      </c>
      <c r="AV284" s="12" t="s">
        <v>195</v>
      </c>
      <c r="AW284" s="12" t="s">
        <v>35</v>
      </c>
      <c r="AX284" s="12" t="s">
        <v>71</v>
      </c>
      <c r="AY284" s="188" t="s">
        <v>187</v>
      </c>
    </row>
    <row r="285" spans="2:51" s="12" customFormat="1" ht="13.5">
      <c r="B285" s="187"/>
      <c r="D285" s="179" t="s">
        <v>197</v>
      </c>
      <c r="E285" s="188" t="s">
        <v>22</v>
      </c>
      <c r="F285" s="189" t="s">
        <v>355</v>
      </c>
      <c r="H285" s="190">
        <v>48.42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197</v>
      </c>
      <c r="AU285" s="188" t="s">
        <v>195</v>
      </c>
      <c r="AV285" s="12" t="s">
        <v>195</v>
      </c>
      <c r="AW285" s="12" t="s">
        <v>35</v>
      </c>
      <c r="AX285" s="12" t="s">
        <v>71</v>
      </c>
      <c r="AY285" s="188" t="s">
        <v>187</v>
      </c>
    </row>
    <row r="286" spans="2:51" s="12" customFormat="1" ht="13.5">
      <c r="B286" s="187"/>
      <c r="D286" s="179" t="s">
        <v>197</v>
      </c>
      <c r="E286" s="188" t="s">
        <v>22</v>
      </c>
      <c r="F286" s="189" t="s">
        <v>356</v>
      </c>
      <c r="H286" s="190">
        <v>66.36</v>
      </c>
      <c r="I286" s="191"/>
      <c r="L286" s="187"/>
      <c r="M286" s="192"/>
      <c r="N286" s="193"/>
      <c r="O286" s="193"/>
      <c r="P286" s="193"/>
      <c r="Q286" s="193"/>
      <c r="R286" s="193"/>
      <c r="S286" s="193"/>
      <c r="T286" s="194"/>
      <c r="AT286" s="188" t="s">
        <v>197</v>
      </c>
      <c r="AU286" s="188" t="s">
        <v>195</v>
      </c>
      <c r="AV286" s="12" t="s">
        <v>195</v>
      </c>
      <c r="AW286" s="12" t="s">
        <v>35</v>
      </c>
      <c r="AX286" s="12" t="s">
        <v>71</v>
      </c>
      <c r="AY286" s="188" t="s">
        <v>187</v>
      </c>
    </row>
    <row r="287" spans="2:51" s="12" customFormat="1" ht="13.5">
      <c r="B287" s="187"/>
      <c r="D287" s="179" t="s">
        <v>197</v>
      </c>
      <c r="E287" s="188" t="s">
        <v>22</v>
      </c>
      <c r="F287" s="189" t="s">
        <v>357</v>
      </c>
      <c r="H287" s="190">
        <v>3527.402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4"/>
      <c r="AT287" s="188" t="s">
        <v>197</v>
      </c>
      <c r="AU287" s="188" t="s">
        <v>195</v>
      </c>
      <c r="AV287" s="12" t="s">
        <v>195</v>
      </c>
      <c r="AW287" s="12" t="s">
        <v>35</v>
      </c>
      <c r="AX287" s="12" t="s">
        <v>71</v>
      </c>
      <c r="AY287" s="188" t="s">
        <v>187</v>
      </c>
    </row>
    <row r="288" spans="2:51" s="12" customFormat="1" ht="13.5">
      <c r="B288" s="187"/>
      <c r="D288" s="179" t="s">
        <v>197</v>
      </c>
      <c r="E288" s="188" t="s">
        <v>22</v>
      </c>
      <c r="F288" s="189" t="s">
        <v>358</v>
      </c>
      <c r="H288" s="190">
        <v>397.12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88" t="s">
        <v>197</v>
      </c>
      <c r="AU288" s="188" t="s">
        <v>195</v>
      </c>
      <c r="AV288" s="12" t="s">
        <v>195</v>
      </c>
      <c r="AW288" s="12" t="s">
        <v>35</v>
      </c>
      <c r="AX288" s="12" t="s">
        <v>71</v>
      </c>
      <c r="AY288" s="188" t="s">
        <v>187</v>
      </c>
    </row>
    <row r="289" spans="2:51" s="12" customFormat="1" ht="13.5">
      <c r="B289" s="187"/>
      <c r="D289" s="179" t="s">
        <v>197</v>
      </c>
      <c r="E289" s="188" t="s">
        <v>22</v>
      </c>
      <c r="F289" s="189" t="s">
        <v>359</v>
      </c>
      <c r="H289" s="190">
        <v>134.94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8" t="s">
        <v>197</v>
      </c>
      <c r="AU289" s="188" t="s">
        <v>195</v>
      </c>
      <c r="AV289" s="12" t="s">
        <v>195</v>
      </c>
      <c r="AW289" s="12" t="s">
        <v>35</v>
      </c>
      <c r="AX289" s="12" t="s">
        <v>71</v>
      </c>
      <c r="AY289" s="188" t="s">
        <v>187</v>
      </c>
    </row>
    <row r="290" spans="2:51" s="12" customFormat="1" ht="13.5">
      <c r="B290" s="187"/>
      <c r="D290" s="179" t="s">
        <v>197</v>
      </c>
      <c r="E290" s="188" t="s">
        <v>22</v>
      </c>
      <c r="F290" s="189" t="s">
        <v>360</v>
      </c>
      <c r="H290" s="190">
        <v>16.62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8" t="s">
        <v>197</v>
      </c>
      <c r="AU290" s="188" t="s">
        <v>195</v>
      </c>
      <c r="AV290" s="12" t="s">
        <v>195</v>
      </c>
      <c r="AW290" s="12" t="s">
        <v>35</v>
      </c>
      <c r="AX290" s="12" t="s">
        <v>71</v>
      </c>
      <c r="AY290" s="188" t="s">
        <v>187</v>
      </c>
    </row>
    <row r="291" spans="2:51" s="12" customFormat="1" ht="13.5">
      <c r="B291" s="187"/>
      <c r="D291" s="179" t="s">
        <v>197</v>
      </c>
      <c r="E291" s="188" t="s">
        <v>22</v>
      </c>
      <c r="F291" s="189" t="s">
        <v>361</v>
      </c>
      <c r="H291" s="190">
        <v>840.54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197</v>
      </c>
      <c r="AU291" s="188" t="s">
        <v>195</v>
      </c>
      <c r="AV291" s="12" t="s">
        <v>195</v>
      </c>
      <c r="AW291" s="12" t="s">
        <v>35</v>
      </c>
      <c r="AX291" s="12" t="s">
        <v>71</v>
      </c>
      <c r="AY291" s="188" t="s">
        <v>187</v>
      </c>
    </row>
    <row r="292" spans="2:51" s="12" customFormat="1" ht="13.5">
      <c r="B292" s="187"/>
      <c r="D292" s="179" t="s">
        <v>197</v>
      </c>
      <c r="E292" s="188" t="s">
        <v>22</v>
      </c>
      <c r="F292" s="189" t="s">
        <v>362</v>
      </c>
      <c r="H292" s="190">
        <v>506.64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197</v>
      </c>
      <c r="AU292" s="188" t="s">
        <v>195</v>
      </c>
      <c r="AV292" s="12" t="s">
        <v>195</v>
      </c>
      <c r="AW292" s="12" t="s">
        <v>35</v>
      </c>
      <c r="AX292" s="12" t="s">
        <v>71</v>
      </c>
      <c r="AY292" s="188" t="s">
        <v>187</v>
      </c>
    </row>
    <row r="293" spans="2:51" s="12" customFormat="1" ht="13.5">
      <c r="B293" s="187"/>
      <c r="D293" s="179" t="s">
        <v>197</v>
      </c>
      <c r="E293" s="188" t="s">
        <v>22</v>
      </c>
      <c r="F293" s="189" t="s">
        <v>363</v>
      </c>
      <c r="H293" s="190">
        <v>85.14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197</v>
      </c>
      <c r="AU293" s="188" t="s">
        <v>195</v>
      </c>
      <c r="AV293" s="12" t="s">
        <v>195</v>
      </c>
      <c r="AW293" s="12" t="s">
        <v>35</v>
      </c>
      <c r="AX293" s="12" t="s">
        <v>71</v>
      </c>
      <c r="AY293" s="188" t="s">
        <v>187</v>
      </c>
    </row>
    <row r="294" spans="2:51" s="12" customFormat="1" ht="13.5">
      <c r="B294" s="187"/>
      <c r="D294" s="179" t="s">
        <v>197</v>
      </c>
      <c r="E294" s="188" t="s">
        <v>22</v>
      </c>
      <c r="F294" s="189" t="s">
        <v>364</v>
      </c>
      <c r="H294" s="190">
        <v>194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197</v>
      </c>
      <c r="AU294" s="188" t="s">
        <v>195</v>
      </c>
      <c r="AV294" s="12" t="s">
        <v>195</v>
      </c>
      <c r="AW294" s="12" t="s">
        <v>35</v>
      </c>
      <c r="AX294" s="12" t="s">
        <v>71</v>
      </c>
      <c r="AY294" s="188" t="s">
        <v>187</v>
      </c>
    </row>
    <row r="295" spans="2:51" s="14" customFormat="1" ht="13.5">
      <c r="B295" s="208"/>
      <c r="D295" s="179" t="s">
        <v>197</v>
      </c>
      <c r="E295" s="209" t="s">
        <v>22</v>
      </c>
      <c r="F295" s="210" t="s">
        <v>341</v>
      </c>
      <c r="H295" s="211">
        <v>15096.946</v>
      </c>
      <c r="I295" s="212"/>
      <c r="L295" s="208"/>
      <c r="M295" s="213"/>
      <c r="N295" s="214"/>
      <c r="O295" s="214"/>
      <c r="P295" s="214"/>
      <c r="Q295" s="214"/>
      <c r="R295" s="214"/>
      <c r="S295" s="214"/>
      <c r="T295" s="215"/>
      <c r="AT295" s="209" t="s">
        <v>197</v>
      </c>
      <c r="AU295" s="209" t="s">
        <v>195</v>
      </c>
      <c r="AV295" s="14" t="s">
        <v>97</v>
      </c>
      <c r="AW295" s="14" t="s">
        <v>35</v>
      </c>
      <c r="AX295" s="14" t="s">
        <v>71</v>
      </c>
      <c r="AY295" s="209" t="s">
        <v>187</v>
      </c>
    </row>
    <row r="296" spans="2:51" s="13" customFormat="1" ht="13.5">
      <c r="B296" s="195"/>
      <c r="D296" s="196" t="s">
        <v>197</v>
      </c>
      <c r="E296" s="197" t="s">
        <v>22</v>
      </c>
      <c r="F296" s="198" t="s">
        <v>201</v>
      </c>
      <c r="H296" s="199">
        <v>15096.946</v>
      </c>
      <c r="I296" s="200"/>
      <c r="L296" s="195"/>
      <c r="M296" s="201"/>
      <c r="N296" s="202"/>
      <c r="O296" s="202"/>
      <c r="P296" s="202"/>
      <c r="Q296" s="202"/>
      <c r="R296" s="202"/>
      <c r="S296" s="202"/>
      <c r="T296" s="203"/>
      <c r="AT296" s="204" t="s">
        <v>197</v>
      </c>
      <c r="AU296" s="204" t="s">
        <v>195</v>
      </c>
      <c r="AV296" s="13" t="s">
        <v>194</v>
      </c>
      <c r="AW296" s="13" t="s">
        <v>35</v>
      </c>
      <c r="AX296" s="13" t="s">
        <v>78</v>
      </c>
      <c r="AY296" s="204" t="s">
        <v>187</v>
      </c>
    </row>
    <row r="297" spans="2:65" s="1" customFormat="1" ht="22.5" customHeight="1">
      <c r="B297" s="165"/>
      <c r="C297" s="166" t="s">
        <v>365</v>
      </c>
      <c r="D297" s="166" t="s">
        <v>189</v>
      </c>
      <c r="E297" s="167" t="s">
        <v>366</v>
      </c>
      <c r="F297" s="168" t="s">
        <v>367</v>
      </c>
      <c r="G297" s="169" t="s">
        <v>192</v>
      </c>
      <c r="H297" s="170">
        <v>236.4</v>
      </c>
      <c r="I297" s="171"/>
      <c r="J297" s="172">
        <f>ROUND(I297*H297,2)</f>
        <v>0</v>
      </c>
      <c r="K297" s="168" t="s">
        <v>193</v>
      </c>
      <c r="L297" s="35"/>
      <c r="M297" s="173" t="s">
        <v>22</v>
      </c>
      <c r="N297" s="174" t="s">
        <v>43</v>
      </c>
      <c r="O297" s="36"/>
      <c r="P297" s="175">
        <f>O297*H297</f>
        <v>0</v>
      </c>
      <c r="Q297" s="175">
        <v>2E-05</v>
      </c>
      <c r="R297" s="175">
        <f>Q297*H297</f>
        <v>0.004728</v>
      </c>
      <c r="S297" s="175">
        <v>0</v>
      </c>
      <c r="T297" s="176">
        <f>S297*H297</f>
        <v>0</v>
      </c>
      <c r="AR297" s="18" t="s">
        <v>194</v>
      </c>
      <c r="AT297" s="18" t="s">
        <v>189</v>
      </c>
      <c r="AU297" s="18" t="s">
        <v>195</v>
      </c>
      <c r="AY297" s="18" t="s">
        <v>187</v>
      </c>
      <c r="BE297" s="177">
        <f>IF(N297="základní",J297,0)</f>
        <v>0</v>
      </c>
      <c r="BF297" s="177">
        <f>IF(N297="snížená",J297,0)</f>
        <v>0</v>
      </c>
      <c r="BG297" s="177">
        <f>IF(N297="zákl. přenesená",J297,0)</f>
        <v>0</v>
      </c>
      <c r="BH297" s="177">
        <f>IF(N297="sníž. přenesená",J297,0)</f>
        <v>0</v>
      </c>
      <c r="BI297" s="177">
        <f>IF(N297="nulová",J297,0)</f>
        <v>0</v>
      </c>
      <c r="BJ297" s="18" t="s">
        <v>195</v>
      </c>
      <c r="BK297" s="177">
        <f>ROUND(I297*H297,2)</f>
        <v>0</v>
      </c>
      <c r="BL297" s="18" t="s">
        <v>194</v>
      </c>
      <c r="BM297" s="18" t="s">
        <v>368</v>
      </c>
    </row>
    <row r="298" spans="2:51" s="11" customFormat="1" ht="13.5">
      <c r="B298" s="178"/>
      <c r="D298" s="179" t="s">
        <v>197</v>
      </c>
      <c r="E298" s="180" t="s">
        <v>22</v>
      </c>
      <c r="F298" s="181" t="s">
        <v>250</v>
      </c>
      <c r="H298" s="182" t="s">
        <v>22</v>
      </c>
      <c r="I298" s="183"/>
      <c r="L298" s="178"/>
      <c r="M298" s="184"/>
      <c r="N298" s="185"/>
      <c r="O298" s="185"/>
      <c r="P298" s="185"/>
      <c r="Q298" s="185"/>
      <c r="R298" s="185"/>
      <c r="S298" s="185"/>
      <c r="T298" s="186"/>
      <c r="AT298" s="182" t="s">
        <v>197</v>
      </c>
      <c r="AU298" s="182" t="s">
        <v>195</v>
      </c>
      <c r="AV298" s="11" t="s">
        <v>78</v>
      </c>
      <c r="AW298" s="11" t="s">
        <v>35</v>
      </c>
      <c r="AX298" s="11" t="s">
        <v>71</v>
      </c>
      <c r="AY298" s="182" t="s">
        <v>187</v>
      </c>
    </row>
    <row r="299" spans="2:51" s="12" customFormat="1" ht="13.5">
      <c r="B299" s="187"/>
      <c r="D299" s="179" t="s">
        <v>197</v>
      </c>
      <c r="E299" s="188" t="s">
        <v>22</v>
      </c>
      <c r="F299" s="189" t="s">
        <v>369</v>
      </c>
      <c r="H299" s="190">
        <v>208.4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8" t="s">
        <v>197</v>
      </c>
      <c r="AU299" s="188" t="s">
        <v>195</v>
      </c>
      <c r="AV299" s="12" t="s">
        <v>195</v>
      </c>
      <c r="AW299" s="12" t="s">
        <v>35</v>
      </c>
      <c r="AX299" s="12" t="s">
        <v>71</v>
      </c>
      <c r="AY299" s="188" t="s">
        <v>187</v>
      </c>
    </row>
    <row r="300" spans="2:51" s="12" customFormat="1" ht="13.5">
      <c r="B300" s="187"/>
      <c r="D300" s="179" t="s">
        <v>197</v>
      </c>
      <c r="E300" s="188" t="s">
        <v>22</v>
      </c>
      <c r="F300" s="189" t="s">
        <v>370</v>
      </c>
      <c r="H300" s="190">
        <v>28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8" t="s">
        <v>197</v>
      </c>
      <c r="AU300" s="188" t="s">
        <v>195</v>
      </c>
      <c r="AV300" s="12" t="s">
        <v>195</v>
      </c>
      <c r="AW300" s="12" t="s">
        <v>35</v>
      </c>
      <c r="AX300" s="12" t="s">
        <v>71</v>
      </c>
      <c r="AY300" s="188" t="s">
        <v>187</v>
      </c>
    </row>
    <row r="301" spans="2:51" s="13" customFormat="1" ht="13.5">
      <c r="B301" s="195"/>
      <c r="D301" s="196" t="s">
        <v>197</v>
      </c>
      <c r="E301" s="197" t="s">
        <v>22</v>
      </c>
      <c r="F301" s="198" t="s">
        <v>201</v>
      </c>
      <c r="H301" s="199">
        <v>236.4</v>
      </c>
      <c r="I301" s="200"/>
      <c r="L301" s="195"/>
      <c r="M301" s="201"/>
      <c r="N301" s="202"/>
      <c r="O301" s="202"/>
      <c r="P301" s="202"/>
      <c r="Q301" s="202"/>
      <c r="R301" s="202"/>
      <c r="S301" s="202"/>
      <c r="T301" s="203"/>
      <c r="AT301" s="204" t="s">
        <v>197</v>
      </c>
      <c r="AU301" s="204" t="s">
        <v>195</v>
      </c>
      <c r="AV301" s="13" t="s">
        <v>194</v>
      </c>
      <c r="AW301" s="13" t="s">
        <v>35</v>
      </c>
      <c r="AX301" s="13" t="s">
        <v>78</v>
      </c>
      <c r="AY301" s="204" t="s">
        <v>187</v>
      </c>
    </row>
    <row r="302" spans="2:65" s="1" customFormat="1" ht="22.5" customHeight="1">
      <c r="B302" s="165"/>
      <c r="C302" s="219" t="s">
        <v>371</v>
      </c>
      <c r="D302" s="219" t="s">
        <v>307</v>
      </c>
      <c r="E302" s="220" t="s">
        <v>372</v>
      </c>
      <c r="F302" s="221" t="s">
        <v>373</v>
      </c>
      <c r="G302" s="222" t="s">
        <v>192</v>
      </c>
      <c r="H302" s="223">
        <v>229.24</v>
      </c>
      <c r="I302" s="224"/>
      <c r="J302" s="225">
        <f>ROUND(I302*H302,2)</f>
        <v>0</v>
      </c>
      <c r="K302" s="221" t="s">
        <v>193</v>
      </c>
      <c r="L302" s="226"/>
      <c r="M302" s="227" t="s">
        <v>22</v>
      </c>
      <c r="N302" s="228" t="s">
        <v>43</v>
      </c>
      <c r="O302" s="36"/>
      <c r="P302" s="175">
        <f>O302*H302</f>
        <v>0</v>
      </c>
      <c r="Q302" s="175">
        <v>0.0006</v>
      </c>
      <c r="R302" s="175">
        <f>Q302*H302</f>
        <v>0.137544</v>
      </c>
      <c r="S302" s="175">
        <v>0</v>
      </c>
      <c r="T302" s="176">
        <f>S302*H302</f>
        <v>0</v>
      </c>
      <c r="AR302" s="18" t="s">
        <v>242</v>
      </c>
      <c r="AT302" s="18" t="s">
        <v>307</v>
      </c>
      <c r="AU302" s="18" t="s">
        <v>195</v>
      </c>
      <c r="AY302" s="18" t="s">
        <v>187</v>
      </c>
      <c r="BE302" s="177">
        <f>IF(N302="základní",J302,0)</f>
        <v>0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18" t="s">
        <v>195</v>
      </c>
      <c r="BK302" s="177">
        <f>ROUND(I302*H302,2)</f>
        <v>0</v>
      </c>
      <c r="BL302" s="18" t="s">
        <v>194</v>
      </c>
      <c r="BM302" s="18" t="s">
        <v>374</v>
      </c>
    </row>
    <row r="303" spans="2:51" s="11" customFormat="1" ht="13.5">
      <c r="B303" s="178"/>
      <c r="D303" s="179" t="s">
        <v>197</v>
      </c>
      <c r="E303" s="180" t="s">
        <v>22</v>
      </c>
      <c r="F303" s="181" t="s">
        <v>250</v>
      </c>
      <c r="H303" s="182" t="s">
        <v>22</v>
      </c>
      <c r="I303" s="183"/>
      <c r="L303" s="178"/>
      <c r="M303" s="184"/>
      <c r="N303" s="185"/>
      <c r="O303" s="185"/>
      <c r="P303" s="185"/>
      <c r="Q303" s="185"/>
      <c r="R303" s="185"/>
      <c r="S303" s="185"/>
      <c r="T303" s="186"/>
      <c r="AT303" s="182" t="s">
        <v>197</v>
      </c>
      <c r="AU303" s="182" t="s">
        <v>195</v>
      </c>
      <c r="AV303" s="11" t="s">
        <v>78</v>
      </c>
      <c r="AW303" s="11" t="s">
        <v>35</v>
      </c>
      <c r="AX303" s="11" t="s">
        <v>71</v>
      </c>
      <c r="AY303" s="182" t="s">
        <v>187</v>
      </c>
    </row>
    <row r="304" spans="2:51" s="12" customFormat="1" ht="13.5">
      <c r="B304" s="187"/>
      <c r="D304" s="179" t="s">
        <v>197</v>
      </c>
      <c r="E304" s="188" t="s">
        <v>22</v>
      </c>
      <c r="F304" s="189" t="s">
        <v>369</v>
      </c>
      <c r="H304" s="190">
        <v>208.4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197</v>
      </c>
      <c r="AU304" s="188" t="s">
        <v>195</v>
      </c>
      <c r="AV304" s="12" t="s">
        <v>195</v>
      </c>
      <c r="AW304" s="12" t="s">
        <v>35</v>
      </c>
      <c r="AX304" s="12" t="s">
        <v>78</v>
      </c>
      <c r="AY304" s="188" t="s">
        <v>187</v>
      </c>
    </row>
    <row r="305" spans="2:51" s="12" customFormat="1" ht="13.5">
      <c r="B305" s="187"/>
      <c r="D305" s="196" t="s">
        <v>197</v>
      </c>
      <c r="F305" s="217" t="s">
        <v>375</v>
      </c>
      <c r="H305" s="218">
        <v>229.24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197</v>
      </c>
      <c r="AU305" s="188" t="s">
        <v>195</v>
      </c>
      <c r="AV305" s="12" t="s">
        <v>195</v>
      </c>
      <c r="AW305" s="12" t="s">
        <v>4</v>
      </c>
      <c r="AX305" s="12" t="s">
        <v>78</v>
      </c>
      <c r="AY305" s="188" t="s">
        <v>187</v>
      </c>
    </row>
    <row r="306" spans="2:65" s="1" customFormat="1" ht="22.5" customHeight="1">
      <c r="B306" s="165"/>
      <c r="C306" s="219" t="s">
        <v>376</v>
      </c>
      <c r="D306" s="219" t="s">
        <v>307</v>
      </c>
      <c r="E306" s="220" t="s">
        <v>377</v>
      </c>
      <c r="F306" s="221" t="s">
        <v>378</v>
      </c>
      <c r="G306" s="222" t="s">
        <v>192</v>
      </c>
      <c r="H306" s="223">
        <v>30.8</v>
      </c>
      <c r="I306" s="224"/>
      <c r="J306" s="225">
        <f>ROUND(I306*H306,2)</f>
        <v>0</v>
      </c>
      <c r="K306" s="221" t="s">
        <v>193</v>
      </c>
      <c r="L306" s="226"/>
      <c r="M306" s="227" t="s">
        <v>22</v>
      </c>
      <c r="N306" s="228" t="s">
        <v>43</v>
      </c>
      <c r="O306" s="36"/>
      <c r="P306" s="175">
        <f>O306*H306</f>
        <v>0</v>
      </c>
      <c r="Q306" s="175">
        <v>0.00022</v>
      </c>
      <c r="R306" s="175">
        <f>Q306*H306</f>
        <v>0.006776000000000001</v>
      </c>
      <c r="S306" s="175">
        <v>0</v>
      </c>
      <c r="T306" s="176">
        <f>S306*H306</f>
        <v>0</v>
      </c>
      <c r="AR306" s="18" t="s">
        <v>242</v>
      </c>
      <c r="AT306" s="18" t="s">
        <v>307</v>
      </c>
      <c r="AU306" s="18" t="s">
        <v>195</v>
      </c>
      <c r="AY306" s="18" t="s">
        <v>187</v>
      </c>
      <c r="BE306" s="177">
        <f>IF(N306="základní",J306,0)</f>
        <v>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8" t="s">
        <v>195</v>
      </c>
      <c r="BK306" s="177">
        <f>ROUND(I306*H306,2)</f>
        <v>0</v>
      </c>
      <c r="BL306" s="18" t="s">
        <v>194</v>
      </c>
      <c r="BM306" s="18" t="s">
        <v>379</v>
      </c>
    </row>
    <row r="307" spans="2:51" s="11" customFormat="1" ht="13.5">
      <c r="B307" s="178"/>
      <c r="D307" s="179" t="s">
        <v>197</v>
      </c>
      <c r="E307" s="180" t="s">
        <v>22</v>
      </c>
      <c r="F307" s="181" t="s">
        <v>250</v>
      </c>
      <c r="H307" s="182" t="s">
        <v>22</v>
      </c>
      <c r="I307" s="183"/>
      <c r="L307" s="178"/>
      <c r="M307" s="184"/>
      <c r="N307" s="185"/>
      <c r="O307" s="185"/>
      <c r="P307" s="185"/>
      <c r="Q307" s="185"/>
      <c r="R307" s="185"/>
      <c r="S307" s="185"/>
      <c r="T307" s="186"/>
      <c r="AT307" s="182" t="s">
        <v>197</v>
      </c>
      <c r="AU307" s="182" t="s">
        <v>195</v>
      </c>
      <c r="AV307" s="11" t="s">
        <v>78</v>
      </c>
      <c r="AW307" s="11" t="s">
        <v>35</v>
      </c>
      <c r="AX307" s="11" t="s">
        <v>71</v>
      </c>
      <c r="AY307" s="182" t="s">
        <v>187</v>
      </c>
    </row>
    <row r="308" spans="2:51" s="12" customFormat="1" ht="13.5">
      <c r="B308" s="187"/>
      <c r="D308" s="179" t="s">
        <v>197</v>
      </c>
      <c r="E308" s="188" t="s">
        <v>22</v>
      </c>
      <c r="F308" s="189" t="s">
        <v>370</v>
      </c>
      <c r="H308" s="190">
        <v>28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197</v>
      </c>
      <c r="AU308" s="188" t="s">
        <v>195</v>
      </c>
      <c r="AV308" s="12" t="s">
        <v>195</v>
      </c>
      <c r="AW308" s="12" t="s">
        <v>35</v>
      </c>
      <c r="AX308" s="12" t="s">
        <v>78</v>
      </c>
      <c r="AY308" s="188" t="s">
        <v>187</v>
      </c>
    </row>
    <row r="309" spans="2:51" s="12" customFormat="1" ht="13.5">
      <c r="B309" s="187"/>
      <c r="D309" s="196" t="s">
        <v>197</v>
      </c>
      <c r="F309" s="217" t="s">
        <v>380</v>
      </c>
      <c r="H309" s="218">
        <v>30.8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197</v>
      </c>
      <c r="AU309" s="188" t="s">
        <v>195</v>
      </c>
      <c r="AV309" s="12" t="s">
        <v>195</v>
      </c>
      <c r="AW309" s="12" t="s">
        <v>4</v>
      </c>
      <c r="AX309" s="12" t="s">
        <v>78</v>
      </c>
      <c r="AY309" s="188" t="s">
        <v>187</v>
      </c>
    </row>
    <row r="310" spans="2:65" s="1" customFormat="1" ht="22.5" customHeight="1">
      <c r="B310" s="165"/>
      <c r="C310" s="166" t="s">
        <v>381</v>
      </c>
      <c r="D310" s="166" t="s">
        <v>189</v>
      </c>
      <c r="E310" s="167" t="s">
        <v>382</v>
      </c>
      <c r="F310" s="168" t="s">
        <v>383</v>
      </c>
      <c r="G310" s="169" t="s">
        <v>192</v>
      </c>
      <c r="H310" s="170">
        <v>7232.81</v>
      </c>
      <c r="I310" s="171"/>
      <c r="J310" s="172">
        <f>ROUND(I310*H310,2)</f>
        <v>0</v>
      </c>
      <c r="K310" s="168" t="s">
        <v>193</v>
      </c>
      <c r="L310" s="35"/>
      <c r="M310" s="173" t="s">
        <v>22</v>
      </c>
      <c r="N310" s="174" t="s">
        <v>43</v>
      </c>
      <c r="O310" s="36"/>
      <c r="P310" s="175">
        <f>O310*H310</f>
        <v>0</v>
      </c>
      <c r="Q310" s="175">
        <v>0</v>
      </c>
      <c r="R310" s="175">
        <f>Q310*H310</f>
        <v>0</v>
      </c>
      <c r="S310" s="175">
        <v>0</v>
      </c>
      <c r="T310" s="176">
        <f>S310*H310</f>
        <v>0</v>
      </c>
      <c r="AR310" s="18" t="s">
        <v>194</v>
      </c>
      <c r="AT310" s="18" t="s">
        <v>189</v>
      </c>
      <c r="AU310" s="18" t="s">
        <v>195</v>
      </c>
      <c r="AY310" s="18" t="s">
        <v>187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8" t="s">
        <v>195</v>
      </c>
      <c r="BK310" s="177">
        <f>ROUND(I310*H310,2)</f>
        <v>0</v>
      </c>
      <c r="BL310" s="18" t="s">
        <v>194</v>
      </c>
      <c r="BM310" s="18" t="s">
        <v>384</v>
      </c>
    </row>
    <row r="311" spans="2:65" s="1" customFormat="1" ht="22.5" customHeight="1">
      <c r="B311" s="165"/>
      <c r="C311" s="219" t="s">
        <v>385</v>
      </c>
      <c r="D311" s="219" t="s">
        <v>307</v>
      </c>
      <c r="E311" s="220" t="s">
        <v>386</v>
      </c>
      <c r="F311" s="221" t="s">
        <v>387</v>
      </c>
      <c r="G311" s="222" t="s">
        <v>192</v>
      </c>
      <c r="H311" s="223">
        <v>6234.096</v>
      </c>
      <c r="I311" s="224"/>
      <c r="J311" s="225">
        <f>ROUND(I311*H311,2)</f>
        <v>0</v>
      </c>
      <c r="K311" s="221" t="s">
        <v>388</v>
      </c>
      <c r="L311" s="226"/>
      <c r="M311" s="227" t="s">
        <v>22</v>
      </c>
      <c r="N311" s="228" t="s">
        <v>43</v>
      </c>
      <c r="O311" s="36"/>
      <c r="P311" s="175">
        <f>O311*H311</f>
        <v>0</v>
      </c>
      <c r="Q311" s="175">
        <v>3E-05</v>
      </c>
      <c r="R311" s="175">
        <f>Q311*H311</f>
        <v>0.18702288</v>
      </c>
      <c r="S311" s="175">
        <v>0</v>
      </c>
      <c r="T311" s="176">
        <f>S311*H311</f>
        <v>0</v>
      </c>
      <c r="AR311" s="18" t="s">
        <v>242</v>
      </c>
      <c r="AT311" s="18" t="s">
        <v>307</v>
      </c>
      <c r="AU311" s="18" t="s">
        <v>195</v>
      </c>
      <c r="AY311" s="18" t="s">
        <v>187</v>
      </c>
      <c r="BE311" s="177">
        <f>IF(N311="základní",J311,0)</f>
        <v>0</v>
      </c>
      <c r="BF311" s="177">
        <f>IF(N311="snížená",J311,0)</f>
        <v>0</v>
      </c>
      <c r="BG311" s="177">
        <f>IF(N311="zákl. přenesená",J311,0)</f>
        <v>0</v>
      </c>
      <c r="BH311" s="177">
        <f>IF(N311="sníž. přenesená",J311,0)</f>
        <v>0</v>
      </c>
      <c r="BI311" s="177">
        <f>IF(N311="nulová",J311,0)</f>
        <v>0</v>
      </c>
      <c r="BJ311" s="18" t="s">
        <v>195</v>
      </c>
      <c r="BK311" s="177">
        <f>ROUND(I311*H311,2)</f>
        <v>0</v>
      </c>
      <c r="BL311" s="18" t="s">
        <v>194</v>
      </c>
      <c r="BM311" s="18" t="s">
        <v>389</v>
      </c>
    </row>
    <row r="312" spans="2:51" s="11" customFormat="1" ht="13.5">
      <c r="B312" s="178"/>
      <c r="D312" s="179" t="s">
        <v>197</v>
      </c>
      <c r="E312" s="180" t="s">
        <v>22</v>
      </c>
      <c r="F312" s="181" t="s">
        <v>250</v>
      </c>
      <c r="H312" s="182" t="s">
        <v>22</v>
      </c>
      <c r="I312" s="183"/>
      <c r="L312" s="178"/>
      <c r="M312" s="184"/>
      <c r="N312" s="185"/>
      <c r="O312" s="185"/>
      <c r="P312" s="185"/>
      <c r="Q312" s="185"/>
      <c r="R312" s="185"/>
      <c r="S312" s="185"/>
      <c r="T312" s="186"/>
      <c r="AT312" s="182" t="s">
        <v>197</v>
      </c>
      <c r="AU312" s="182" t="s">
        <v>195</v>
      </c>
      <c r="AV312" s="11" t="s">
        <v>78</v>
      </c>
      <c r="AW312" s="11" t="s">
        <v>35</v>
      </c>
      <c r="AX312" s="11" t="s">
        <v>71</v>
      </c>
      <c r="AY312" s="182" t="s">
        <v>187</v>
      </c>
    </row>
    <row r="313" spans="2:51" s="12" customFormat="1" ht="13.5">
      <c r="B313" s="187"/>
      <c r="D313" s="179" t="s">
        <v>197</v>
      </c>
      <c r="E313" s="188" t="s">
        <v>22</v>
      </c>
      <c r="F313" s="189" t="s">
        <v>390</v>
      </c>
      <c r="H313" s="190">
        <v>744.3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197</v>
      </c>
      <c r="AU313" s="188" t="s">
        <v>195</v>
      </c>
      <c r="AV313" s="12" t="s">
        <v>195</v>
      </c>
      <c r="AW313" s="12" t="s">
        <v>35</v>
      </c>
      <c r="AX313" s="12" t="s">
        <v>71</v>
      </c>
      <c r="AY313" s="188" t="s">
        <v>187</v>
      </c>
    </row>
    <row r="314" spans="2:51" s="12" customFormat="1" ht="13.5">
      <c r="B314" s="187"/>
      <c r="D314" s="179" t="s">
        <v>197</v>
      </c>
      <c r="E314" s="188" t="s">
        <v>22</v>
      </c>
      <c r="F314" s="189" t="s">
        <v>391</v>
      </c>
      <c r="H314" s="190">
        <v>22.04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197</v>
      </c>
      <c r="AU314" s="188" t="s">
        <v>195</v>
      </c>
      <c r="AV314" s="12" t="s">
        <v>195</v>
      </c>
      <c r="AW314" s="12" t="s">
        <v>35</v>
      </c>
      <c r="AX314" s="12" t="s">
        <v>71</v>
      </c>
      <c r="AY314" s="188" t="s">
        <v>187</v>
      </c>
    </row>
    <row r="315" spans="2:51" s="12" customFormat="1" ht="13.5">
      <c r="B315" s="187"/>
      <c r="D315" s="179" t="s">
        <v>197</v>
      </c>
      <c r="E315" s="188" t="s">
        <v>22</v>
      </c>
      <c r="F315" s="189" t="s">
        <v>392</v>
      </c>
      <c r="H315" s="190">
        <v>63.85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8" t="s">
        <v>197</v>
      </c>
      <c r="AU315" s="188" t="s">
        <v>195</v>
      </c>
      <c r="AV315" s="12" t="s">
        <v>195</v>
      </c>
      <c r="AW315" s="12" t="s">
        <v>35</v>
      </c>
      <c r="AX315" s="12" t="s">
        <v>71</v>
      </c>
      <c r="AY315" s="188" t="s">
        <v>187</v>
      </c>
    </row>
    <row r="316" spans="2:51" s="12" customFormat="1" ht="13.5">
      <c r="B316" s="187"/>
      <c r="D316" s="179" t="s">
        <v>197</v>
      </c>
      <c r="E316" s="188" t="s">
        <v>22</v>
      </c>
      <c r="F316" s="189" t="s">
        <v>393</v>
      </c>
      <c r="H316" s="190">
        <v>251.95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197</v>
      </c>
      <c r="AU316" s="188" t="s">
        <v>195</v>
      </c>
      <c r="AV316" s="12" t="s">
        <v>195</v>
      </c>
      <c r="AW316" s="12" t="s">
        <v>35</v>
      </c>
      <c r="AX316" s="12" t="s">
        <v>71</v>
      </c>
      <c r="AY316" s="188" t="s">
        <v>187</v>
      </c>
    </row>
    <row r="317" spans="2:51" s="12" customFormat="1" ht="13.5">
      <c r="B317" s="187"/>
      <c r="D317" s="179" t="s">
        <v>197</v>
      </c>
      <c r="E317" s="188" t="s">
        <v>22</v>
      </c>
      <c r="F317" s="189" t="s">
        <v>394</v>
      </c>
      <c r="H317" s="190">
        <v>7.1</v>
      </c>
      <c r="I317" s="191"/>
      <c r="L317" s="187"/>
      <c r="M317" s="192"/>
      <c r="N317" s="193"/>
      <c r="O317" s="193"/>
      <c r="P317" s="193"/>
      <c r="Q317" s="193"/>
      <c r="R317" s="193"/>
      <c r="S317" s="193"/>
      <c r="T317" s="194"/>
      <c r="AT317" s="188" t="s">
        <v>197</v>
      </c>
      <c r="AU317" s="188" t="s">
        <v>195</v>
      </c>
      <c r="AV317" s="12" t="s">
        <v>195</v>
      </c>
      <c r="AW317" s="12" t="s">
        <v>35</v>
      </c>
      <c r="AX317" s="12" t="s">
        <v>71</v>
      </c>
      <c r="AY317" s="188" t="s">
        <v>187</v>
      </c>
    </row>
    <row r="318" spans="2:51" s="14" customFormat="1" ht="13.5">
      <c r="B318" s="208"/>
      <c r="D318" s="179" t="s">
        <v>197</v>
      </c>
      <c r="E318" s="209" t="s">
        <v>22</v>
      </c>
      <c r="F318" s="210" t="s">
        <v>395</v>
      </c>
      <c r="H318" s="211">
        <v>1089.24</v>
      </c>
      <c r="I318" s="212"/>
      <c r="L318" s="208"/>
      <c r="M318" s="213"/>
      <c r="N318" s="214"/>
      <c r="O318" s="214"/>
      <c r="P318" s="214"/>
      <c r="Q318" s="214"/>
      <c r="R318" s="214"/>
      <c r="S318" s="214"/>
      <c r="T318" s="215"/>
      <c r="AT318" s="209" t="s">
        <v>197</v>
      </c>
      <c r="AU318" s="209" t="s">
        <v>195</v>
      </c>
      <c r="AV318" s="14" t="s">
        <v>97</v>
      </c>
      <c r="AW318" s="14" t="s">
        <v>35</v>
      </c>
      <c r="AX318" s="14" t="s">
        <v>71</v>
      </c>
      <c r="AY318" s="209" t="s">
        <v>187</v>
      </c>
    </row>
    <row r="319" spans="2:51" s="12" customFormat="1" ht="13.5">
      <c r="B319" s="187"/>
      <c r="D319" s="179" t="s">
        <v>197</v>
      </c>
      <c r="E319" s="188" t="s">
        <v>22</v>
      </c>
      <c r="F319" s="189" t="s">
        <v>396</v>
      </c>
      <c r="H319" s="190">
        <v>2118.1</v>
      </c>
      <c r="I319" s="191"/>
      <c r="L319" s="187"/>
      <c r="M319" s="192"/>
      <c r="N319" s="193"/>
      <c r="O319" s="193"/>
      <c r="P319" s="193"/>
      <c r="Q319" s="193"/>
      <c r="R319" s="193"/>
      <c r="S319" s="193"/>
      <c r="T319" s="194"/>
      <c r="AT319" s="188" t="s">
        <v>197</v>
      </c>
      <c r="AU319" s="188" t="s">
        <v>195</v>
      </c>
      <c r="AV319" s="12" t="s">
        <v>195</v>
      </c>
      <c r="AW319" s="12" t="s">
        <v>35</v>
      </c>
      <c r="AX319" s="12" t="s">
        <v>71</v>
      </c>
      <c r="AY319" s="188" t="s">
        <v>187</v>
      </c>
    </row>
    <row r="320" spans="2:51" s="12" customFormat="1" ht="13.5">
      <c r="B320" s="187"/>
      <c r="D320" s="179" t="s">
        <v>197</v>
      </c>
      <c r="E320" s="188" t="s">
        <v>22</v>
      </c>
      <c r="F320" s="189" t="s">
        <v>397</v>
      </c>
      <c r="H320" s="190">
        <v>40.6</v>
      </c>
      <c r="I320" s="191"/>
      <c r="L320" s="187"/>
      <c r="M320" s="192"/>
      <c r="N320" s="193"/>
      <c r="O320" s="193"/>
      <c r="P320" s="193"/>
      <c r="Q320" s="193"/>
      <c r="R320" s="193"/>
      <c r="S320" s="193"/>
      <c r="T320" s="194"/>
      <c r="AT320" s="188" t="s">
        <v>197</v>
      </c>
      <c r="AU320" s="188" t="s">
        <v>195</v>
      </c>
      <c r="AV320" s="12" t="s">
        <v>195</v>
      </c>
      <c r="AW320" s="12" t="s">
        <v>35</v>
      </c>
      <c r="AX320" s="12" t="s">
        <v>71</v>
      </c>
      <c r="AY320" s="188" t="s">
        <v>187</v>
      </c>
    </row>
    <row r="321" spans="2:51" s="12" customFormat="1" ht="13.5">
      <c r="B321" s="187"/>
      <c r="D321" s="179" t="s">
        <v>197</v>
      </c>
      <c r="E321" s="188" t="s">
        <v>22</v>
      </c>
      <c r="F321" s="189" t="s">
        <v>398</v>
      </c>
      <c r="H321" s="190">
        <v>193.5</v>
      </c>
      <c r="I321" s="191"/>
      <c r="L321" s="187"/>
      <c r="M321" s="192"/>
      <c r="N321" s="193"/>
      <c r="O321" s="193"/>
      <c r="P321" s="193"/>
      <c r="Q321" s="193"/>
      <c r="R321" s="193"/>
      <c r="S321" s="193"/>
      <c r="T321" s="194"/>
      <c r="AT321" s="188" t="s">
        <v>197</v>
      </c>
      <c r="AU321" s="188" t="s">
        <v>195</v>
      </c>
      <c r="AV321" s="12" t="s">
        <v>195</v>
      </c>
      <c r="AW321" s="12" t="s">
        <v>35</v>
      </c>
      <c r="AX321" s="12" t="s">
        <v>71</v>
      </c>
      <c r="AY321" s="188" t="s">
        <v>187</v>
      </c>
    </row>
    <row r="322" spans="2:51" s="12" customFormat="1" ht="13.5">
      <c r="B322" s="187"/>
      <c r="D322" s="179" t="s">
        <v>197</v>
      </c>
      <c r="E322" s="188" t="s">
        <v>22</v>
      </c>
      <c r="F322" s="189" t="s">
        <v>399</v>
      </c>
      <c r="H322" s="190">
        <v>553.3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8" t="s">
        <v>197</v>
      </c>
      <c r="AU322" s="188" t="s">
        <v>195</v>
      </c>
      <c r="AV322" s="12" t="s">
        <v>195</v>
      </c>
      <c r="AW322" s="12" t="s">
        <v>35</v>
      </c>
      <c r="AX322" s="12" t="s">
        <v>71</v>
      </c>
      <c r="AY322" s="188" t="s">
        <v>187</v>
      </c>
    </row>
    <row r="323" spans="2:51" s="12" customFormat="1" ht="13.5">
      <c r="B323" s="187"/>
      <c r="D323" s="179" t="s">
        <v>197</v>
      </c>
      <c r="E323" s="188" t="s">
        <v>22</v>
      </c>
      <c r="F323" s="189" t="s">
        <v>400</v>
      </c>
      <c r="H323" s="190">
        <v>24.38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197</v>
      </c>
      <c r="AU323" s="188" t="s">
        <v>195</v>
      </c>
      <c r="AV323" s="12" t="s">
        <v>195</v>
      </c>
      <c r="AW323" s="12" t="s">
        <v>35</v>
      </c>
      <c r="AX323" s="12" t="s">
        <v>71</v>
      </c>
      <c r="AY323" s="188" t="s">
        <v>187</v>
      </c>
    </row>
    <row r="324" spans="2:51" s="14" customFormat="1" ht="13.5">
      <c r="B324" s="208"/>
      <c r="D324" s="179" t="s">
        <v>197</v>
      </c>
      <c r="E324" s="209" t="s">
        <v>22</v>
      </c>
      <c r="F324" s="210" t="s">
        <v>401</v>
      </c>
      <c r="H324" s="211">
        <v>2929.88</v>
      </c>
      <c r="I324" s="212"/>
      <c r="L324" s="208"/>
      <c r="M324" s="213"/>
      <c r="N324" s="214"/>
      <c r="O324" s="214"/>
      <c r="P324" s="214"/>
      <c r="Q324" s="214"/>
      <c r="R324" s="214"/>
      <c r="S324" s="214"/>
      <c r="T324" s="215"/>
      <c r="AT324" s="209" t="s">
        <v>197</v>
      </c>
      <c r="AU324" s="209" t="s">
        <v>195</v>
      </c>
      <c r="AV324" s="14" t="s">
        <v>97</v>
      </c>
      <c r="AW324" s="14" t="s">
        <v>35</v>
      </c>
      <c r="AX324" s="14" t="s">
        <v>71</v>
      </c>
      <c r="AY324" s="209" t="s">
        <v>187</v>
      </c>
    </row>
    <row r="325" spans="2:51" s="12" customFormat="1" ht="13.5">
      <c r="B325" s="187"/>
      <c r="D325" s="179" t="s">
        <v>197</v>
      </c>
      <c r="E325" s="188" t="s">
        <v>22</v>
      </c>
      <c r="F325" s="189" t="s">
        <v>402</v>
      </c>
      <c r="H325" s="190">
        <v>54.8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197</v>
      </c>
      <c r="AU325" s="188" t="s">
        <v>195</v>
      </c>
      <c r="AV325" s="12" t="s">
        <v>195</v>
      </c>
      <c r="AW325" s="12" t="s">
        <v>35</v>
      </c>
      <c r="AX325" s="12" t="s">
        <v>71</v>
      </c>
      <c r="AY325" s="188" t="s">
        <v>187</v>
      </c>
    </row>
    <row r="326" spans="2:51" s="12" customFormat="1" ht="13.5">
      <c r="B326" s="187"/>
      <c r="D326" s="179" t="s">
        <v>197</v>
      </c>
      <c r="E326" s="188" t="s">
        <v>22</v>
      </c>
      <c r="F326" s="189" t="s">
        <v>403</v>
      </c>
      <c r="H326" s="190">
        <v>269.14</v>
      </c>
      <c r="I326" s="191"/>
      <c r="L326" s="187"/>
      <c r="M326" s="192"/>
      <c r="N326" s="193"/>
      <c r="O326" s="193"/>
      <c r="P326" s="193"/>
      <c r="Q326" s="193"/>
      <c r="R326" s="193"/>
      <c r="S326" s="193"/>
      <c r="T326" s="194"/>
      <c r="AT326" s="188" t="s">
        <v>197</v>
      </c>
      <c r="AU326" s="188" t="s">
        <v>195</v>
      </c>
      <c r="AV326" s="12" t="s">
        <v>195</v>
      </c>
      <c r="AW326" s="12" t="s">
        <v>35</v>
      </c>
      <c r="AX326" s="12" t="s">
        <v>71</v>
      </c>
      <c r="AY326" s="188" t="s">
        <v>187</v>
      </c>
    </row>
    <row r="327" spans="2:51" s="12" customFormat="1" ht="13.5">
      <c r="B327" s="187"/>
      <c r="D327" s="179" t="s">
        <v>197</v>
      </c>
      <c r="E327" s="188" t="s">
        <v>22</v>
      </c>
      <c r="F327" s="189" t="s">
        <v>404</v>
      </c>
      <c r="H327" s="190">
        <v>4.3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197</v>
      </c>
      <c r="AU327" s="188" t="s">
        <v>195</v>
      </c>
      <c r="AV327" s="12" t="s">
        <v>195</v>
      </c>
      <c r="AW327" s="12" t="s">
        <v>35</v>
      </c>
      <c r="AX327" s="12" t="s">
        <v>71</v>
      </c>
      <c r="AY327" s="188" t="s">
        <v>187</v>
      </c>
    </row>
    <row r="328" spans="2:51" s="14" customFormat="1" ht="13.5">
      <c r="B328" s="208"/>
      <c r="D328" s="179" t="s">
        <v>197</v>
      </c>
      <c r="E328" s="209" t="s">
        <v>22</v>
      </c>
      <c r="F328" s="210" t="s">
        <v>405</v>
      </c>
      <c r="H328" s="211">
        <v>328.24</v>
      </c>
      <c r="I328" s="212"/>
      <c r="L328" s="208"/>
      <c r="M328" s="213"/>
      <c r="N328" s="214"/>
      <c r="O328" s="214"/>
      <c r="P328" s="214"/>
      <c r="Q328" s="214"/>
      <c r="R328" s="214"/>
      <c r="S328" s="214"/>
      <c r="T328" s="215"/>
      <c r="AT328" s="209" t="s">
        <v>197</v>
      </c>
      <c r="AU328" s="209" t="s">
        <v>195</v>
      </c>
      <c r="AV328" s="14" t="s">
        <v>97</v>
      </c>
      <c r="AW328" s="14" t="s">
        <v>35</v>
      </c>
      <c r="AX328" s="14" t="s">
        <v>71</v>
      </c>
      <c r="AY328" s="209" t="s">
        <v>187</v>
      </c>
    </row>
    <row r="329" spans="2:51" s="12" customFormat="1" ht="13.5">
      <c r="B329" s="187"/>
      <c r="D329" s="179" t="s">
        <v>197</v>
      </c>
      <c r="E329" s="188" t="s">
        <v>22</v>
      </c>
      <c r="F329" s="189" t="s">
        <v>406</v>
      </c>
      <c r="H329" s="190">
        <v>1320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8" t="s">
        <v>197</v>
      </c>
      <c r="AU329" s="188" t="s">
        <v>195</v>
      </c>
      <c r="AV329" s="12" t="s">
        <v>195</v>
      </c>
      <c r="AW329" s="12" t="s">
        <v>35</v>
      </c>
      <c r="AX329" s="12" t="s">
        <v>71</v>
      </c>
      <c r="AY329" s="188" t="s">
        <v>187</v>
      </c>
    </row>
    <row r="330" spans="2:51" s="13" customFormat="1" ht="13.5">
      <c r="B330" s="195"/>
      <c r="D330" s="179" t="s">
        <v>197</v>
      </c>
      <c r="E330" s="205" t="s">
        <v>22</v>
      </c>
      <c r="F330" s="206" t="s">
        <v>201</v>
      </c>
      <c r="H330" s="207">
        <v>5667.36</v>
      </c>
      <c r="I330" s="200"/>
      <c r="L330" s="195"/>
      <c r="M330" s="201"/>
      <c r="N330" s="202"/>
      <c r="O330" s="202"/>
      <c r="P330" s="202"/>
      <c r="Q330" s="202"/>
      <c r="R330" s="202"/>
      <c r="S330" s="202"/>
      <c r="T330" s="203"/>
      <c r="AT330" s="204" t="s">
        <v>197</v>
      </c>
      <c r="AU330" s="204" t="s">
        <v>195</v>
      </c>
      <c r="AV330" s="13" t="s">
        <v>194</v>
      </c>
      <c r="AW330" s="13" t="s">
        <v>35</v>
      </c>
      <c r="AX330" s="13" t="s">
        <v>78</v>
      </c>
      <c r="AY330" s="204" t="s">
        <v>187</v>
      </c>
    </row>
    <row r="331" spans="2:51" s="12" customFormat="1" ht="13.5">
      <c r="B331" s="187"/>
      <c r="D331" s="196" t="s">
        <v>197</v>
      </c>
      <c r="F331" s="217" t="s">
        <v>407</v>
      </c>
      <c r="H331" s="218">
        <v>6234.096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8" t="s">
        <v>197</v>
      </c>
      <c r="AU331" s="188" t="s">
        <v>195</v>
      </c>
      <c r="AV331" s="12" t="s">
        <v>195</v>
      </c>
      <c r="AW331" s="12" t="s">
        <v>4</v>
      </c>
      <c r="AX331" s="12" t="s">
        <v>78</v>
      </c>
      <c r="AY331" s="188" t="s">
        <v>187</v>
      </c>
    </row>
    <row r="332" spans="2:65" s="1" customFormat="1" ht="22.5" customHeight="1">
      <c r="B332" s="165"/>
      <c r="C332" s="219" t="s">
        <v>408</v>
      </c>
      <c r="D332" s="219" t="s">
        <v>307</v>
      </c>
      <c r="E332" s="220" t="s">
        <v>409</v>
      </c>
      <c r="F332" s="221" t="s">
        <v>410</v>
      </c>
      <c r="G332" s="222" t="s">
        <v>192</v>
      </c>
      <c r="H332" s="223">
        <v>1721.995</v>
      </c>
      <c r="I332" s="224"/>
      <c r="J332" s="225">
        <f>ROUND(I332*H332,2)</f>
        <v>0</v>
      </c>
      <c r="K332" s="221" t="s">
        <v>193</v>
      </c>
      <c r="L332" s="226"/>
      <c r="M332" s="227" t="s">
        <v>22</v>
      </c>
      <c r="N332" s="228" t="s">
        <v>43</v>
      </c>
      <c r="O332" s="36"/>
      <c r="P332" s="175">
        <f>O332*H332</f>
        <v>0</v>
      </c>
      <c r="Q332" s="175">
        <v>0.0003</v>
      </c>
      <c r="R332" s="175">
        <f>Q332*H332</f>
        <v>0.5165985</v>
      </c>
      <c r="S332" s="175">
        <v>0</v>
      </c>
      <c r="T332" s="176">
        <f>S332*H332</f>
        <v>0</v>
      </c>
      <c r="AR332" s="18" t="s">
        <v>242</v>
      </c>
      <c r="AT332" s="18" t="s">
        <v>307</v>
      </c>
      <c r="AU332" s="18" t="s">
        <v>195</v>
      </c>
      <c r="AY332" s="18" t="s">
        <v>187</v>
      </c>
      <c r="BE332" s="177">
        <f>IF(N332="základní",J332,0)</f>
        <v>0</v>
      </c>
      <c r="BF332" s="177">
        <f>IF(N332="snížená",J332,0)</f>
        <v>0</v>
      </c>
      <c r="BG332" s="177">
        <f>IF(N332="zákl. přenesená",J332,0)</f>
        <v>0</v>
      </c>
      <c r="BH332" s="177">
        <f>IF(N332="sníž. přenesená",J332,0)</f>
        <v>0</v>
      </c>
      <c r="BI332" s="177">
        <f>IF(N332="nulová",J332,0)</f>
        <v>0</v>
      </c>
      <c r="BJ332" s="18" t="s">
        <v>195</v>
      </c>
      <c r="BK332" s="177">
        <f>ROUND(I332*H332,2)</f>
        <v>0</v>
      </c>
      <c r="BL332" s="18" t="s">
        <v>194</v>
      </c>
      <c r="BM332" s="18" t="s">
        <v>411</v>
      </c>
    </row>
    <row r="333" spans="2:51" s="11" customFormat="1" ht="13.5">
      <c r="B333" s="178"/>
      <c r="D333" s="179" t="s">
        <v>197</v>
      </c>
      <c r="E333" s="180" t="s">
        <v>22</v>
      </c>
      <c r="F333" s="181" t="s">
        <v>250</v>
      </c>
      <c r="H333" s="182" t="s">
        <v>22</v>
      </c>
      <c r="I333" s="183"/>
      <c r="L333" s="178"/>
      <c r="M333" s="184"/>
      <c r="N333" s="185"/>
      <c r="O333" s="185"/>
      <c r="P333" s="185"/>
      <c r="Q333" s="185"/>
      <c r="R333" s="185"/>
      <c r="S333" s="185"/>
      <c r="T333" s="186"/>
      <c r="AT333" s="182" t="s">
        <v>197</v>
      </c>
      <c r="AU333" s="182" t="s">
        <v>195</v>
      </c>
      <c r="AV333" s="11" t="s">
        <v>78</v>
      </c>
      <c r="AW333" s="11" t="s">
        <v>35</v>
      </c>
      <c r="AX333" s="11" t="s">
        <v>71</v>
      </c>
      <c r="AY333" s="182" t="s">
        <v>187</v>
      </c>
    </row>
    <row r="334" spans="2:51" s="12" customFormat="1" ht="13.5">
      <c r="B334" s="187"/>
      <c r="D334" s="179" t="s">
        <v>197</v>
      </c>
      <c r="E334" s="188" t="s">
        <v>22</v>
      </c>
      <c r="F334" s="189" t="s">
        <v>412</v>
      </c>
      <c r="H334" s="190">
        <v>123.99</v>
      </c>
      <c r="I334" s="191"/>
      <c r="L334" s="187"/>
      <c r="M334" s="192"/>
      <c r="N334" s="193"/>
      <c r="O334" s="193"/>
      <c r="P334" s="193"/>
      <c r="Q334" s="193"/>
      <c r="R334" s="193"/>
      <c r="S334" s="193"/>
      <c r="T334" s="194"/>
      <c r="AT334" s="188" t="s">
        <v>197</v>
      </c>
      <c r="AU334" s="188" t="s">
        <v>195</v>
      </c>
      <c r="AV334" s="12" t="s">
        <v>195</v>
      </c>
      <c r="AW334" s="12" t="s">
        <v>35</v>
      </c>
      <c r="AX334" s="12" t="s">
        <v>71</v>
      </c>
      <c r="AY334" s="188" t="s">
        <v>187</v>
      </c>
    </row>
    <row r="335" spans="2:51" s="12" customFormat="1" ht="13.5">
      <c r="B335" s="187"/>
      <c r="D335" s="179" t="s">
        <v>197</v>
      </c>
      <c r="E335" s="188" t="s">
        <v>22</v>
      </c>
      <c r="F335" s="189" t="s">
        <v>413</v>
      </c>
      <c r="H335" s="190">
        <v>843.21</v>
      </c>
      <c r="I335" s="191"/>
      <c r="L335" s="187"/>
      <c r="M335" s="192"/>
      <c r="N335" s="193"/>
      <c r="O335" s="193"/>
      <c r="P335" s="193"/>
      <c r="Q335" s="193"/>
      <c r="R335" s="193"/>
      <c r="S335" s="193"/>
      <c r="T335" s="194"/>
      <c r="AT335" s="188" t="s">
        <v>197</v>
      </c>
      <c r="AU335" s="188" t="s">
        <v>195</v>
      </c>
      <c r="AV335" s="12" t="s">
        <v>195</v>
      </c>
      <c r="AW335" s="12" t="s">
        <v>35</v>
      </c>
      <c r="AX335" s="12" t="s">
        <v>71</v>
      </c>
      <c r="AY335" s="188" t="s">
        <v>187</v>
      </c>
    </row>
    <row r="336" spans="2:51" s="14" customFormat="1" ht="13.5">
      <c r="B336" s="208"/>
      <c r="D336" s="179" t="s">
        <v>197</v>
      </c>
      <c r="E336" s="209" t="s">
        <v>22</v>
      </c>
      <c r="F336" s="210" t="s">
        <v>414</v>
      </c>
      <c r="H336" s="211">
        <v>967.2</v>
      </c>
      <c r="I336" s="212"/>
      <c r="L336" s="208"/>
      <c r="M336" s="213"/>
      <c r="N336" s="214"/>
      <c r="O336" s="214"/>
      <c r="P336" s="214"/>
      <c r="Q336" s="214"/>
      <c r="R336" s="214"/>
      <c r="S336" s="214"/>
      <c r="T336" s="215"/>
      <c r="AT336" s="209" t="s">
        <v>197</v>
      </c>
      <c r="AU336" s="209" t="s">
        <v>195</v>
      </c>
      <c r="AV336" s="14" t="s">
        <v>97</v>
      </c>
      <c r="AW336" s="14" t="s">
        <v>35</v>
      </c>
      <c r="AX336" s="14" t="s">
        <v>71</v>
      </c>
      <c r="AY336" s="209" t="s">
        <v>187</v>
      </c>
    </row>
    <row r="337" spans="2:51" s="12" customFormat="1" ht="13.5">
      <c r="B337" s="187"/>
      <c r="D337" s="179" t="s">
        <v>197</v>
      </c>
      <c r="E337" s="188" t="s">
        <v>22</v>
      </c>
      <c r="F337" s="189" t="s">
        <v>415</v>
      </c>
      <c r="H337" s="190">
        <v>3.55</v>
      </c>
      <c r="I337" s="191"/>
      <c r="L337" s="187"/>
      <c r="M337" s="192"/>
      <c r="N337" s="193"/>
      <c r="O337" s="193"/>
      <c r="P337" s="193"/>
      <c r="Q337" s="193"/>
      <c r="R337" s="193"/>
      <c r="S337" s="193"/>
      <c r="T337" s="194"/>
      <c r="AT337" s="188" t="s">
        <v>197</v>
      </c>
      <c r="AU337" s="188" t="s">
        <v>195</v>
      </c>
      <c r="AV337" s="12" t="s">
        <v>195</v>
      </c>
      <c r="AW337" s="12" t="s">
        <v>35</v>
      </c>
      <c r="AX337" s="12" t="s">
        <v>71</v>
      </c>
      <c r="AY337" s="188" t="s">
        <v>187</v>
      </c>
    </row>
    <row r="338" spans="2:51" s="12" customFormat="1" ht="13.5">
      <c r="B338" s="187"/>
      <c r="D338" s="179" t="s">
        <v>197</v>
      </c>
      <c r="E338" s="188" t="s">
        <v>22</v>
      </c>
      <c r="F338" s="189" t="s">
        <v>416</v>
      </c>
      <c r="H338" s="190">
        <v>1.5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197</v>
      </c>
      <c r="AU338" s="188" t="s">
        <v>195</v>
      </c>
      <c r="AV338" s="12" t="s">
        <v>195</v>
      </c>
      <c r="AW338" s="12" t="s">
        <v>35</v>
      </c>
      <c r="AX338" s="12" t="s">
        <v>71</v>
      </c>
      <c r="AY338" s="188" t="s">
        <v>187</v>
      </c>
    </row>
    <row r="339" spans="2:51" s="14" customFormat="1" ht="13.5">
      <c r="B339" s="208"/>
      <c r="D339" s="179" t="s">
        <v>197</v>
      </c>
      <c r="E339" s="209" t="s">
        <v>22</v>
      </c>
      <c r="F339" s="210" t="s">
        <v>417</v>
      </c>
      <c r="H339" s="211">
        <v>5.05</v>
      </c>
      <c r="I339" s="212"/>
      <c r="L339" s="208"/>
      <c r="M339" s="213"/>
      <c r="N339" s="214"/>
      <c r="O339" s="214"/>
      <c r="P339" s="214"/>
      <c r="Q339" s="214"/>
      <c r="R339" s="214"/>
      <c r="S339" s="214"/>
      <c r="T339" s="215"/>
      <c r="AT339" s="209" t="s">
        <v>197</v>
      </c>
      <c r="AU339" s="209" t="s">
        <v>195</v>
      </c>
      <c r="AV339" s="14" t="s">
        <v>97</v>
      </c>
      <c r="AW339" s="14" t="s">
        <v>35</v>
      </c>
      <c r="AX339" s="14" t="s">
        <v>71</v>
      </c>
      <c r="AY339" s="209" t="s">
        <v>187</v>
      </c>
    </row>
    <row r="340" spans="2:51" s="12" customFormat="1" ht="13.5">
      <c r="B340" s="187"/>
      <c r="D340" s="179" t="s">
        <v>197</v>
      </c>
      <c r="E340" s="188" t="s">
        <v>22</v>
      </c>
      <c r="F340" s="189" t="s">
        <v>418</v>
      </c>
      <c r="H340" s="190">
        <v>593.2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197</v>
      </c>
      <c r="AU340" s="188" t="s">
        <v>195</v>
      </c>
      <c r="AV340" s="12" t="s">
        <v>195</v>
      </c>
      <c r="AW340" s="12" t="s">
        <v>35</v>
      </c>
      <c r="AX340" s="12" t="s">
        <v>71</v>
      </c>
      <c r="AY340" s="188" t="s">
        <v>187</v>
      </c>
    </row>
    <row r="341" spans="2:51" s="13" customFormat="1" ht="13.5">
      <c r="B341" s="195"/>
      <c r="D341" s="179" t="s">
        <v>197</v>
      </c>
      <c r="E341" s="205" t="s">
        <v>22</v>
      </c>
      <c r="F341" s="206" t="s">
        <v>201</v>
      </c>
      <c r="H341" s="207">
        <v>1565.45</v>
      </c>
      <c r="I341" s="200"/>
      <c r="L341" s="195"/>
      <c r="M341" s="201"/>
      <c r="N341" s="202"/>
      <c r="O341" s="202"/>
      <c r="P341" s="202"/>
      <c r="Q341" s="202"/>
      <c r="R341" s="202"/>
      <c r="S341" s="202"/>
      <c r="T341" s="203"/>
      <c r="AT341" s="204" t="s">
        <v>197</v>
      </c>
      <c r="AU341" s="204" t="s">
        <v>195</v>
      </c>
      <c r="AV341" s="13" t="s">
        <v>194</v>
      </c>
      <c r="AW341" s="13" t="s">
        <v>35</v>
      </c>
      <c r="AX341" s="13" t="s">
        <v>78</v>
      </c>
      <c r="AY341" s="204" t="s">
        <v>187</v>
      </c>
    </row>
    <row r="342" spans="2:51" s="12" customFormat="1" ht="13.5">
      <c r="B342" s="187"/>
      <c r="D342" s="196" t="s">
        <v>197</v>
      </c>
      <c r="F342" s="217" t="s">
        <v>419</v>
      </c>
      <c r="H342" s="218">
        <v>1721.995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8" t="s">
        <v>197</v>
      </c>
      <c r="AU342" s="188" t="s">
        <v>195</v>
      </c>
      <c r="AV342" s="12" t="s">
        <v>195</v>
      </c>
      <c r="AW342" s="12" t="s">
        <v>4</v>
      </c>
      <c r="AX342" s="12" t="s">
        <v>78</v>
      </c>
      <c r="AY342" s="188" t="s">
        <v>187</v>
      </c>
    </row>
    <row r="343" spans="2:65" s="1" customFormat="1" ht="22.5" customHeight="1">
      <c r="B343" s="165"/>
      <c r="C343" s="166" t="s">
        <v>420</v>
      </c>
      <c r="D343" s="166" t="s">
        <v>189</v>
      </c>
      <c r="E343" s="167" t="s">
        <v>421</v>
      </c>
      <c r="F343" s="168" t="s">
        <v>422</v>
      </c>
      <c r="G343" s="169" t="s">
        <v>192</v>
      </c>
      <c r="H343" s="170">
        <v>5311.01</v>
      </c>
      <c r="I343" s="171"/>
      <c r="J343" s="172">
        <f>ROUND(I343*H343,2)</f>
        <v>0</v>
      </c>
      <c r="K343" s="168" t="s">
        <v>193</v>
      </c>
      <c r="L343" s="35"/>
      <c r="M343" s="173" t="s">
        <v>22</v>
      </c>
      <c r="N343" s="174" t="s">
        <v>43</v>
      </c>
      <c r="O343" s="36"/>
      <c r="P343" s="175">
        <f>O343*H343</f>
        <v>0</v>
      </c>
      <c r="Q343" s="175">
        <v>0</v>
      </c>
      <c r="R343" s="175">
        <f>Q343*H343</f>
        <v>0</v>
      </c>
      <c r="S343" s="175">
        <v>0</v>
      </c>
      <c r="T343" s="176">
        <f>S343*H343</f>
        <v>0</v>
      </c>
      <c r="AR343" s="18" t="s">
        <v>194</v>
      </c>
      <c r="AT343" s="18" t="s">
        <v>189</v>
      </c>
      <c r="AU343" s="18" t="s">
        <v>195</v>
      </c>
      <c r="AY343" s="18" t="s">
        <v>187</v>
      </c>
      <c r="BE343" s="177">
        <f>IF(N343="základní",J343,0)</f>
        <v>0</v>
      </c>
      <c r="BF343" s="177">
        <f>IF(N343="snížená",J343,0)</f>
        <v>0</v>
      </c>
      <c r="BG343" s="177">
        <f>IF(N343="zákl. přenesená",J343,0)</f>
        <v>0</v>
      </c>
      <c r="BH343" s="177">
        <f>IF(N343="sníž. přenesená",J343,0)</f>
        <v>0</v>
      </c>
      <c r="BI343" s="177">
        <f>IF(N343="nulová",J343,0)</f>
        <v>0</v>
      </c>
      <c r="BJ343" s="18" t="s">
        <v>195</v>
      </c>
      <c r="BK343" s="177">
        <f>ROUND(I343*H343,2)</f>
        <v>0</v>
      </c>
      <c r="BL343" s="18" t="s">
        <v>194</v>
      </c>
      <c r="BM343" s="18" t="s">
        <v>423</v>
      </c>
    </row>
    <row r="344" spans="2:51" s="11" customFormat="1" ht="13.5">
      <c r="B344" s="178"/>
      <c r="D344" s="179" t="s">
        <v>197</v>
      </c>
      <c r="E344" s="180" t="s">
        <v>22</v>
      </c>
      <c r="F344" s="181" t="s">
        <v>250</v>
      </c>
      <c r="H344" s="182" t="s">
        <v>22</v>
      </c>
      <c r="I344" s="183"/>
      <c r="L344" s="178"/>
      <c r="M344" s="184"/>
      <c r="N344" s="185"/>
      <c r="O344" s="185"/>
      <c r="P344" s="185"/>
      <c r="Q344" s="185"/>
      <c r="R344" s="185"/>
      <c r="S344" s="185"/>
      <c r="T344" s="186"/>
      <c r="AT344" s="182" t="s">
        <v>197</v>
      </c>
      <c r="AU344" s="182" t="s">
        <v>195</v>
      </c>
      <c r="AV344" s="11" t="s">
        <v>78</v>
      </c>
      <c r="AW344" s="11" t="s">
        <v>35</v>
      </c>
      <c r="AX344" s="11" t="s">
        <v>71</v>
      </c>
      <c r="AY344" s="182" t="s">
        <v>187</v>
      </c>
    </row>
    <row r="345" spans="2:51" s="12" customFormat="1" ht="13.5">
      <c r="B345" s="187"/>
      <c r="D345" s="179" t="s">
        <v>197</v>
      </c>
      <c r="E345" s="188" t="s">
        <v>22</v>
      </c>
      <c r="F345" s="189" t="s">
        <v>390</v>
      </c>
      <c r="H345" s="190">
        <v>744.3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197</v>
      </c>
      <c r="AU345" s="188" t="s">
        <v>195</v>
      </c>
      <c r="AV345" s="12" t="s">
        <v>195</v>
      </c>
      <c r="AW345" s="12" t="s">
        <v>35</v>
      </c>
      <c r="AX345" s="12" t="s">
        <v>71</v>
      </c>
      <c r="AY345" s="188" t="s">
        <v>187</v>
      </c>
    </row>
    <row r="346" spans="2:51" s="12" customFormat="1" ht="13.5">
      <c r="B346" s="187"/>
      <c r="D346" s="179" t="s">
        <v>197</v>
      </c>
      <c r="E346" s="188" t="s">
        <v>22</v>
      </c>
      <c r="F346" s="189" t="s">
        <v>391</v>
      </c>
      <c r="H346" s="190">
        <v>22.04</v>
      </c>
      <c r="I346" s="191"/>
      <c r="L346" s="187"/>
      <c r="M346" s="192"/>
      <c r="N346" s="193"/>
      <c r="O346" s="193"/>
      <c r="P346" s="193"/>
      <c r="Q346" s="193"/>
      <c r="R346" s="193"/>
      <c r="S346" s="193"/>
      <c r="T346" s="194"/>
      <c r="AT346" s="188" t="s">
        <v>197</v>
      </c>
      <c r="AU346" s="188" t="s">
        <v>195</v>
      </c>
      <c r="AV346" s="12" t="s">
        <v>195</v>
      </c>
      <c r="AW346" s="12" t="s">
        <v>35</v>
      </c>
      <c r="AX346" s="12" t="s">
        <v>71</v>
      </c>
      <c r="AY346" s="188" t="s">
        <v>187</v>
      </c>
    </row>
    <row r="347" spans="2:51" s="12" customFormat="1" ht="13.5">
      <c r="B347" s="187"/>
      <c r="D347" s="179" t="s">
        <v>197</v>
      </c>
      <c r="E347" s="188" t="s">
        <v>22</v>
      </c>
      <c r="F347" s="189" t="s">
        <v>392</v>
      </c>
      <c r="H347" s="190">
        <v>63.85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8" t="s">
        <v>197</v>
      </c>
      <c r="AU347" s="188" t="s">
        <v>195</v>
      </c>
      <c r="AV347" s="12" t="s">
        <v>195</v>
      </c>
      <c r="AW347" s="12" t="s">
        <v>35</v>
      </c>
      <c r="AX347" s="12" t="s">
        <v>71</v>
      </c>
      <c r="AY347" s="188" t="s">
        <v>187</v>
      </c>
    </row>
    <row r="348" spans="2:51" s="12" customFormat="1" ht="13.5">
      <c r="B348" s="187"/>
      <c r="D348" s="179" t="s">
        <v>197</v>
      </c>
      <c r="E348" s="188" t="s">
        <v>22</v>
      </c>
      <c r="F348" s="189" t="s">
        <v>393</v>
      </c>
      <c r="H348" s="190">
        <v>251.95</v>
      </c>
      <c r="I348" s="191"/>
      <c r="L348" s="187"/>
      <c r="M348" s="192"/>
      <c r="N348" s="193"/>
      <c r="O348" s="193"/>
      <c r="P348" s="193"/>
      <c r="Q348" s="193"/>
      <c r="R348" s="193"/>
      <c r="S348" s="193"/>
      <c r="T348" s="194"/>
      <c r="AT348" s="188" t="s">
        <v>197</v>
      </c>
      <c r="AU348" s="188" t="s">
        <v>195</v>
      </c>
      <c r="AV348" s="12" t="s">
        <v>195</v>
      </c>
      <c r="AW348" s="12" t="s">
        <v>35</v>
      </c>
      <c r="AX348" s="12" t="s">
        <v>71</v>
      </c>
      <c r="AY348" s="188" t="s">
        <v>187</v>
      </c>
    </row>
    <row r="349" spans="2:51" s="12" customFormat="1" ht="13.5">
      <c r="B349" s="187"/>
      <c r="D349" s="179" t="s">
        <v>197</v>
      </c>
      <c r="E349" s="188" t="s">
        <v>22</v>
      </c>
      <c r="F349" s="189" t="s">
        <v>415</v>
      </c>
      <c r="H349" s="190">
        <v>3.55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197</v>
      </c>
      <c r="AU349" s="188" t="s">
        <v>195</v>
      </c>
      <c r="AV349" s="12" t="s">
        <v>195</v>
      </c>
      <c r="AW349" s="12" t="s">
        <v>35</v>
      </c>
      <c r="AX349" s="12" t="s">
        <v>71</v>
      </c>
      <c r="AY349" s="188" t="s">
        <v>187</v>
      </c>
    </row>
    <row r="350" spans="2:51" s="14" customFormat="1" ht="13.5">
      <c r="B350" s="208"/>
      <c r="D350" s="179" t="s">
        <v>197</v>
      </c>
      <c r="E350" s="209" t="s">
        <v>22</v>
      </c>
      <c r="F350" s="210" t="s">
        <v>395</v>
      </c>
      <c r="H350" s="211">
        <v>1085.69</v>
      </c>
      <c r="I350" s="212"/>
      <c r="L350" s="208"/>
      <c r="M350" s="213"/>
      <c r="N350" s="214"/>
      <c r="O350" s="214"/>
      <c r="P350" s="214"/>
      <c r="Q350" s="214"/>
      <c r="R350" s="214"/>
      <c r="S350" s="214"/>
      <c r="T350" s="215"/>
      <c r="AT350" s="209" t="s">
        <v>197</v>
      </c>
      <c r="AU350" s="209" t="s">
        <v>195</v>
      </c>
      <c r="AV350" s="14" t="s">
        <v>97</v>
      </c>
      <c r="AW350" s="14" t="s">
        <v>35</v>
      </c>
      <c r="AX350" s="14" t="s">
        <v>71</v>
      </c>
      <c r="AY350" s="209" t="s">
        <v>187</v>
      </c>
    </row>
    <row r="351" spans="2:51" s="12" customFormat="1" ht="13.5">
      <c r="B351" s="187"/>
      <c r="D351" s="179" t="s">
        <v>197</v>
      </c>
      <c r="E351" s="188" t="s">
        <v>22</v>
      </c>
      <c r="F351" s="189" t="s">
        <v>396</v>
      </c>
      <c r="H351" s="190">
        <v>2118.1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197</v>
      </c>
      <c r="AU351" s="188" t="s">
        <v>195</v>
      </c>
      <c r="AV351" s="12" t="s">
        <v>195</v>
      </c>
      <c r="AW351" s="12" t="s">
        <v>35</v>
      </c>
      <c r="AX351" s="12" t="s">
        <v>71</v>
      </c>
      <c r="AY351" s="188" t="s">
        <v>187</v>
      </c>
    </row>
    <row r="352" spans="2:51" s="12" customFormat="1" ht="13.5">
      <c r="B352" s="187"/>
      <c r="D352" s="179" t="s">
        <v>197</v>
      </c>
      <c r="E352" s="188" t="s">
        <v>22</v>
      </c>
      <c r="F352" s="189" t="s">
        <v>397</v>
      </c>
      <c r="H352" s="190">
        <v>40.6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197</v>
      </c>
      <c r="AU352" s="188" t="s">
        <v>195</v>
      </c>
      <c r="AV352" s="12" t="s">
        <v>195</v>
      </c>
      <c r="AW352" s="12" t="s">
        <v>35</v>
      </c>
      <c r="AX352" s="12" t="s">
        <v>71</v>
      </c>
      <c r="AY352" s="188" t="s">
        <v>187</v>
      </c>
    </row>
    <row r="353" spans="2:51" s="12" customFormat="1" ht="13.5">
      <c r="B353" s="187"/>
      <c r="D353" s="179" t="s">
        <v>197</v>
      </c>
      <c r="E353" s="188" t="s">
        <v>22</v>
      </c>
      <c r="F353" s="189" t="s">
        <v>398</v>
      </c>
      <c r="H353" s="190">
        <v>193.5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8" t="s">
        <v>197</v>
      </c>
      <c r="AU353" s="188" t="s">
        <v>195</v>
      </c>
      <c r="AV353" s="12" t="s">
        <v>195</v>
      </c>
      <c r="AW353" s="12" t="s">
        <v>35</v>
      </c>
      <c r="AX353" s="12" t="s">
        <v>71</v>
      </c>
      <c r="AY353" s="188" t="s">
        <v>187</v>
      </c>
    </row>
    <row r="354" spans="2:51" s="12" customFormat="1" ht="13.5">
      <c r="B354" s="187"/>
      <c r="D354" s="179" t="s">
        <v>197</v>
      </c>
      <c r="E354" s="188" t="s">
        <v>22</v>
      </c>
      <c r="F354" s="189" t="s">
        <v>399</v>
      </c>
      <c r="H354" s="190">
        <v>553.3</v>
      </c>
      <c r="I354" s="191"/>
      <c r="L354" s="187"/>
      <c r="M354" s="192"/>
      <c r="N354" s="193"/>
      <c r="O354" s="193"/>
      <c r="P354" s="193"/>
      <c r="Q354" s="193"/>
      <c r="R354" s="193"/>
      <c r="S354" s="193"/>
      <c r="T354" s="194"/>
      <c r="AT354" s="188" t="s">
        <v>197</v>
      </c>
      <c r="AU354" s="188" t="s">
        <v>195</v>
      </c>
      <c r="AV354" s="12" t="s">
        <v>195</v>
      </c>
      <c r="AW354" s="12" t="s">
        <v>35</v>
      </c>
      <c r="AX354" s="12" t="s">
        <v>71</v>
      </c>
      <c r="AY354" s="188" t="s">
        <v>187</v>
      </c>
    </row>
    <row r="355" spans="2:51" s="12" customFormat="1" ht="13.5">
      <c r="B355" s="187"/>
      <c r="D355" s="179" t="s">
        <v>197</v>
      </c>
      <c r="E355" s="188" t="s">
        <v>22</v>
      </c>
      <c r="F355" s="189" t="s">
        <v>400</v>
      </c>
      <c r="H355" s="190">
        <v>24.38</v>
      </c>
      <c r="I355" s="191"/>
      <c r="L355" s="187"/>
      <c r="M355" s="192"/>
      <c r="N355" s="193"/>
      <c r="O355" s="193"/>
      <c r="P355" s="193"/>
      <c r="Q355" s="193"/>
      <c r="R355" s="193"/>
      <c r="S355" s="193"/>
      <c r="T355" s="194"/>
      <c r="AT355" s="188" t="s">
        <v>197</v>
      </c>
      <c r="AU355" s="188" t="s">
        <v>195</v>
      </c>
      <c r="AV355" s="12" t="s">
        <v>195</v>
      </c>
      <c r="AW355" s="12" t="s">
        <v>35</v>
      </c>
      <c r="AX355" s="12" t="s">
        <v>71</v>
      </c>
      <c r="AY355" s="188" t="s">
        <v>187</v>
      </c>
    </row>
    <row r="356" spans="2:51" s="14" customFormat="1" ht="13.5">
      <c r="B356" s="208"/>
      <c r="D356" s="179" t="s">
        <v>197</v>
      </c>
      <c r="E356" s="209" t="s">
        <v>22</v>
      </c>
      <c r="F356" s="210" t="s">
        <v>401</v>
      </c>
      <c r="H356" s="211">
        <v>2929.88</v>
      </c>
      <c r="I356" s="212"/>
      <c r="L356" s="208"/>
      <c r="M356" s="213"/>
      <c r="N356" s="214"/>
      <c r="O356" s="214"/>
      <c r="P356" s="214"/>
      <c r="Q356" s="214"/>
      <c r="R356" s="214"/>
      <c r="S356" s="214"/>
      <c r="T356" s="215"/>
      <c r="AT356" s="209" t="s">
        <v>197</v>
      </c>
      <c r="AU356" s="209" t="s">
        <v>195</v>
      </c>
      <c r="AV356" s="14" t="s">
        <v>97</v>
      </c>
      <c r="AW356" s="14" t="s">
        <v>35</v>
      </c>
      <c r="AX356" s="14" t="s">
        <v>71</v>
      </c>
      <c r="AY356" s="209" t="s">
        <v>187</v>
      </c>
    </row>
    <row r="357" spans="2:51" s="12" customFormat="1" ht="13.5">
      <c r="B357" s="187"/>
      <c r="D357" s="179" t="s">
        <v>197</v>
      </c>
      <c r="E357" s="188" t="s">
        <v>22</v>
      </c>
      <c r="F357" s="189" t="s">
        <v>402</v>
      </c>
      <c r="H357" s="190">
        <v>54.8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197</v>
      </c>
      <c r="AU357" s="188" t="s">
        <v>195</v>
      </c>
      <c r="AV357" s="12" t="s">
        <v>195</v>
      </c>
      <c r="AW357" s="12" t="s">
        <v>35</v>
      </c>
      <c r="AX357" s="12" t="s">
        <v>71</v>
      </c>
      <c r="AY357" s="188" t="s">
        <v>187</v>
      </c>
    </row>
    <row r="358" spans="2:51" s="12" customFormat="1" ht="13.5">
      <c r="B358" s="187"/>
      <c r="D358" s="179" t="s">
        <v>197</v>
      </c>
      <c r="E358" s="188" t="s">
        <v>22</v>
      </c>
      <c r="F358" s="189" t="s">
        <v>403</v>
      </c>
      <c r="H358" s="190">
        <v>269.14</v>
      </c>
      <c r="I358" s="191"/>
      <c r="L358" s="187"/>
      <c r="M358" s="192"/>
      <c r="N358" s="193"/>
      <c r="O358" s="193"/>
      <c r="P358" s="193"/>
      <c r="Q358" s="193"/>
      <c r="R358" s="193"/>
      <c r="S358" s="193"/>
      <c r="T358" s="194"/>
      <c r="AT358" s="188" t="s">
        <v>197</v>
      </c>
      <c r="AU358" s="188" t="s">
        <v>195</v>
      </c>
      <c r="AV358" s="12" t="s">
        <v>195</v>
      </c>
      <c r="AW358" s="12" t="s">
        <v>35</v>
      </c>
      <c r="AX358" s="12" t="s">
        <v>71</v>
      </c>
      <c r="AY358" s="188" t="s">
        <v>187</v>
      </c>
    </row>
    <row r="359" spans="2:51" s="12" customFormat="1" ht="13.5">
      <c r="B359" s="187"/>
      <c r="D359" s="179" t="s">
        <v>197</v>
      </c>
      <c r="E359" s="188" t="s">
        <v>22</v>
      </c>
      <c r="F359" s="189" t="s">
        <v>404</v>
      </c>
      <c r="H359" s="190">
        <v>4.3</v>
      </c>
      <c r="I359" s="191"/>
      <c r="L359" s="187"/>
      <c r="M359" s="192"/>
      <c r="N359" s="193"/>
      <c r="O359" s="193"/>
      <c r="P359" s="193"/>
      <c r="Q359" s="193"/>
      <c r="R359" s="193"/>
      <c r="S359" s="193"/>
      <c r="T359" s="194"/>
      <c r="AT359" s="188" t="s">
        <v>197</v>
      </c>
      <c r="AU359" s="188" t="s">
        <v>195</v>
      </c>
      <c r="AV359" s="12" t="s">
        <v>195</v>
      </c>
      <c r="AW359" s="12" t="s">
        <v>35</v>
      </c>
      <c r="AX359" s="12" t="s">
        <v>71</v>
      </c>
      <c r="AY359" s="188" t="s">
        <v>187</v>
      </c>
    </row>
    <row r="360" spans="2:51" s="14" customFormat="1" ht="13.5">
      <c r="B360" s="208"/>
      <c r="D360" s="179" t="s">
        <v>197</v>
      </c>
      <c r="E360" s="209" t="s">
        <v>22</v>
      </c>
      <c r="F360" s="210" t="s">
        <v>405</v>
      </c>
      <c r="H360" s="211">
        <v>328.24</v>
      </c>
      <c r="I360" s="212"/>
      <c r="L360" s="208"/>
      <c r="M360" s="213"/>
      <c r="N360" s="214"/>
      <c r="O360" s="214"/>
      <c r="P360" s="214"/>
      <c r="Q360" s="214"/>
      <c r="R360" s="214"/>
      <c r="S360" s="214"/>
      <c r="T360" s="215"/>
      <c r="AT360" s="209" t="s">
        <v>197</v>
      </c>
      <c r="AU360" s="209" t="s">
        <v>195</v>
      </c>
      <c r="AV360" s="14" t="s">
        <v>97</v>
      </c>
      <c r="AW360" s="14" t="s">
        <v>35</v>
      </c>
      <c r="AX360" s="14" t="s">
        <v>71</v>
      </c>
      <c r="AY360" s="209" t="s">
        <v>187</v>
      </c>
    </row>
    <row r="361" spans="2:51" s="12" customFormat="1" ht="13.5">
      <c r="B361" s="187"/>
      <c r="D361" s="179" t="s">
        <v>197</v>
      </c>
      <c r="E361" s="188" t="s">
        <v>22</v>
      </c>
      <c r="F361" s="189" t="s">
        <v>412</v>
      </c>
      <c r="H361" s="190">
        <v>123.99</v>
      </c>
      <c r="I361" s="191"/>
      <c r="L361" s="187"/>
      <c r="M361" s="192"/>
      <c r="N361" s="193"/>
      <c r="O361" s="193"/>
      <c r="P361" s="193"/>
      <c r="Q361" s="193"/>
      <c r="R361" s="193"/>
      <c r="S361" s="193"/>
      <c r="T361" s="194"/>
      <c r="AT361" s="188" t="s">
        <v>197</v>
      </c>
      <c r="AU361" s="188" t="s">
        <v>195</v>
      </c>
      <c r="AV361" s="12" t="s">
        <v>195</v>
      </c>
      <c r="AW361" s="12" t="s">
        <v>35</v>
      </c>
      <c r="AX361" s="12" t="s">
        <v>71</v>
      </c>
      <c r="AY361" s="188" t="s">
        <v>187</v>
      </c>
    </row>
    <row r="362" spans="2:51" s="12" customFormat="1" ht="13.5">
      <c r="B362" s="187"/>
      <c r="D362" s="179" t="s">
        <v>197</v>
      </c>
      <c r="E362" s="188" t="s">
        <v>22</v>
      </c>
      <c r="F362" s="189" t="s">
        <v>413</v>
      </c>
      <c r="H362" s="190">
        <v>843.21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197</v>
      </c>
      <c r="AU362" s="188" t="s">
        <v>195</v>
      </c>
      <c r="AV362" s="12" t="s">
        <v>195</v>
      </c>
      <c r="AW362" s="12" t="s">
        <v>35</v>
      </c>
      <c r="AX362" s="12" t="s">
        <v>71</v>
      </c>
      <c r="AY362" s="188" t="s">
        <v>187</v>
      </c>
    </row>
    <row r="363" spans="2:51" s="14" customFormat="1" ht="13.5">
      <c r="B363" s="208"/>
      <c r="D363" s="179" t="s">
        <v>197</v>
      </c>
      <c r="E363" s="209" t="s">
        <v>22</v>
      </c>
      <c r="F363" s="210" t="s">
        <v>424</v>
      </c>
      <c r="H363" s="211">
        <v>967.2</v>
      </c>
      <c r="I363" s="212"/>
      <c r="L363" s="208"/>
      <c r="M363" s="213"/>
      <c r="N363" s="214"/>
      <c r="O363" s="214"/>
      <c r="P363" s="214"/>
      <c r="Q363" s="214"/>
      <c r="R363" s="214"/>
      <c r="S363" s="214"/>
      <c r="T363" s="215"/>
      <c r="AT363" s="209" t="s">
        <v>197</v>
      </c>
      <c r="AU363" s="209" t="s">
        <v>195</v>
      </c>
      <c r="AV363" s="14" t="s">
        <v>97</v>
      </c>
      <c r="AW363" s="14" t="s">
        <v>35</v>
      </c>
      <c r="AX363" s="14" t="s">
        <v>71</v>
      </c>
      <c r="AY363" s="209" t="s">
        <v>187</v>
      </c>
    </row>
    <row r="364" spans="2:51" s="13" customFormat="1" ht="13.5">
      <c r="B364" s="195"/>
      <c r="D364" s="196" t="s">
        <v>197</v>
      </c>
      <c r="E364" s="197" t="s">
        <v>22</v>
      </c>
      <c r="F364" s="198" t="s">
        <v>201</v>
      </c>
      <c r="H364" s="199">
        <v>5311.01</v>
      </c>
      <c r="I364" s="200"/>
      <c r="L364" s="195"/>
      <c r="M364" s="201"/>
      <c r="N364" s="202"/>
      <c r="O364" s="202"/>
      <c r="P364" s="202"/>
      <c r="Q364" s="202"/>
      <c r="R364" s="202"/>
      <c r="S364" s="202"/>
      <c r="T364" s="203"/>
      <c r="AT364" s="204" t="s">
        <v>197</v>
      </c>
      <c r="AU364" s="204" t="s">
        <v>195</v>
      </c>
      <c r="AV364" s="13" t="s">
        <v>194</v>
      </c>
      <c r="AW364" s="13" t="s">
        <v>35</v>
      </c>
      <c r="AX364" s="13" t="s">
        <v>78</v>
      </c>
      <c r="AY364" s="204" t="s">
        <v>187</v>
      </c>
    </row>
    <row r="365" spans="2:65" s="1" customFormat="1" ht="22.5" customHeight="1">
      <c r="B365" s="165"/>
      <c r="C365" s="219" t="s">
        <v>425</v>
      </c>
      <c r="D365" s="219" t="s">
        <v>307</v>
      </c>
      <c r="E365" s="220" t="s">
        <v>426</v>
      </c>
      <c r="F365" s="221" t="s">
        <v>427</v>
      </c>
      <c r="G365" s="222" t="s">
        <v>192</v>
      </c>
      <c r="H365" s="223">
        <v>5842.111</v>
      </c>
      <c r="I365" s="224"/>
      <c r="J365" s="225">
        <f>ROUND(I365*H365,2)</f>
        <v>0</v>
      </c>
      <c r="K365" s="221" t="s">
        <v>193</v>
      </c>
      <c r="L365" s="226"/>
      <c r="M365" s="227" t="s">
        <v>22</v>
      </c>
      <c r="N365" s="228" t="s">
        <v>43</v>
      </c>
      <c r="O365" s="36"/>
      <c r="P365" s="175">
        <f>O365*H365</f>
        <v>0</v>
      </c>
      <c r="Q365" s="175">
        <v>4E-05</v>
      </c>
      <c r="R365" s="175">
        <f>Q365*H365</f>
        <v>0.23368444000000002</v>
      </c>
      <c r="S365" s="175">
        <v>0</v>
      </c>
      <c r="T365" s="176">
        <f>S365*H365</f>
        <v>0</v>
      </c>
      <c r="AR365" s="18" t="s">
        <v>242</v>
      </c>
      <c r="AT365" s="18" t="s">
        <v>307</v>
      </c>
      <c r="AU365" s="18" t="s">
        <v>195</v>
      </c>
      <c r="AY365" s="18" t="s">
        <v>187</v>
      </c>
      <c r="BE365" s="177">
        <f>IF(N365="základní",J365,0)</f>
        <v>0</v>
      </c>
      <c r="BF365" s="177">
        <f>IF(N365="snížená",J365,0)</f>
        <v>0</v>
      </c>
      <c r="BG365" s="177">
        <f>IF(N365="zákl. přenesená",J365,0)</f>
        <v>0</v>
      </c>
      <c r="BH365" s="177">
        <f>IF(N365="sníž. přenesená",J365,0)</f>
        <v>0</v>
      </c>
      <c r="BI365" s="177">
        <f>IF(N365="nulová",J365,0)</f>
        <v>0</v>
      </c>
      <c r="BJ365" s="18" t="s">
        <v>195</v>
      </c>
      <c r="BK365" s="177">
        <f>ROUND(I365*H365,2)</f>
        <v>0</v>
      </c>
      <c r="BL365" s="18" t="s">
        <v>194</v>
      </c>
      <c r="BM365" s="18" t="s">
        <v>428</v>
      </c>
    </row>
    <row r="366" spans="2:47" s="1" customFormat="1" ht="27">
      <c r="B366" s="35"/>
      <c r="D366" s="179" t="s">
        <v>429</v>
      </c>
      <c r="F366" s="229" t="s">
        <v>430</v>
      </c>
      <c r="I366" s="139"/>
      <c r="L366" s="35"/>
      <c r="M366" s="64"/>
      <c r="N366" s="36"/>
      <c r="O366" s="36"/>
      <c r="P366" s="36"/>
      <c r="Q366" s="36"/>
      <c r="R366" s="36"/>
      <c r="S366" s="36"/>
      <c r="T366" s="65"/>
      <c r="AT366" s="18" t="s">
        <v>429</v>
      </c>
      <c r="AU366" s="18" t="s">
        <v>195</v>
      </c>
    </row>
    <row r="367" spans="2:51" s="12" customFormat="1" ht="13.5">
      <c r="B367" s="187"/>
      <c r="D367" s="196" t="s">
        <v>197</v>
      </c>
      <c r="F367" s="217" t="s">
        <v>431</v>
      </c>
      <c r="H367" s="218">
        <v>5842.111</v>
      </c>
      <c r="I367" s="191"/>
      <c r="L367" s="187"/>
      <c r="M367" s="192"/>
      <c r="N367" s="193"/>
      <c r="O367" s="193"/>
      <c r="P367" s="193"/>
      <c r="Q367" s="193"/>
      <c r="R367" s="193"/>
      <c r="S367" s="193"/>
      <c r="T367" s="194"/>
      <c r="AT367" s="188" t="s">
        <v>197</v>
      </c>
      <c r="AU367" s="188" t="s">
        <v>195</v>
      </c>
      <c r="AV367" s="12" t="s">
        <v>195</v>
      </c>
      <c r="AW367" s="12" t="s">
        <v>4</v>
      </c>
      <c r="AX367" s="12" t="s">
        <v>78</v>
      </c>
      <c r="AY367" s="188" t="s">
        <v>187</v>
      </c>
    </row>
    <row r="368" spans="2:65" s="1" customFormat="1" ht="22.5" customHeight="1">
      <c r="B368" s="165"/>
      <c r="C368" s="166" t="s">
        <v>432</v>
      </c>
      <c r="D368" s="166" t="s">
        <v>189</v>
      </c>
      <c r="E368" s="167" t="s">
        <v>433</v>
      </c>
      <c r="F368" s="168" t="s">
        <v>434</v>
      </c>
      <c r="G368" s="169" t="s">
        <v>95</v>
      </c>
      <c r="H368" s="170">
        <v>194.683</v>
      </c>
      <c r="I368" s="171"/>
      <c r="J368" s="172">
        <f>ROUND(I368*H368,2)</f>
        <v>0</v>
      </c>
      <c r="K368" s="168" t="s">
        <v>193</v>
      </c>
      <c r="L368" s="35"/>
      <c r="M368" s="173" t="s">
        <v>22</v>
      </c>
      <c r="N368" s="174" t="s">
        <v>43</v>
      </c>
      <c r="O368" s="36"/>
      <c r="P368" s="175">
        <f>O368*H368</f>
        <v>0</v>
      </c>
      <c r="Q368" s="175">
        <v>0.00825</v>
      </c>
      <c r="R368" s="175">
        <f>Q368*H368</f>
        <v>1.60613475</v>
      </c>
      <c r="S368" s="175">
        <v>0</v>
      </c>
      <c r="T368" s="176">
        <f>S368*H368</f>
        <v>0</v>
      </c>
      <c r="AR368" s="18" t="s">
        <v>194</v>
      </c>
      <c r="AT368" s="18" t="s">
        <v>189</v>
      </c>
      <c r="AU368" s="18" t="s">
        <v>195</v>
      </c>
      <c r="AY368" s="18" t="s">
        <v>187</v>
      </c>
      <c r="BE368" s="177">
        <f>IF(N368="základní",J368,0)</f>
        <v>0</v>
      </c>
      <c r="BF368" s="177">
        <f>IF(N368="snížená",J368,0)</f>
        <v>0</v>
      </c>
      <c r="BG368" s="177">
        <f>IF(N368="zákl. přenesená",J368,0)</f>
        <v>0</v>
      </c>
      <c r="BH368" s="177">
        <f>IF(N368="sníž. přenesená",J368,0)</f>
        <v>0</v>
      </c>
      <c r="BI368" s="177">
        <f>IF(N368="nulová",J368,0)</f>
        <v>0</v>
      </c>
      <c r="BJ368" s="18" t="s">
        <v>195</v>
      </c>
      <c r="BK368" s="177">
        <f>ROUND(I368*H368,2)</f>
        <v>0</v>
      </c>
      <c r="BL368" s="18" t="s">
        <v>194</v>
      </c>
      <c r="BM368" s="18" t="s">
        <v>435</v>
      </c>
    </row>
    <row r="369" spans="2:51" s="11" customFormat="1" ht="13.5">
      <c r="B369" s="178"/>
      <c r="D369" s="179" t="s">
        <v>197</v>
      </c>
      <c r="E369" s="180" t="s">
        <v>22</v>
      </c>
      <c r="F369" s="181" t="s">
        <v>290</v>
      </c>
      <c r="H369" s="182" t="s">
        <v>22</v>
      </c>
      <c r="I369" s="183"/>
      <c r="L369" s="178"/>
      <c r="M369" s="184"/>
      <c r="N369" s="185"/>
      <c r="O369" s="185"/>
      <c r="P369" s="185"/>
      <c r="Q369" s="185"/>
      <c r="R369" s="185"/>
      <c r="S369" s="185"/>
      <c r="T369" s="186"/>
      <c r="AT369" s="182" t="s">
        <v>197</v>
      </c>
      <c r="AU369" s="182" t="s">
        <v>195</v>
      </c>
      <c r="AV369" s="11" t="s">
        <v>78</v>
      </c>
      <c r="AW369" s="11" t="s">
        <v>35</v>
      </c>
      <c r="AX369" s="11" t="s">
        <v>71</v>
      </c>
      <c r="AY369" s="182" t="s">
        <v>187</v>
      </c>
    </row>
    <row r="370" spans="2:51" s="12" customFormat="1" ht="13.5">
      <c r="B370" s="187"/>
      <c r="D370" s="196" t="s">
        <v>197</v>
      </c>
      <c r="E370" s="216" t="s">
        <v>22</v>
      </c>
      <c r="F370" s="217" t="s">
        <v>436</v>
      </c>
      <c r="H370" s="218">
        <v>194.683</v>
      </c>
      <c r="I370" s="191"/>
      <c r="L370" s="187"/>
      <c r="M370" s="192"/>
      <c r="N370" s="193"/>
      <c r="O370" s="193"/>
      <c r="P370" s="193"/>
      <c r="Q370" s="193"/>
      <c r="R370" s="193"/>
      <c r="S370" s="193"/>
      <c r="T370" s="194"/>
      <c r="AT370" s="188" t="s">
        <v>197</v>
      </c>
      <c r="AU370" s="188" t="s">
        <v>195</v>
      </c>
      <c r="AV370" s="12" t="s">
        <v>195</v>
      </c>
      <c r="AW370" s="12" t="s">
        <v>35</v>
      </c>
      <c r="AX370" s="12" t="s">
        <v>78</v>
      </c>
      <c r="AY370" s="188" t="s">
        <v>187</v>
      </c>
    </row>
    <row r="371" spans="2:65" s="1" customFormat="1" ht="22.5" customHeight="1">
      <c r="B371" s="165"/>
      <c r="C371" s="219" t="s">
        <v>437</v>
      </c>
      <c r="D371" s="219" t="s">
        <v>307</v>
      </c>
      <c r="E371" s="220" t="s">
        <v>438</v>
      </c>
      <c r="F371" s="221" t="s">
        <v>439</v>
      </c>
      <c r="G371" s="222" t="s">
        <v>95</v>
      </c>
      <c r="H371" s="223">
        <v>223.885</v>
      </c>
      <c r="I371" s="224"/>
      <c r="J371" s="225">
        <f>ROUND(I371*H371,2)</f>
        <v>0</v>
      </c>
      <c r="K371" s="221" t="s">
        <v>193</v>
      </c>
      <c r="L371" s="226"/>
      <c r="M371" s="227" t="s">
        <v>22</v>
      </c>
      <c r="N371" s="228" t="s">
        <v>43</v>
      </c>
      <c r="O371" s="36"/>
      <c r="P371" s="175">
        <f>O371*H371</f>
        <v>0</v>
      </c>
      <c r="Q371" s="175">
        <v>0.0009</v>
      </c>
      <c r="R371" s="175">
        <f>Q371*H371</f>
        <v>0.2014965</v>
      </c>
      <c r="S371" s="175">
        <v>0</v>
      </c>
      <c r="T371" s="176">
        <f>S371*H371</f>
        <v>0</v>
      </c>
      <c r="AR371" s="18" t="s">
        <v>242</v>
      </c>
      <c r="AT371" s="18" t="s">
        <v>307</v>
      </c>
      <c r="AU371" s="18" t="s">
        <v>195</v>
      </c>
      <c r="AY371" s="18" t="s">
        <v>187</v>
      </c>
      <c r="BE371" s="177">
        <f>IF(N371="základní",J371,0)</f>
        <v>0</v>
      </c>
      <c r="BF371" s="177">
        <f>IF(N371="snížená",J371,0)</f>
        <v>0</v>
      </c>
      <c r="BG371" s="177">
        <f>IF(N371="zákl. přenesená",J371,0)</f>
        <v>0</v>
      </c>
      <c r="BH371" s="177">
        <f>IF(N371="sníž. přenesená",J371,0)</f>
        <v>0</v>
      </c>
      <c r="BI371" s="177">
        <f>IF(N371="nulová",J371,0)</f>
        <v>0</v>
      </c>
      <c r="BJ371" s="18" t="s">
        <v>195</v>
      </c>
      <c r="BK371" s="177">
        <f>ROUND(I371*H371,2)</f>
        <v>0</v>
      </c>
      <c r="BL371" s="18" t="s">
        <v>194</v>
      </c>
      <c r="BM371" s="18" t="s">
        <v>440</v>
      </c>
    </row>
    <row r="372" spans="2:47" s="1" customFormat="1" ht="27">
      <c r="B372" s="35"/>
      <c r="D372" s="179" t="s">
        <v>429</v>
      </c>
      <c r="F372" s="229" t="s">
        <v>441</v>
      </c>
      <c r="I372" s="139"/>
      <c r="L372" s="35"/>
      <c r="M372" s="64"/>
      <c r="N372" s="36"/>
      <c r="O372" s="36"/>
      <c r="P372" s="36"/>
      <c r="Q372" s="36"/>
      <c r="R372" s="36"/>
      <c r="S372" s="36"/>
      <c r="T372" s="65"/>
      <c r="AT372" s="18" t="s">
        <v>429</v>
      </c>
      <c r="AU372" s="18" t="s">
        <v>195</v>
      </c>
    </row>
    <row r="373" spans="2:51" s="12" customFormat="1" ht="13.5">
      <c r="B373" s="187"/>
      <c r="D373" s="196" t="s">
        <v>197</v>
      </c>
      <c r="F373" s="217" t="s">
        <v>442</v>
      </c>
      <c r="H373" s="218">
        <v>223.885</v>
      </c>
      <c r="I373" s="191"/>
      <c r="L373" s="187"/>
      <c r="M373" s="192"/>
      <c r="N373" s="193"/>
      <c r="O373" s="193"/>
      <c r="P373" s="193"/>
      <c r="Q373" s="193"/>
      <c r="R373" s="193"/>
      <c r="S373" s="193"/>
      <c r="T373" s="194"/>
      <c r="AT373" s="188" t="s">
        <v>197</v>
      </c>
      <c r="AU373" s="188" t="s">
        <v>195</v>
      </c>
      <c r="AV373" s="12" t="s">
        <v>195</v>
      </c>
      <c r="AW373" s="12" t="s">
        <v>4</v>
      </c>
      <c r="AX373" s="12" t="s">
        <v>78</v>
      </c>
      <c r="AY373" s="188" t="s">
        <v>187</v>
      </c>
    </row>
    <row r="374" spans="2:65" s="1" customFormat="1" ht="22.5" customHeight="1">
      <c r="B374" s="165"/>
      <c r="C374" s="166" t="s">
        <v>443</v>
      </c>
      <c r="D374" s="166" t="s">
        <v>189</v>
      </c>
      <c r="E374" s="167" t="s">
        <v>433</v>
      </c>
      <c r="F374" s="168" t="s">
        <v>434</v>
      </c>
      <c r="G374" s="169" t="s">
        <v>95</v>
      </c>
      <c r="H374" s="170">
        <v>530.53</v>
      </c>
      <c r="I374" s="171"/>
      <c r="J374" s="172">
        <f>ROUND(I374*H374,2)</f>
        <v>0</v>
      </c>
      <c r="K374" s="168" t="s">
        <v>193</v>
      </c>
      <c r="L374" s="35"/>
      <c r="M374" s="173" t="s">
        <v>22</v>
      </c>
      <c r="N374" s="174" t="s">
        <v>43</v>
      </c>
      <c r="O374" s="36"/>
      <c r="P374" s="175">
        <f>O374*H374</f>
        <v>0</v>
      </c>
      <c r="Q374" s="175">
        <v>0.00825</v>
      </c>
      <c r="R374" s="175">
        <f>Q374*H374</f>
        <v>4.3768725</v>
      </c>
      <c r="S374" s="175">
        <v>0</v>
      </c>
      <c r="T374" s="176">
        <f>S374*H374</f>
        <v>0</v>
      </c>
      <c r="AR374" s="18" t="s">
        <v>194</v>
      </c>
      <c r="AT374" s="18" t="s">
        <v>189</v>
      </c>
      <c r="AU374" s="18" t="s">
        <v>195</v>
      </c>
      <c r="AY374" s="18" t="s">
        <v>187</v>
      </c>
      <c r="BE374" s="177">
        <f>IF(N374="základní",J374,0)</f>
        <v>0</v>
      </c>
      <c r="BF374" s="177">
        <f>IF(N374="snížená",J374,0)</f>
        <v>0</v>
      </c>
      <c r="BG374" s="177">
        <f>IF(N374="zákl. přenesená",J374,0)</f>
        <v>0</v>
      </c>
      <c r="BH374" s="177">
        <f>IF(N374="sníž. přenesená",J374,0)</f>
        <v>0</v>
      </c>
      <c r="BI374" s="177">
        <f>IF(N374="nulová",J374,0)</f>
        <v>0</v>
      </c>
      <c r="BJ374" s="18" t="s">
        <v>195</v>
      </c>
      <c r="BK374" s="177">
        <f>ROUND(I374*H374,2)</f>
        <v>0</v>
      </c>
      <c r="BL374" s="18" t="s">
        <v>194</v>
      </c>
      <c r="BM374" s="18" t="s">
        <v>444</v>
      </c>
    </row>
    <row r="375" spans="2:51" s="11" customFormat="1" ht="13.5">
      <c r="B375" s="178"/>
      <c r="D375" s="179" t="s">
        <v>197</v>
      </c>
      <c r="E375" s="180" t="s">
        <v>22</v>
      </c>
      <c r="F375" s="181" t="s">
        <v>290</v>
      </c>
      <c r="H375" s="182" t="s">
        <v>22</v>
      </c>
      <c r="I375" s="183"/>
      <c r="L375" s="178"/>
      <c r="M375" s="184"/>
      <c r="N375" s="185"/>
      <c r="O375" s="185"/>
      <c r="P375" s="185"/>
      <c r="Q375" s="185"/>
      <c r="R375" s="185"/>
      <c r="S375" s="185"/>
      <c r="T375" s="186"/>
      <c r="AT375" s="182" t="s">
        <v>197</v>
      </c>
      <c r="AU375" s="182" t="s">
        <v>195</v>
      </c>
      <c r="AV375" s="11" t="s">
        <v>78</v>
      </c>
      <c r="AW375" s="11" t="s">
        <v>35</v>
      </c>
      <c r="AX375" s="11" t="s">
        <v>71</v>
      </c>
      <c r="AY375" s="182" t="s">
        <v>187</v>
      </c>
    </row>
    <row r="376" spans="2:51" s="12" customFormat="1" ht="13.5">
      <c r="B376" s="187"/>
      <c r="D376" s="196" t="s">
        <v>197</v>
      </c>
      <c r="E376" s="216" t="s">
        <v>22</v>
      </c>
      <c r="F376" s="217" t="s">
        <v>445</v>
      </c>
      <c r="H376" s="218">
        <v>530.53</v>
      </c>
      <c r="I376" s="191"/>
      <c r="L376" s="187"/>
      <c r="M376" s="192"/>
      <c r="N376" s="193"/>
      <c r="O376" s="193"/>
      <c r="P376" s="193"/>
      <c r="Q376" s="193"/>
      <c r="R376" s="193"/>
      <c r="S376" s="193"/>
      <c r="T376" s="194"/>
      <c r="AT376" s="188" t="s">
        <v>197</v>
      </c>
      <c r="AU376" s="188" t="s">
        <v>195</v>
      </c>
      <c r="AV376" s="12" t="s">
        <v>195</v>
      </c>
      <c r="AW376" s="12" t="s">
        <v>35</v>
      </c>
      <c r="AX376" s="12" t="s">
        <v>78</v>
      </c>
      <c r="AY376" s="188" t="s">
        <v>187</v>
      </c>
    </row>
    <row r="377" spans="2:65" s="1" customFormat="1" ht="22.5" customHeight="1">
      <c r="B377" s="165"/>
      <c r="C377" s="219" t="s">
        <v>446</v>
      </c>
      <c r="D377" s="219" t="s">
        <v>307</v>
      </c>
      <c r="E377" s="220" t="s">
        <v>447</v>
      </c>
      <c r="F377" s="221" t="s">
        <v>448</v>
      </c>
      <c r="G377" s="222" t="s">
        <v>95</v>
      </c>
      <c r="H377" s="223">
        <v>610.11</v>
      </c>
      <c r="I377" s="224"/>
      <c r="J377" s="225">
        <f>ROUND(I377*H377,2)</f>
        <v>0</v>
      </c>
      <c r="K377" s="221" t="s">
        <v>193</v>
      </c>
      <c r="L377" s="226"/>
      <c r="M377" s="227" t="s">
        <v>22</v>
      </c>
      <c r="N377" s="228" t="s">
        <v>43</v>
      </c>
      <c r="O377" s="36"/>
      <c r="P377" s="175">
        <f>O377*H377</f>
        <v>0</v>
      </c>
      <c r="Q377" s="175">
        <v>0.00051</v>
      </c>
      <c r="R377" s="175">
        <f>Q377*H377</f>
        <v>0.31115610000000005</v>
      </c>
      <c r="S377" s="175">
        <v>0</v>
      </c>
      <c r="T377" s="176">
        <f>S377*H377</f>
        <v>0</v>
      </c>
      <c r="AR377" s="18" t="s">
        <v>242</v>
      </c>
      <c r="AT377" s="18" t="s">
        <v>307</v>
      </c>
      <c r="AU377" s="18" t="s">
        <v>195</v>
      </c>
      <c r="AY377" s="18" t="s">
        <v>187</v>
      </c>
      <c r="BE377" s="177">
        <f>IF(N377="základní",J377,0)</f>
        <v>0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8" t="s">
        <v>195</v>
      </c>
      <c r="BK377" s="177">
        <f>ROUND(I377*H377,2)</f>
        <v>0</v>
      </c>
      <c r="BL377" s="18" t="s">
        <v>194</v>
      </c>
      <c r="BM377" s="18" t="s">
        <v>449</v>
      </c>
    </row>
    <row r="378" spans="2:47" s="1" customFormat="1" ht="27">
      <c r="B378" s="35"/>
      <c r="D378" s="179" t="s">
        <v>429</v>
      </c>
      <c r="F378" s="229" t="s">
        <v>450</v>
      </c>
      <c r="I378" s="139"/>
      <c r="L378" s="35"/>
      <c r="M378" s="64"/>
      <c r="N378" s="36"/>
      <c r="O378" s="36"/>
      <c r="P378" s="36"/>
      <c r="Q378" s="36"/>
      <c r="R378" s="36"/>
      <c r="S378" s="36"/>
      <c r="T378" s="65"/>
      <c r="AT378" s="18" t="s">
        <v>429</v>
      </c>
      <c r="AU378" s="18" t="s">
        <v>195</v>
      </c>
    </row>
    <row r="379" spans="2:51" s="12" customFormat="1" ht="13.5">
      <c r="B379" s="187"/>
      <c r="D379" s="196" t="s">
        <v>197</v>
      </c>
      <c r="F379" s="217" t="s">
        <v>451</v>
      </c>
      <c r="H379" s="218">
        <v>610.11</v>
      </c>
      <c r="I379" s="191"/>
      <c r="L379" s="187"/>
      <c r="M379" s="192"/>
      <c r="N379" s="193"/>
      <c r="O379" s="193"/>
      <c r="P379" s="193"/>
      <c r="Q379" s="193"/>
      <c r="R379" s="193"/>
      <c r="S379" s="193"/>
      <c r="T379" s="194"/>
      <c r="AT379" s="188" t="s">
        <v>197</v>
      </c>
      <c r="AU379" s="188" t="s">
        <v>195</v>
      </c>
      <c r="AV379" s="12" t="s">
        <v>195</v>
      </c>
      <c r="AW379" s="12" t="s">
        <v>4</v>
      </c>
      <c r="AX379" s="12" t="s">
        <v>78</v>
      </c>
      <c r="AY379" s="188" t="s">
        <v>187</v>
      </c>
    </row>
    <row r="380" spans="2:65" s="1" customFormat="1" ht="22.5" customHeight="1">
      <c r="B380" s="165"/>
      <c r="C380" s="166" t="s">
        <v>452</v>
      </c>
      <c r="D380" s="166" t="s">
        <v>189</v>
      </c>
      <c r="E380" s="167" t="s">
        <v>453</v>
      </c>
      <c r="F380" s="168" t="s">
        <v>454</v>
      </c>
      <c r="G380" s="169" t="s">
        <v>95</v>
      </c>
      <c r="H380" s="170">
        <v>484.751</v>
      </c>
      <c r="I380" s="171"/>
      <c r="J380" s="172">
        <f>ROUND(I380*H380,2)</f>
        <v>0</v>
      </c>
      <c r="K380" s="168" t="s">
        <v>22</v>
      </c>
      <c r="L380" s="35"/>
      <c r="M380" s="173" t="s">
        <v>22</v>
      </c>
      <c r="N380" s="174" t="s">
        <v>43</v>
      </c>
      <c r="O380" s="36"/>
      <c r="P380" s="175">
        <f>O380*H380</f>
        <v>0</v>
      </c>
      <c r="Q380" s="175">
        <v>0.00825</v>
      </c>
      <c r="R380" s="175">
        <f>Q380*H380</f>
        <v>3.99919575</v>
      </c>
      <c r="S380" s="175">
        <v>0</v>
      </c>
      <c r="T380" s="176">
        <f>S380*H380</f>
        <v>0</v>
      </c>
      <c r="AR380" s="18" t="s">
        <v>194</v>
      </c>
      <c r="AT380" s="18" t="s">
        <v>189</v>
      </c>
      <c r="AU380" s="18" t="s">
        <v>195</v>
      </c>
      <c r="AY380" s="18" t="s">
        <v>187</v>
      </c>
      <c r="BE380" s="177">
        <f>IF(N380="základní",J380,0)</f>
        <v>0</v>
      </c>
      <c r="BF380" s="177">
        <f>IF(N380="snížená",J380,0)</f>
        <v>0</v>
      </c>
      <c r="BG380" s="177">
        <f>IF(N380="zákl. přenesená",J380,0)</f>
        <v>0</v>
      </c>
      <c r="BH380" s="177">
        <f>IF(N380="sníž. přenesená",J380,0)</f>
        <v>0</v>
      </c>
      <c r="BI380" s="177">
        <f>IF(N380="nulová",J380,0)</f>
        <v>0</v>
      </c>
      <c r="BJ380" s="18" t="s">
        <v>195</v>
      </c>
      <c r="BK380" s="177">
        <f>ROUND(I380*H380,2)</f>
        <v>0</v>
      </c>
      <c r="BL380" s="18" t="s">
        <v>194</v>
      </c>
      <c r="BM380" s="18" t="s">
        <v>455</v>
      </c>
    </row>
    <row r="381" spans="2:51" s="11" customFormat="1" ht="13.5">
      <c r="B381" s="178"/>
      <c r="D381" s="179" t="s">
        <v>197</v>
      </c>
      <c r="E381" s="180" t="s">
        <v>22</v>
      </c>
      <c r="F381" s="181" t="s">
        <v>290</v>
      </c>
      <c r="H381" s="182" t="s">
        <v>22</v>
      </c>
      <c r="I381" s="183"/>
      <c r="L381" s="178"/>
      <c r="M381" s="184"/>
      <c r="N381" s="185"/>
      <c r="O381" s="185"/>
      <c r="P381" s="185"/>
      <c r="Q381" s="185"/>
      <c r="R381" s="185"/>
      <c r="S381" s="185"/>
      <c r="T381" s="186"/>
      <c r="AT381" s="182" t="s">
        <v>197</v>
      </c>
      <c r="AU381" s="182" t="s">
        <v>195</v>
      </c>
      <c r="AV381" s="11" t="s">
        <v>78</v>
      </c>
      <c r="AW381" s="11" t="s">
        <v>35</v>
      </c>
      <c r="AX381" s="11" t="s">
        <v>71</v>
      </c>
      <c r="AY381" s="182" t="s">
        <v>187</v>
      </c>
    </row>
    <row r="382" spans="2:51" s="12" customFormat="1" ht="13.5">
      <c r="B382" s="187"/>
      <c r="D382" s="196" t="s">
        <v>197</v>
      </c>
      <c r="E382" s="216" t="s">
        <v>22</v>
      </c>
      <c r="F382" s="217" t="s">
        <v>456</v>
      </c>
      <c r="H382" s="218">
        <v>484.751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197</v>
      </c>
      <c r="AU382" s="188" t="s">
        <v>195</v>
      </c>
      <c r="AV382" s="12" t="s">
        <v>195</v>
      </c>
      <c r="AW382" s="12" t="s">
        <v>35</v>
      </c>
      <c r="AX382" s="12" t="s">
        <v>78</v>
      </c>
      <c r="AY382" s="188" t="s">
        <v>187</v>
      </c>
    </row>
    <row r="383" spans="2:65" s="1" customFormat="1" ht="22.5" customHeight="1">
      <c r="B383" s="165"/>
      <c r="C383" s="219" t="s">
        <v>457</v>
      </c>
      <c r="D383" s="219" t="s">
        <v>307</v>
      </c>
      <c r="E383" s="220" t="s">
        <v>458</v>
      </c>
      <c r="F383" s="221" t="s">
        <v>459</v>
      </c>
      <c r="G383" s="222" t="s">
        <v>95</v>
      </c>
      <c r="H383" s="223">
        <v>557.464</v>
      </c>
      <c r="I383" s="224"/>
      <c r="J383" s="225">
        <f>ROUND(I383*H383,2)</f>
        <v>0</v>
      </c>
      <c r="K383" s="221" t="s">
        <v>193</v>
      </c>
      <c r="L383" s="226"/>
      <c r="M383" s="227" t="s">
        <v>22</v>
      </c>
      <c r="N383" s="228" t="s">
        <v>43</v>
      </c>
      <c r="O383" s="36"/>
      <c r="P383" s="175">
        <f>O383*H383</f>
        <v>0</v>
      </c>
      <c r="Q383" s="175">
        <v>0.0009</v>
      </c>
      <c r="R383" s="175">
        <f>Q383*H383</f>
        <v>0.5017176</v>
      </c>
      <c r="S383" s="175">
        <v>0</v>
      </c>
      <c r="T383" s="176">
        <f>S383*H383</f>
        <v>0</v>
      </c>
      <c r="AR383" s="18" t="s">
        <v>242</v>
      </c>
      <c r="AT383" s="18" t="s">
        <v>307</v>
      </c>
      <c r="AU383" s="18" t="s">
        <v>195</v>
      </c>
      <c r="AY383" s="18" t="s">
        <v>187</v>
      </c>
      <c r="BE383" s="177">
        <f>IF(N383="základní",J383,0)</f>
        <v>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8" t="s">
        <v>195</v>
      </c>
      <c r="BK383" s="177">
        <f>ROUND(I383*H383,2)</f>
        <v>0</v>
      </c>
      <c r="BL383" s="18" t="s">
        <v>194</v>
      </c>
      <c r="BM383" s="18" t="s">
        <v>460</v>
      </c>
    </row>
    <row r="384" spans="2:47" s="1" customFormat="1" ht="27">
      <c r="B384" s="35"/>
      <c r="D384" s="179" t="s">
        <v>429</v>
      </c>
      <c r="F384" s="229" t="s">
        <v>461</v>
      </c>
      <c r="I384" s="139"/>
      <c r="L384" s="35"/>
      <c r="M384" s="64"/>
      <c r="N384" s="36"/>
      <c r="O384" s="36"/>
      <c r="P384" s="36"/>
      <c r="Q384" s="36"/>
      <c r="R384" s="36"/>
      <c r="S384" s="36"/>
      <c r="T384" s="65"/>
      <c r="AT384" s="18" t="s">
        <v>429</v>
      </c>
      <c r="AU384" s="18" t="s">
        <v>195</v>
      </c>
    </row>
    <row r="385" spans="2:51" s="12" customFormat="1" ht="13.5">
      <c r="B385" s="187"/>
      <c r="D385" s="196" t="s">
        <v>197</v>
      </c>
      <c r="F385" s="217" t="s">
        <v>462</v>
      </c>
      <c r="H385" s="218">
        <v>557.464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197</v>
      </c>
      <c r="AU385" s="188" t="s">
        <v>195</v>
      </c>
      <c r="AV385" s="12" t="s">
        <v>195</v>
      </c>
      <c r="AW385" s="12" t="s">
        <v>4</v>
      </c>
      <c r="AX385" s="12" t="s">
        <v>78</v>
      </c>
      <c r="AY385" s="188" t="s">
        <v>187</v>
      </c>
    </row>
    <row r="386" spans="2:65" s="1" customFormat="1" ht="22.5" customHeight="1">
      <c r="B386" s="165"/>
      <c r="C386" s="166" t="s">
        <v>463</v>
      </c>
      <c r="D386" s="166" t="s">
        <v>189</v>
      </c>
      <c r="E386" s="167" t="s">
        <v>464</v>
      </c>
      <c r="F386" s="168" t="s">
        <v>465</v>
      </c>
      <c r="G386" s="169" t="s">
        <v>95</v>
      </c>
      <c r="H386" s="170">
        <v>8.31</v>
      </c>
      <c r="I386" s="171"/>
      <c r="J386" s="172">
        <f>ROUND(I386*H386,2)</f>
        <v>0</v>
      </c>
      <c r="K386" s="168" t="s">
        <v>193</v>
      </c>
      <c r="L386" s="35"/>
      <c r="M386" s="173" t="s">
        <v>22</v>
      </c>
      <c r="N386" s="174" t="s">
        <v>43</v>
      </c>
      <c r="O386" s="36"/>
      <c r="P386" s="175">
        <f>O386*H386</f>
        <v>0</v>
      </c>
      <c r="Q386" s="175">
        <v>0.00825</v>
      </c>
      <c r="R386" s="175">
        <f>Q386*H386</f>
        <v>0.06855750000000001</v>
      </c>
      <c r="S386" s="175">
        <v>0</v>
      </c>
      <c r="T386" s="176">
        <f>S386*H386</f>
        <v>0</v>
      </c>
      <c r="AR386" s="18" t="s">
        <v>194</v>
      </c>
      <c r="AT386" s="18" t="s">
        <v>189</v>
      </c>
      <c r="AU386" s="18" t="s">
        <v>195</v>
      </c>
      <c r="AY386" s="18" t="s">
        <v>187</v>
      </c>
      <c r="BE386" s="177">
        <f>IF(N386="základní",J386,0)</f>
        <v>0</v>
      </c>
      <c r="BF386" s="177">
        <f>IF(N386="snížená",J386,0)</f>
        <v>0</v>
      </c>
      <c r="BG386" s="177">
        <f>IF(N386="zákl. přenesená",J386,0)</f>
        <v>0</v>
      </c>
      <c r="BH386" s="177">
        <f>IF(N386="sníž. přenesená",J386,0)</f>
        <v>0</v>
      </c>
      <c r="BI386" s="177">
        <f>IF(N386="nulová",J386,0)</f>
        <v>0</v>
      </c>
      <c r="BJ386" s="18" t="s">
        <v>195</v>
      </c>
      <c r="BK386" s="177">
        <f>ROUND(I386*H386,2)</f>
        <v>0</v>
      </c>
      <c r="BL386" s="18" t="s">
        <v>194</v>
      </c>
      <c r="BM386" s="18" t="s">
        <v>466</v>
      </c>
    </row>
    <row r="387" spans="2:51" s="11" customFormat="1" ht="13.5">
      <c r="B387" s="178"/>
      <c r="D387" s="179" t="s">
        <v>197</v>
      </c>
      <c r="E387" s="180" t="s">
        <v>22</v>
      </c>
      <c r="F387" s="181" t="s">
        <v>290</v>
      </c>
      <c r="H387" s="182" t="s">
        <v>22</v>
      </c>
      <c r="I387" s="183"/>
      <c r="L387" s="178"/>
      <c r="M387" s="184"/>
      <c r="N387" s="185"/>
      <c r="O387" s="185"/>
      <c r="P387" s="185"/>
      <c r="Q387" s="185"/>
      <c r="R387" s="185"/>
      <c r="S387" s="185"/>
      <c r="T387" s="186"/>
      <c r="AT387" s="182" t="s">
        <v>197</v>
      </c>
      <c r="AU387" s="182" t="s">
        <v>195</v>
      </c>
      <c r="AV387" s="11" t="s">
        <v>78</v>
      </c>
      <c r="AW387" s="11" t="s">
        <v>35</v>
      </c>
      <c r="AX387" s="11" t="s">
        <v>71</v>
      </c>
      <c r="AY387" s="182" t="s">
        <v>187</v>
      </c>
    </row>
    <row r="388" spans="2:51" s="12" customFormat="1" ht="13.5">
      <c r="B388" s="187"/>
      <c r="D388" s="196" t="s">
        <v>197</v>
      </c>
      <c r="E388" s="216" t="s">
        <v>22</v>
      </c>
      <c r="F388" s="217" t="s">
        <v>467</v>
      </c>
      <c r="H388" s="218">
        <v>8.31</v>
      </c>
      <c r="I388" s="191"/>
      <c r="L388" s="187"/>
      <c r="M388" s="192"/>
      <c r="N388" s="193"/>
      <c r="O388" s="193"/>
      <c r="P388" s="193"/>
      <c r="Q388" s="193"/>
      <c r="R388" s="193"/>
      <c r="S388" s="193"/>
      <c r="T388" s="194"/>
      <c r="AT388" s="188" t="s">
        <v>197</v>
      </c>
      <c r="AU388" s="188" t="s">
        <v>195</v>
      </c>
      <c r="AV388" s="12" t="s">
        <v>195</v>
      </c>
      <c r="AW388" s="12" t="s">
        <v>35</v>
      </c>
      <c r="AX388" s="12" t="s">
        <v>78</v>
      </c>
      <c r="AY388" s="188" t="s">
        <v>187</v>
      </c>
    </row>
    <row r="389" spans="2:65" s="1" customFormat="1" ht="22.5" customHeight="1">
      <c r="B389" s="165"/>
      <c r="C389" s="219" t="s">
        <v>468</v>
      </c>
      <c r="D389" s="219" t="s">
        <v>307</v>
      </c>
      <c r="E389" s="220" t="s">
        <v>469</v>
      </c>
      <c r="F389" s="221" t="s">
        <v>470</v>
      </c>
      <c r="G389" s="222" t="s">
        <v>95</v>
      </c>
      <c r="H389" s="223">
        <v>9.557</v>
      </c>
      <c r="I389" s="224"/>
      <c r="J389" s="225">
        <f>ROUND(I389*H389,2)</f>
        <v>0</v>
      </c>
      <c r="K389" s="221" t="s">
        <v>193</v>
      </c>
      <c r="L389" s="226"/>
      <c r="M389" s="227" t="s">
        <v>22</v>
      </c>
      <c r="N389" s="228" t="s">
        <v>43</v>
      </c>
      <c r="O389" s="36"/>
      <c r="P389" s="175">
        <f>O389*H389</f>
        <v>0</v>
      </c>
      <c r="Q389" s="175">
        <v>0.0015</v>
      </c>
      <c r="R389" s="175">
        <f>Q389*H389</f>
        <v>0.014335500000000001</v>
      </c>
      <c r="S389" s="175">
        <v>0</v>
      </c>
      <c r="T389" s="176">
        <f>S389*H389</f>
        <v>0</v>
      </c>
      <c r="AR389" s="18" t="s">
        <v>242</v>
      </c>
      <c r="AT389" s="18" t="s">
        <v>307</v>
      </c>
      <c r="AU389" s="18" t="s">
        <v>195</v>
      </c>
      <c r="AY389" s="18" t="s">
        <v>187</v>
      </c>
      <c r="BE389" s="177">
        <f>IF(N389="základní",J389,0)</f>
        <v>0</v>
      </c>
      <c r="BF389" s="177">
        <f>IF(N389="snížená",J389,0)</f>
        <v>0</v>
      </c>
      <c r="BG389" s="177">
        <f>IF(N389="zákl. přenesená",J389,0)</f>
        <v>0</v>
      </c>
      <c r="BH389" s="177">
        <f>IF(N389="sníž. přenesená",J389,0)</f>
        <v>0</v>
      </c>
      <c r="BI389" s="177">
        <f>IF(N389="nulová",J389,0)</f>
        <v>0</v>
      </c>
      <c r="BJ389" s="18" t="s">
        <v>195</v>
      </c>
      <c r="BK389" s="177">
        <f>ROUND(I389*H389,2)</f>
        <v>0</v>
      </c>
      <c r="BL389" s="18" t="s">
        <v>194</v>
      </c>
      <c r="BM389" s="18" t="s">
        <v>471</v>
      </c>
    </row>
    <row r="390" spans="2:51" s="12" customFormat="1" ht="13.5">
      <c r="B390" s="187"/>
      <c r="D390" s="196" t="s">
        <v>197</v>
      </c>
      <c r="F390" s="217" t="s">
        <v>472</v>
      </c>
      <c r="H390" s="218">
        <v>9.557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197</v>
      </c>
      <c r="AU390" s="188" t="s">
        <v>195</v>
      </c>
      <c r="AV390" s="12" t="s">
        <v>195</v>
      </c>
      <c r="AW390" s="12" t="s">
        <v>4</v>
      </c>
      <c r="AX390" s="12" t="s">
        <v>78</v>
      </c>
      <c r="AY390" s="188" t="s">
        <v>187</v>
      </c>
    </row>
    <row r="391" spans="2:65" s="1" customFormat="1" ht="22.5" customHeight="1">
      <c r="B391" s="165"/>
      <c r="C391" s="166" t="s">
        <v>473</v>
      </c>
      <c r="D391" s="166" t="s">
        <v>189</v>
      </c>
      <c r="E391" s="167" t="s">
        <v>464</v>
      </c>
      <c r="F391" s="168" t="s">
        <v>465</v>
      </c>
      <c r="G391" s="169" t="s">
        <v>95</v>
      </c>
      <c r="H391" s="170">
        <v>198.56</v>
      </c>
      <c r="I391" s="171"/>
      <c r="J391" s="172">
        <f>ROUND(I391*H391,2)</f>
        <v>0</v>
      </c>
      <c r="K391" s="168" t="s">
        <v>193</v>
      </c>
      <c r="L391" s="35"/>
      <c r="M391" s="173" t="s">
        <v>22</v>
      </c>
      <c r="N391" s="174" t="s">
        <v>43</v>
      </c>
      <c r="O391" s="36"/>
      <c r="P391" s="175">
        <f>O391*H391</f>
        <v>0</v>
      </c>
      <c r="Q391" s="175">
        <v>0.00825</v>
      </c>
      <c r="R391" s="175">
        <f>Q391*H391</f>
        <v>1.63812</v>
      </c>
      <c r="S391" s="175">
        <v>0</v>
      </c>
      <c r="T391" s="176">
        <f>S391*H391</f>
        <v>0</v>
      </c>
      <c r="AR391" s="18" t="s">
        <v>194</v>
      </c>
      <c r="AT391" s="18" t="s">
        <v>189</v>
      </c>
      <c r="AU391" s="18" t="s">
        <v>195</v>
      </c>
      <c r="AY391" s="18" t="s">
        <v>187</v>
      </c>
      <c r="BE391" s="177">
        <f>IF(N391="základní",J391,0)</f>
        <v>0</v>
      </c>
      <c r="BF391" s="177">
        <f>IF(N391="snížená",J391,0)</f>
        <v>0</v>
      </c>
      <c r="BG391" s="177">
        <f>IF(N391="zákl. přenesená",J391,0)</f>
        <v>0</v>
      </c>
      <c r="BH391" s="177">
        <f>IF(N391="sníž. přenesená",J391,0)</f>
        <v>0</v>
      </c>
      <c r="BI391" s="177">
        <f>IF(N391="nulová",J391,0)</f>
        <v>0</v>
      </c>
      <c r="BJ391" s="18" t="s">
        <v>195</v>
      </c>
      <c r="BK391" s="177">
        <f>ROUND(I391*H391,2)</f>
        <v>0</v>
      </c>
      <c r="BL391" s="18" t="s">
        <v>194</v>
      </c>
      <c r="BM391" s="18" t="s">
        <v>474</v>
      </c>
    </row>
    <row r="392" spans="2:51" s="11" customFormat="1" ht="13.5">
      <c r="B392" s="178"/>
      <c r="D392" s="179" t="s">
        <v>197</v>
      </c>
      <c r="E392" s="180" t="s">
        <v>22</v>
      </c>
      <c r="F392" s="181" t="s">
        <v>290</v>
      </c>
      <c r="H392" s="182" t="s">
        <v>22</v>
      </c>
      <c r="I392" s="183"/>
      <c r="L392" s="178"/>
      <c r="M392" s="184"/>
      <c r="N392" s="185"/>
      <c r="O392" s="185"/>
      <c r="P392" s="185"/>
      <c r="Q392" s="185"/>
      <c r="R392" s="185"/>
      <c r="S392" s="185"/>
      <c r="T392" s="186"/>
      <c r="AT392" s="182" t="s">
        <v>197</v>
      </c>
      <c r="AU392" s="182" t="s">
        <v>195</v>
      </c>
      <c r="AV392" s="11" t="s">
        <v>78</v>
      </c>
      <c r="AW392" s="11" t="s">
        <v>35</v>
      </c>
      <c r="AX392" s="11" t="s">
        <v>71</v>
      </c>
      <c r="AY392" s="182" t="s">
        <v>187</v>
      </c>
    </row>
    <row r="393" spans="2:51" s="12" customFormat="1" ht="13.5">
      <c r="B393" s="187"/>
      <c r="D393" s="196" t="s">
        <v>197</v>
      </c>
      <c r="E393" s="216" t="s">
        <v>22</v>
      </c>
      <c r="F393" s="217" t="s">
        <v>475</v>
      </c>
      <c r="H393" s="218">
        <v>198.56</v>
      </c>
      <c r="I393" s="191"/>
      <c r="L393" s="187"/>
      <c r="M393" s="192"/>
      <c r="N393" s="193"/>
      <c r="O393" s="193"/>
      <c r="P393" s="193"/>
      <c r="Q393" s="193"/>
      <c r="R393" s="193"/>
      <c r="S393" s="193"/>
      <c r="T393" s="194"/>
      <c r="AT393" s="188" t="s">
        <v>197</v>
      </c>
      <c r="AU393" s="188" t="s">
        <v>195</v>
      </c>
      <c r="AV393" s="12" t="s">
        <v>195</v>
      </c>
      <c r="AW393" s="12" t="s">
        <v>35</v>
      </c>
      <c r="AX393" s="12" t="s">
        <v>78</v>
      </c>
      <c r="AY393" s="188" t="s">
        <v>187</v>
      </c>
    </row>
    <row r="394" spans="2:65" s="1" customFormat="1" ht="22.5" customHeight="1">
      <c r="B394" s="165"/>
      <c r="C394" s="219" t="s">
        <v>476</v>
      </c>
      <c r="D394" s="219" t="s">
        <v>307</v>
      </c>
      <c r="E394" s="220" t="s">
        <v>477</v>
      </c>
      <c r="F394" s="221" t="s">
        <v>478</v>
      </c>
      <c r="G394" s="222" t="s">
        <v>95</v>
      </c>
      <c r="H394" s="223">
        <v>228.344</v>
      </c>
      <c r="I394" s="224"/>
      <c r="J394" s="225">
        <f>ROUND(I394*H394,2)</f>
        <v>0</v>
      </c>
      <c r="K394" s="221" t="s">
        <v>193</v>
      </c>
      <c r="L394" s="226"/>
      <c r="M394" s="227" t="s">
        <v>22</v>
      </c>
      <c r="N394" s="228" t="s">
        <v>43</v>
      </c>
      <c r="O394" s="36"/>
      <c r="P394" s="175">
        <f>O394*H394</f>
        <v>0</v>
      </c>
      <c r="Q394" s="175">
        <v>0.00085</v>
      </c>
      <c r="R394" s="175">
        <f>Q394*H394</f>
        <v>0.19409239999999997</v>
      </c>
      <c r="S394" s="175">
        <v>0</v>
      </c>
      <c r="T394" s="176">
        <f>S394*H394</f>
        <v>0</v>
      </c>
      <c r="AR394" s="18" t="s">
        <v>242</v>
      </c>
      <c r="AT394" s="18" t="s">
        <v>307</v>
      </c>
      <c r="AU394" s="18" t="s">
        <v>195</v>
      </c>
      <c r="AY394" s="18" t="s">
        <v>187</v>
      </c>
      <c r="BE394" s="177">
        <f>IF(N394="základní",J394,0)</f>
        <v>0</v>
      </c>
      <c r="BF394" s="177">
        <f>IF(N394="snížená",J394,0)</f>
        <v>0</v>
      </c>
      <c r="BG394" s="177">
        <f>IF(N394="zákl. přenesená",J394,0)</f>
        <v>0</v>
      </c>
      <c r="BH394" s="177">
        <f>IF(N394="sníž. přenesená",J394,0)</f>
        <v>0</v>
      </c>
      <c r="BI394" s="177">
        <f>IF(N394="nulová",J394,0)</f>
        <v>0</v>
      </c>
      <c r="BJ394" s="18" t="s">
        <v>195</v>
      </c>
      <c r="BK394" s="177">
        <f>ROUND(I394*H394,2)</f>
        <v>0</v>
      </c>
      <c r="BL394" s="18" t="s">
        <v>194</v>
      </c>
      <c r="BM394" s="18" t="s">
        <v>479</v>
      </c>
    </row>
    <row r="395" spans="2:47" s="1" customFormat="1" ht="27">
      <c r="B395" s="35"/>
      <c r="D395" s="179" t="s">
        <v>429</v>
      </c>
      <c r="F395" s="229" t="s">
        <v>450</v>
      </c>
      <c r="I395" s="139"/>
      <c r="L395" s="35"/>
      <c r="M395" s="64"/>
      <c r="N395" s="36"/>
      <c r="O395" s="36"/>
      <c r="P395" s="36"/>
      <c r="Q395" s="36"/>
      <c r="R395" s="36"/>
      <c r="S395" s="36"/>
      <c r="T395" s="65"/>
      <c r="AT395" s="18" t="s">
        <v>429</v>
      </c>
      <c r="AU395" s="18" t="s">
        <v>195</v>
      </c>
    </row>
    <row r="396" spans="2:51" s="12" customFormat="1" ht="13.5">
      <c r="B396" s="187"/>
      <c r="D396" s="196" t="s">
        <v>197</v>
      </c>
      <c r="F396" s="217" t="s">
        <v>480</v>
      </c>
      <c r="H396" s="218">
        <v>228.344</v>
      </c>
      <c r="I396" s="191"/>
      <c r="L396" s="187"/>
      <c r="M396" s="192"/>
      <c r="N396" s="193"/>
      <c r="O396" s="193"/>
      <c r="P396" s="193"/>
      <c r="Q396" s="193"/>
      <c r="R396" s="193"/>
      <c r="S396" s="193"/>
      <c r="T396" s="194"/>
      <c r="AT396" s="188" t="s">
        <v>197</v>
      </c>
      <c r="AU396" s="188" t="s">
        <v>195</v>
      </c>
      <c r="AV396" s="12" t="s">
        <v>195</v>
      </c>
      <c r="AW396" s="12" t="s">
        <v>4</v>
      </c>
      <c r="AX396" s="12" t="s">
        <v>78</v>
      </c>
      <c r="AY396" s="188" t="s">
        <v>187</v>
      </c>
    </row>
    <row r="397" spans="2:65" s="1" customFormat="1" ht="22.5" customHeight="1">
      <c r="B397" s="165"/>
      <c r="C397" s="166" t="s">
        <v>481</v>
      </c>
      <c r="D397" s="166" t="s">
        <v>189</v>
      </c>
      <c r="E397" s="167" t="s">
        <v>482</v>
      </c>
      <c r="F397" s="168" t="s">
        <v>483</v>
      </c>
      <c r="G397" s="169" t="s">
        <v>95</v>
      </c>
      <c r="H397" s="170">
        <v>24.21</v>
      </c>
      <c r="I397" s="171"/>
      <c r="J397" s="172">
        <f>ROUND(I397*H397,2)</f>
        <v>0</v>
      </c>
      <c r="K397" s="168" t="s">
        <v>22</v>
      </c>
      <c r="L397" s="35"/>
      <c r="M397" s="173" t="s">
        <v>22</v>
      </c>
      <c r="N397" s="174" t="s">
        <v>43</v>
      </c>
      <c r="O397" s="36"/>
      <c r="P397" s="175">
        <f>O397*H397</f>
        <v>0</v>
      </c>
      <c r="Q397" s="175">
        <v>0.00825</v>
      </c>
      <c r="R397" s="175">
        <f>Q397*H397</f>
        <v>0.1997325</v>
      </c>
      <c r="S397" s="175">
        <v>0</v>
      </c>
      <c r="T397" s="176">
        <f>S397*H397</f>
        <v>0</v>
      </c>
      <c r="AR397" s="18" t="s">
        <v>194</v>
      </c>
      <c r="AT397" s="18" t="s">
        <v>189</v>
      </c>
      <c r="AU397" s="18" t="s">
        <v>195</v>
      </c>
      <c r="AY397" s="18" t="s">
        <v>187</v>
      </c>
      <c r="BE397" s="177">
        <f>IF(N397="základní",J397,0)</f>
        <v>0</v>
      </c>
      <c r="BF397" s="177">
        <f>IF(N397="snížená",J397,0)</f>
        <v>0</v>
      </c>
      <c r="BG397" s="177">
        <f>IF(N397="zákl. přenesená",J397,0)</f>
        <v>0</v>
      </c>
      <c r="BH397" s="177">
        <f>IF(N397="sníž. přenesená",J397,0)</f>
        <v>0</v>
      </c>
      <c r="BI397" s="177">
        <f>IF(N397="nulová",J397,0)</f>
        <v>0</v>
      </c>
      <c r="BJ397" s="18" t="s">
        <v>195</v>
      </c>
      <c r="BK397" s="177">
        <f>ROUND(I397*H397,2)</f>
        <v>0</v>
      </c>
      <c r="BL397" s="18" t="s">
        <v>194</v>
      </c>
      <c r="BM397" s="18" t="s">
        <v>484</v>
      </c>
    </row>
    <row r="398" spans="2:51" s="11" customFormat="1" ht="13.5">
      <c r="B398" s="178"/>
      <c r="D398" s="179" t="s">
        <v>197</v>
      </c>
      <c r="E398" s="180" t="s">
        <v>22</v>
      </c>
      <c r="F398" s="181" t="s">
        <v>290</v>
      </c>
      <c r="H398" s="182" t="s">
        <v>22</v>
      </c>
      <c r="I398" s="183"/>
      <c r="L398" s="178"/>
      <c r="M398" s="184"/>
      <c r="N398" s="185"/>
      <c r="O398" s="185"/>
      <c r="P398" s="185"/>
      <c r="Q398" s="185"/>
      <c r="R398" s="185"/>
      <c r="S398" s="185"/>
      <c r="T398" s="186"/>
      <c r="AT398" s="182" t="s">
        <v>197</v>
      </c>
      <c r="AU398" s="182" t="s">
        <v>195</v>
      </c>
      <c r="AV398" s="11" t="s">
        <v>78</v>
      </c>
      <c r="AW398" s="11" t="s">
        <v>35</v>
      </c>
      <c r="AX398" s="11" t="s">
        <v>71</v>
      </c>
      <c r="AY398" s="182" t="s">
        <v>187</v>
      </c>
    </row>
    <row r="399" spans="2:51" s="12" customFormat="1" ht="13.5">
      <c r="B399" s="187"/>
      <c r="D399" s="196" t="s">
        <v>197</v>
      </c>
      <c r="E399" s="216" t="s">
        <v>22</v>
      </c>
      <c r="F399" s="217" t="s">
        <v>485</v>
      </c>
      <c r="H399" s="218">
        <v>24.21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8" t="s">
        <v>197</v>
      </c>
      <c r="AU399" s="188" t="s">
        <v>195</v>
      </c>
      <c r="AV399" s="12" t="s">
        <v>195</v>
      </c>
      <c r="AW399" s="12" t="s">
        <v>35</v>
      </c>
      <c r="AX399" s="12" t="s">
        <v>78</v>
      </c>
      <c r="AY399" s="188" t="s">
        <v>187</v>
      </c>
    </row>
    <row r="400" spans="2:65" s="1" customFormat="1" ht="22.5" customHeight="1">
      <c r="B400" s="165"/>
      <c r="C400" s="219" t="s">
        <v>486</v>
      </c>
      <c r="D400" s="219" t="s">
        <v>307</v>
      </c>
      <c r="E400" s="220" t="s">
        <v>487</v>
      </c>
      <c r="F400" s="221" t="s">
        <v>488</v>
      </c>
      <c r="G400" s="222" t="s">
        <v>95</v>
      </c>
      <c r="H400" s="223">
        <v>27.842</v>
      </c>
      <c r="I400" s="224"/>
      <c r="J400" s="225">
        <f>ROUND(I400*H400,2)</f>
        <v>0</v>
      </c>
      <c r="K400" s="221" t="s">
        <v>193</v>
      </c>
      <c r="L400" s="226"/>
      <c r="M400" s="227" t="s">
        <v>22</v>
      </c>
      <c r="N400" s="228" t="s">
        <v>43</v>
      </c>
      <c r="O400" s="36"/>
      <c r="P400" s="175">
        <f>O400*H400</f>
        <v>0</v>
      </c>
      <c r="Q400" s="175">
        <v>0.0064</v>
      </c>
      <c r="R400" s="175">
        <f>Q400*H400</f>
        <v>0.1781888</v>
      </c>
      <c r="S400" s="175">
        <v>0</v>
      </c>
      <c r="T400" s="176">
        <f>S400*H400</f>
        <v>0</v>
      </c>
      <c r="AR400" s="18" t="s">
        <v>242</v>
      </c>
      <c r="AT400" s="18" t="s">
        <v>307</v>
      </c>
      <c r="AU400" s="18" t="s">
        <v>195</v>
      </c>
      <c r="AY400" s="18" t="s">
        <v>187</v>
      </c>
      <c r="BE400" s="177">
        <f>IF(N400="základní",J400,0)</f>
        <v>0</v>
      </c>
      <c r="BF400" s="177">
        <f>IF(N400="snížená",J400,0)</f>
        <v>0</v>
      </c>
      <c r="BG400" s="177">
        <f>IF(N400="zákl. přenesená",J400,0)</f>
        <v>0</v>
      </c>
      <c r="BH400" s="177">
        <f>IF(N400="sníž. přenesená",J400,0)</f>
        <v>0</v>
      </c>
      <c r="BI400" s="177">
        <f>IF(N400="nulová",J400,0)</f>
        <v>0</v>
      </c>
      <c r="BJ400" s="18" t="s">
        <v>195</v>
      </c>
      <c r="BK400" s="177">
        <f>ROUND(I400*H400,2)</f>
        <v>0</v>
      </c>
      <c r="BL400" s="18" t="s">
        <v>194</v>
      </c>
      <c r="BM400" s="18" t="s">
        <v>489</v>
      </c>
    </row>
    <row r="401" spans="2:47" s="1" customFormat="1" ht="27">
      <c r="B401" s="35"/>
      <c r="D401" s="179" t="s">
        <v>429</v>
      </c>
      <c r="F401" s="229" t="s">
        <v>490</v>
      </c>
      <c r="I401" s="139"/>
      <c r="L401" s="35"/>
      <c r="M401" s="64"/>
      <c r="N401" s="36"/>
      <c r="O401" s="36"/>
      <c r="P401" s="36"/>
      <c r="Q401" s="36"/>
      <c r="R401" s="36"/>
      <c r="S401" s="36"/>
      <c r="T401" s="65"/>
      <c r="AT401" s="18" t="s">
        <v>429</v>
      </c>
      <c r="AU401" s="18" t="s">
        <v>195</v>
      </c>
    </row>
    <row r="402" spans="2:51" s="12" customFormat="1" ht="13.5">
      <c r="B402" s="187"/>
      <c r="D402" s="196" t="s">
        <v>197</v>
      </c>
      <c r="F402" s="217" t="s">
        <v>491</v>
      </c>
      <c r="H402" s="218">
        <v>27.842</v>
      </c>
      <c r="I402" s="191"/>
      <c r="L402" s="187"/>
      <c r="M402" s="192"/>
      <c r="N402" s="193"/>
      <c r="O402" s="193"/>
      <c r="P402" s="193"/>
      <c r="Q402" s="193"/>
      <c r="R402" s="193"/>
      <c r="S402" s="193"/>
      <c r="T402" s="194"/>
      <c r="AT402" s="188" t="s">
        <v>197</v>
      </c>
      <c r="AU402" s="188" t="s">
        <v>195</v>
      </c>
      <c r="AV402" s="12" t="s">
        <v>195</v>
      </c>
      <c r="AW402" s="12" t="s">
        <v>4</v>
      </c>
      <c r="AX402" s="12" t="s">
        <v>78</v>
      </c>
      <c r="AY402" s="188" t="s">
        <v>187</v>
      </c>
    </row>
    <row r="403" spans="2:65" s="1" customFormat="1" ht="22.5" customHeight="1">
      <c r="B403" s="165"/>
      <c r="C403" s="166" t="s">
        <v>492</v>
      </c>
      <c r="D403" s="166" t="s">
        <v>189</v>
      </c>
      <c r="E403" s="167" t="s">
        <v>493</v>
      </c>
      <c r="F403" s="168" t="s">
        <v>494</v>
      </c>
      <c r="G403" s="169" t="s">
        <v>95</v>
      </c>
      <c r="H403" s="170">
        <v>420.27</v>
      </c>
      <c r="I403" s="171"/>
      <c r="J403" s="172">
        <f>ROUND(I403*H403,2)</f>
        <v>0</v>
      </c>
      <c r="K403" s="168" t="s">
        <v>193</v>
      </c>
      <c r="L403" s="35"/>
      <c r="M403" s="173" t="s">
        <v>22</v>
      </c>
      <c r="N403" s="174" t="s">
        <v>43</v>
      </c>
      <c r="O403" s="36"/>
      <c r="P403" s="175">
        <f>O403*H403</f>
        <v>0</v>
      </c>
      <c r="Q403" s="175">
        <v>0.00832</v>
      </c>
      <c r="R403" s="175">
        <f>Q403*H403</f>
        <v>3.4966463999999995</v>
      </c>
      <c r="S403" s="175">
        <v>0</v>
      </c>
      <c r="T403" s="176">
        <f>S403*H403</f>
        <v>0</v>
      </c>
      <c r="AR403" s="18" t="s">
        <v>194</v>
      </c>
      <c r="AT403" s="18" t="s">
        <v>189</v>
      </c>
      <c r="AU403" s="18" t="s">
        <v>195</v>
      </c>
      <c r="AY403" s="18" t="s">
        <v>187</v>
      </c>
      <c r="BE403" s="177">
        <f>IF(N403="základní",J403,0)</f>
        <v>0</v>
      </c>
      <c r="BF403" s="177">
        <f>IF(N403="snížená",J403,0)</f>
        <v>0</v>
      </c>
      <c r="BG403" s="177">
        <f>IF(N403="zákl. přenesená",J403,0)</f>
        <v>0</v>
      </c>
      <c r="BH403" s="177">
        <f>IF(N403="sníž. přenesená",J403,0)</f>
        <v>0</v>
      </c>
      <c r="BI403" s="177">
        <f>IF(N403="nulová",J403,0)</f>
        <v>0</v>
      </c>
      <c r="BJ403" s="18" t="s">
        <v>195</v>
      </c>
      <c r="BK403" s="177">
        <f>ROUND(I403*H403,2)</f>
        <v>0</v>
      </c>
      <c r="BL403" s="18" t="s">
        <v>194</v>
      </c>
      <c r="BM403" s="18" t="s">
        <v>495</v>
      </c>
    </row>
    <row r="404" spans="2:51" s="11" customFormat="1" ht="13.5">
      <c r="B404" s="178"/>
      <c r="D404" s="179" t="s">
        <v>197</v>
      </c>
      <c r="E404" s="180" t="s">
        <v>22</v>
      </c>
      <c r="F404" s="181" t="s">
        <v>290</v>
      </c>
      <c r="H404" s="182" t="s">
        <v>22</v>
      </c>
      <c r="I404" s="183"/>
      <c r="L404" s="178"/>
      <c r="M404" s="184"/>
      <c r="N404" s="185"/>
      <c r="O404" s="185"/>
      <c r="P404" s="185"/>
      <c r="Q404" s="185"/>
      <c r="R404" s="185"/>
      <c r="S404" s="185"/>
      <c r="T404" s="186"/>
      <c r="AT404" s="182" t="s">
        <v>197</v>
      </c>
      <c r="AU404" s="182" t="s">
        <v>195</v>
      </c>
      <c r="AV404" s="11" t="s">
        <v>78</v>
      </c>
      <c r="AW404" s="11" t="s">
        <v>35</v>
      </c>
      <c r="AX404" s="11" t="s">
        <v>71</v>
      </c>
      <c r="AY404" s="182" t="s">
        <v>187</v>
      </c>
    </row>
    <row r="405" spans="2:51" s="12" customFormat="1" ht="13.5">
      <c r="B405" s="187"/>
      <c r="D405" s="196" t="s">
        <v>197</v>
      </c>
      <c r="E405" s="216" t="s">
        <v>22</v>
      </c>
      <c r="F405" s="217" t="s">
        <v>496</v>
      </c>
      <c r="H405" s="218">
        <v>420.27</v>
      </c>
      <c r="I405" s="191"/>
      <c r="L405" s="187"/>
      <c r="M405" s="192"/>
      <c r="N405" s="193"/>
      <c r="O405" s="193"/>
      <c r="P405" s="193"/>
      <c r="Q405" s="193"/>
      <c r="R405" s="193"/>
      <c r="S405" s="193"/>
      <c r="T405" s="194"/>
      <c r="AT405" s="188" t="s">
        <v>197</v>
      </c>
      <c r="AU405" s="188" t="s">
        <v>195</v>
      </c>
      <c r="AV405" s="12" t="s">
        <v>195</v>
      </c>
      <c r="AW405" s="12" t="s">
        <v>35</v>
      </c>
      <c r="AX405" s="12" t="s">
        <v>78</v>
      </c>
      <c r="AY405" s="188" t="s">
        <v>187</v>
      </c>
    </row>
    <row r="406" spans="2:65" s="1" customFormat="1" ht="22.5" customHeight="1">
      <c r="B406" s="165"/>
      <c r="C406" s="219" t="s">
        <v>497</v>
      </c>
      <c r="D406" s="219" t="s">
        <v>307</v>
      </c>
      <c r="E406" s="220" t="s">
        <v>498</v>
      </c>
      <c r="F406" s="221" t="s">
        <v>499</v>
      </c>
      <c r="G406" s="222" t="s">
        <v>95</v>
      </c>
      <c r="H406" s="223">
        <v>483.311</v>
      </c>
      <c r="I406" s="224"/>
      <c r="J406" s="225">
        <f>ROUND(I406*H406,2)</f>
        <v>0</v>
      </c>
      <c r="K406" s="221" t="s">
        <v>193</v>
      </c>
      <c r="L406" s="226"/>
      <c r="M406" s="227" t="s">
        <v>22</v>
      </c>
      <c r="N406" s="228" t="s">
        <v>43</v>
      </c>
      <c r="O406" s="36"/>
      <c r="P406" s="175">
        <f>O406*H406</f>
        <v>0</v>
      </c>
      <c r="Q406" s="175">
        <v>0.00204</v>
      </c>
      <c r="R406" s="175">
        <f>Q406*H406</f>
        <v>0.98595444</v>
      </c>
      <c r="S406" s="175">
        <v>0</v>
      </c>
      <c r="T406" s="176">
        <f>S406*H406</f>
        <v>0</v>
      </c>
      <c r="AR406" s="18" t="s">
        <v>242</v>
      </c>
      <c r="AT406" s="18" t="s">
        <v>307</v>
      </c>
      <c r="AU406" s="18" t="s">
        <v>195</v>
      </c>
      <c r="AY406" s="18" t="s">
        <v>187</v>
      </c>
      <c r="BE406" s="177">
        <f>IF(N406="základní",J406,0)</f>
        <v>0</v>
      </c>
      <c r="BF406" s="177">
        <f>IF(N406="snížená",J406,0)</f>
        <v>0</v>
      </c>
      <c r="BG406" s="177">
        <f>IF(N406="zákl. přenesená",J406,0)</f>
        <v>0</v>
      </c>
      <c r="BH406" s="177">
        <f>IF(N406="sníž. přenesená",J406,0)</f>
        <v>0</v>
      </c>
      <c r="BI406" s="177">
        <f>IF(N406="nulová",J406,0)</f>
        <v>0</v>
      </c>
      <c r="BJ406" s="18" t="s">
        <v>195</v>
      </c>
      <c r="BK406" s="177">
        <f>ROUND(I406*H406,2)</f>
        <v>0</v>
      </c>
      <c r="BL406" s="18" t="s">
        <v>194</v>
      </c>
      <c r="BM406" s="18" t="s">
        <v>500</v>
      </c>
    </row>
    <row r="407" spans="2:47" s="1" customFormat="1" ht="27">
      <c r="B407" s="35"/>
      <c r="D407" s="179" t="s">
        <v>429</v>
      </c>
      <c r="F407" s="229" t="s">
        <v>450</v>
      </c>
      <c r="I407" s="139"/>
      <c r="L407" s="35"/>
      <c r="M407" s="64"/>
      <c r="N407" s="36"/>
      <c r="O407" s="36"/>
      <c r="P407" s="36"/>
      <c r="Q407" s="36"/>
      <c r="R407" s="36"/>
      <c r="S407" s="36"/>
      <c r="T407" s="65"/>
      <c r="AT407" s="18" t="s">
        <v>429</v>
      </c>
      <c r="AU407" s="18" t="s">
        <v>195</v>
      </c>
    </row>
    <row r="408" spans="2:51" s="12" customFormat="1" ht="13.5">
      <c r="B408" s="187"/>
      <c r="D408" s="196" t="s">
        <v>197</v>
      </c>
      <c r="F408" s="217" t="s">
        <v>501</v>
      </c>
      <c r="H408" s="218">
        <v>483.311</v>
      </c>
      <c r="I408" s="191"/>
      <c r="L408" s="187"/>
      <c r="M408" s="192"/>
      <c r="N408" s="193"/>
      <c r="O408" s="193"/>
      <c r="P408" s="193"/>
      <c r="Q408" s="193"/>
      <c r="R408" s="193"/>
      <c r="S408" s="193"/>
      <c r="T408" s="194"/>
      <c r="AT408" s="188" t="s">
        <v>197</v>
      </c>
      <c r="AU408" s="188" t="s">
        <v>195</v>
      </c>
      <c r="AV408" s="12" t="s">
        <v>195</v>
      </c>
      <c r="AW408" s="12" t="s">
        <v>4</v>
      </c>
      <c r="AX408" s="12" t="s">
        <v>78</v>
      </c>
      <c r="AY408" s="188" t="s">
        <v>187</v>
      </c>
    </row>
    <row r="409" spans="2:65" s="1" customFormat="1" ht="31.5" customHeight="1">
      <c r="B409" s="165"/>
      <c r="C409" s="166" t="s">
        <v>502</v>
      </c>
      <c r="D409" s="166" t="s">
        <v>189</v>
      </c>
      <c r="E409" s="167" t="s">
        <v>503</v>
      </c>
      <c r="F409" s="168" t="s">
        <v>504</v>
      </c>
      <c r="G409" s="169" t="s">
        <v>95</v>
      </c>
      <c r="H409" s="170">
        <v>135.87</v>
      </c>
      <c r="I409" s="171"/>
      <c r="J409" s="172">
        <f>ROUND(I409*H409,2)</f>
        <v>0</v>
      </c>
      <c r="K409" s="168" t="s">
        <v>193</v>
      </c>
      <c r="L409" s="35"/>
      <c r="M409" s="173" t="s">
        <v>22</v>
      </c>
      <c r="N409" s="174" t="s">
        <v>43</v>
      </c>
      <c r="O409" s="36"/>
      <c r="P409" s="175">
        <f>O409*H409</f>
        <v>0</v>
      </c>
      <c r="Q409" s="175">
        <v>0.0085</v>
      </c>
      <c r="R409" s="175">
        <f>Q409*H409</f>
        <v>1.1548950000000002</v>
      </c>
      <c r="S409" s="175">
        <v>0</v>
      </c>
      <c r="T409" s="176">
        <f>S409*H409</f>
        <v>0</v>
      </c>
      <c r="AR409" s="18" t="s">
        <v>194</v>
      </c>
      <c r="AT409" s="18" t="s">
        <v>189</v>
      </c>
      <c r="AU409" s="18" t="s">
        <v>195</v>
      </c>
      <c r="AY409" s="18" t="s">
        <v>187</v>
      </c>
      <c r="BE409" s="177">
        <f>IF(N409="základní",J409,0)</f>
        <v>0</v>
      </c>
      <c r="BF409" s="177">
        <f>IF(N409="snížená",J409,0)</f>
        <v>0</v>
      </c>
      <c r="BG409" s="177">
        <f>IF(N409="zákl. přenesená",J409,0)</f>
        <v>0</v>
      </c>
      <c r="BH409" s="177">
        <f>IF(N409="sníž. přenesená",J409,0)</f>
        <v>0</v>
      </c>
      <c r="BI409" s="177">
        <f>IF(N409="nulová",J409,0)</f>
        <v>0</v>
      </c>
      <c r="BJ409" s="18" t="s">
        <v>195</v>
      </c>
      <c r="BK409" s="177">
        <f>ROUND(I409*H409,2)</f>
        <v>0</v>
      </c>
      <c r="BL409" s="18" t="s">
        <v>194</v>
      </c>
      <c r="BM409" s="18" t="s">
        <v>505</v>
      </c>
    </row>
    <row r="410" spans="2:51" s="11" customFormat="1" ht="13.5">
      <c r="B410" s="178"/>
      <c r="D410" s="179" t="s">
        <v>197</v>
      </c>
      <c r="E410" s="180" t="s">
        <v>22</v>
      </c>
      <c r="F410" s="181" t="s">
        <v>290</v>
      </c>
      <c r="H410" s="182" t="s">
        <v>22</v>
      </c>
      <c r="I410" s="183"/>
      <c r="L410" s="178"/>
      <c r="M410" s="184"/>
      <c r="N410" s="185"/>
      <c r="O410" s="185"/>
      <c r="P410" s="185"/>
      <c r="Q410" s="185"/>
      <c r="R410" s="185"/>
      <c r="S410" s="185"/>
      <c r="T410" s="186"/>
      <c r="AT410" s="182" t="s">
        <v>197</v>
      </c>
      <c r="AU410" s="182" t="s">
        <v>195</v>
      </c>
      <c r="AV410" s="11" t="s">
        <v>78</v>
      </c>
      <c r="AW410" s="11" t="s">
        <v>35</v>
      </c>
      <c r="AX410" s="11" t="s">
        <v>71</v>
      </c>
      <c r="AY410" s="182" t="s">
        <v>187</v>
      </c>
    </row>
    <row r="411" spans="2:51" s="12" customFormat="1" ht="13.5">
      <c r="B411" s="187"/>
      <c r="D411" s="179" t="s">
        <v>197</v>
      </c>
      <c r="E411" s="188" t="s">
        <v>22</v>
      </c>
      <c r="F411" s="189" t="s">
        <v>506</v>
      </c>
      <c r="H411" s="190">
        <v>67.47</v>
      </c>
      <c r="I411" s="191"/>
      <c r="L411" s="187"/>
      <c r="M411" s="192"/>
      <c r="N411" s="193"/>
      <c r="O411" s="193"/>
      <c r="P411" s="193"/>
      <c r="Q411" s="193"/>
      <c r="R411" s="193"/>
      <c r="S411" s="193"/>
      <c r="T411" s="194"/>
      <c r="AT411" s="188" t="s">
        <v>197</v>
      </c>
      <c r="AU411" s="188" t="s">
        <v>195</v>
      </c>
      <c r="AV411" s="12" t="s">
        <v>195</v>
      </c>
      <c r="AW411" s="12" t="s">
        <v>35</v>
      </c>
      <c r="AX411" s="12" t="s">
        <v>71</v>
      </c>
      <c r="AY411" s="188" t="s">
        <v>187</v>
      </c>
    </row>
    <row r="412" spans="2:51" s="12" customFormat="1" ht="13.5">
      <c r="B412" s="187"/>
      <c r="D412" s="179" t="s">
        <v>197</v>
      </c>
      <c r="E412" s="188" t="s">
        <v>22</v>
      </c>
      <c r="F412" s="189" t="s">
        <v>507</v>
      </c>
      <c r="H412" s="190">
        <v>68.4</v>
      </c>
      <c r="I412" s="191"/>
      <c r="L412" s="187"/>
      <c r="M412" s="192"/>
      <c r="N412" s="193"/>
      <c r="O412" s="193"/>
      <c r="P412" s="193"/>
      <c r="Q412" s="193"/>
      <c r="R412" s="193"/>
      <c r="S412" s="193"/>
      <c r="T412" s="194"/>
      <c r="AT412" s="188" t="s">
        <v>197</v>
      </c>
      <c r="AU412" s="188" t="s">
        <v>195</v>
      </c>
      <c r="AV412" s="12" t="s">
        <v>195</v>
      </c>
      <c r="AW412" s="12" t="s">
        <v>35</v>
      </c>
      <c r="AX412" s="12" t="s">
        <v>71</v>
      </c>
      <c r="AY412" s="188" t="s">
        <v>187</v>
      </c>
    </row>
    <row r="413" spans="2:51" s="13" customFormat="1" ht="13.5">
      <c r="B413" s="195"/>
      <c r="D413" s="196" t="s">
        <v>197</v>
      </c>
      <c r="E413" s="197" t="s">
        <v>22</v>
      </c>
      <c r="F413" s="198" t="s">
        <v>201</v>
      </c>
      <c r="H413" s="199">
        <v>135.87</v>
      </c>
      <c r="I413" s="200"/>
      <c r="L413" s="195"/>
      <c r="M413" s="201"/>
      <c r="N413" s="202"/>
      <c r="O413" s="202"/>
      <c r="P413" s="202"/>
      <c r="Q413" s="202"/>
      <c r="R413" s="202"/>
      <c r="S413" s="202"/>
      <c r="T413" s="203"/>
      <c r="AT413" s="204" t="s">
        <v>197</v>
      </c>
      <c r="AU413" s="204" t="s">
        <v>195</v>
      </c>
      <c r="AV413" s="13" t="s">
        <v>194</v>
      </c>
      <c r="AW413" s="13" t="s">
        <v>35</v>
      </c>
      <c r="AX413" s="13" t="s">
        <v>78</v>
      </c>
      <c r="AY413" s="204" t="s">
        <v>187</v>
      </c>
    </row>
    <row r="414" spans="2:65" s="1" customFormat="1" ht="22.5" customHeight="1">
      <c r="B414" s="165"/>
      <c r="C414" s="219" t="s">
        <v>508</v>
      </c>
      <c r="D414" s="219" t="s">
        <v>307</v>
      </c>
      <c r="E414" s="220" t="s">
        <v>509</v>
      </c>
      <c r="F414" s="221" t="s">
        <v>510</v>
      </c>
      <c r="G414" s="222" t="s">
        <v>95</v>
      </c>
      <c r="H414" s="223">
        <v>149.457</v>
      </c>
      <c r="I414" s="224"/>
      <c r="J414" s="225">
        <f>ROUND(I414*H414,2)</f>
        <v>0</v>
      </c>
      <c r="K414" s="221" t="s">
        <v>193</v>
      </c>
      <c r="L414" s="226"/>
      <c r="M414" s="227" t="s">
        <v>22</v>
      </c>
      <c r="N414" s="228" t="s">
        <v>43</v>
      </c>
      <c r="O414" s="36"/>
      <c r="P414" s="175">
        <f>O414*H414</f>
        <v>0</v>
      </c>
      <c r="Q414" s="175">
        <v>0.0048</v>
      </c>
      <c r="R414" s="175">
        <f>Q414*H414</f>
        <v>0.7173935999999999</v>
      </c>
      <c r="S414" s="175">
        <v>0</v>
      </c>
      <c r="T414" s="176">
        <f>S414*H414</f>
        <v>0</v>
      </c>
      <c r="AR414" s="18" t="s">
        <v>242</v>
      </c>
      <c r="AT414" s="18" t="s">
        <v>307</v>
      </c>
      <c r="AU414" s="18" t="s">
        <v>195</v>
      </c>
      <c r="AY414" s="18" t="s">
        <v>187</v>
      </c>
      <c r="BE414" s="177">
        <f>IF(N414="základní",J414,0)</f>
        <v>0</v>
      </c>
      <c r="BF414" s="177">
        <f>IF(N414="snížená",J414,0)</f>
        <v>0</v>
      </c>
      <c r="BG414" s="177">
        <f>IF(N414="zákl. přenesená",J414,0)</f>
        <v>0</v>
      </c>
      <c r="BH414" s="177">
        <f>IF(N414="sníž. přenesená",J414,0)</f>
        <v>0</v>
      </c>
      <c r="BI414" s="177">
        <f>IF(N414="nulová",J414,0)</f>
        <v>0</v>
      </c>
      <c r="BJ414" s="18" t="s">
        <v>195</v>
      </c>
      <c r="BK414" s="177">
        <f>ROUND(I414*H414,2)</f>
        <v>0</v>
      </c>
      <c r="BL414" s="18" t="s">
        <v>194</v>
      </c>
      <c r="BM414" s="18" t="s">
        <v>511</v>
      </c>
    </row>
    <row r="415" spans="2:51" s="12" customFormat="1" ht="13.5">
      <c r="B415" s="187"/>
      <c r="D415" s="196" t="s">
        <v>197</v>
      </c>
      <c r="E415" s="216" t="s">
        <v>22</v>
      </c>
      <c r="F415" s="217" t="s">
        <v>512</v>
      </c>
      <c r="H415" s="218">
        <v>149.457</v>
      </c>
      <c r="I415" s="191"/>
      <c r="L415" s="187"/>
      <c r="M415" s="192"/>
      <c r="N415" s="193"/>
      <c r="O415" s="193"/>
      <c r="P415" s="193"/>
      <c r="Q415" s="193"/>
      <c r="R415" s="193"/>
      <c r="S415" s="193"/>
      <c r="T415" s="194"/>
      <c r="AT415" s="188" t="s">
        <v>197</v>
      </c>
      <c r="AU415" s="188" t="s">
        <v>195</v>
      </c>
      <c r="AV415" s="12" t="s">
        <v>195</v>
      </c>
      <c r="AW415" s="12" t="s">
        <v>35</v>
      </c>
      <c r="AX415" s="12" t="s">
        <v>78</v>
      </c>
      <c r="AY415" s="188" t="s">
        <v>187</v>
      </c>
    </row>
    <row r="416" spans="2:65" s="1" customFormat="1" ht="31.5" customHeight="1">
      <c r="B416" s="165"/>
      <c r="C416" s="166" t="s">
        <v>513</v>
      </c>
      <c r="D416" s="166" t="s">
        <v>189</v>
      </c>
      <c r="E416" s="167" t="s">
        <v>503</v>
      </c>
      <c r="F416" s="168" t="s">
        <v>504</v>
      </c>
      <c r="G416" s="169" t="s">
        <v>95</v>
      </c>
      <c r="H416" s="170">
        <v>2686.293</v>
      </c>
      <c r="I416" s="171"/>
      <c r="J416" s="172">
        <f>ROUND(I416*H416,2)</f>
        <v>0</v>
      </c>
      <c r="K416" s="168" t="s">
        <v>193</v>
      </c>
      <c r="L416" s="35"/>
      <c r="M416" s="173" t="s">
        <v>22</v>
      </c>
      <c r="N416" s="174" t="s">
        <v>43</v>
      </c>
      <c r="O416" s="36"/>
      <c r="P416" s="175">
        <f>O416*H416</f>
        <v>0</v>
      </c>
      <c r="Q416" s="175">
        <v>0.0085</v>
      </c>
      <c r="R416" s="175">
        <f>Q416*H416</f>
        <v>22.833490500000003</v>
      </c>
      <c r="S416" s="175">
        <v>0</v>
      </c>
      <c r="T416" s="176">
        <f>S416*H416</f>
        <v>0</v>
      </c>
      <c r="AR416" s="18" t="s">
        <v>194</v>
      </c>
      <c r="AT416" s="18" t="s">
        <v>189</v>
      </c>
      <c r="AU416" s="18" t="s">
        <v>195</v>
      </c>
      <c r="AY416" s="18" t="s">
        <v>187</v>
      </c>
      <c r="BE416" s="177">
        <f>IF(N416="základní",J416,0)</f>
        <v>0</v>
      </c>
      <c r="BF416" s="177">
        <f>IF(N416="snížená",J416,0)</f>
        <v>0</v>
      </c>
      <c r="BG416" s="177">
        <f>IF(N416="zákl. přenesená",J416,0)</f>
        <v>0</v>
      </c>
      <c r="BH416" s="177">
        <f>IF(N416="sníž. přenesená",J416,0)</f>
        <v>0</v>
      </c>
      <c r="BI416" s="177">
        <f>IF(N416="nulová",J416,0)</f>
        <v>0</v>
      </c>
      <c r="BJ416" s="18" t="s">
        <v>195</v>
      </c>
      <c r="BK416" s="177">
        <f>ROUND(I416*H416,2)</f>
        <v>0</v>
      </c>
      <c r="BL416" s="18" t="s">
        <v>194</v>
      </c>
      <c r="BM416" s="18" t="s">
        <v>514</v>
      </c>
    </row>
    <row r="417" spans="2:51" s="11" customFormat="1" ht="13.5">
      <c r="B417" s="178"/>
      <c r="D417" s="179" t="s">
        <v>197</v>
      </c>
      <c r="E417" s="180" t="s">
        <v>22</v>
      </c>
      <c r="F417" s="181" t="s">
        <v>290</v>
      </c>
      <c r="H417" s="182" t="s">
        <v>22</v>
      </c>
      <c r="I417" s="183"/>
      <c r="L417" s="178"/>
      <c r="M417" s="184"/>
      <c r="N417" s="185"/>
      <c r="O417" s="185"/>
      <c r="P417" s="185"/>
      <c r="Q417" s="185"/>
      <c r="R417" s="185"/>
      <c r="S417" s="185"/>
      <c r="T417" s="186"/>
      <c r="AT417" s="182" t="s">
        <v>197</v>
      </c>
      <c r="AU417" s="182" t="s">
        <v>195</v>
      </c>
      <c r="AV417" s="11" t="s">
        <v>78</v>
      </c>
      <c r="AW417" s="11" t="s">
        <v>35</v>
      </c>
      <c r="AX417" s="11" t="s">
        <v>71</v>
      </c>
      <c r="AY417" s="182" t="s">
        <v>187</v>
      </c>
    </row>
    <row r="418" spans="2:51" s="12" customFormat="1" ht="13.5">
      <c r="B418" s="187"/>
      <c r="D418" s="196" t="s">
        <v>197</v>
      </c>
      <c r="E418" s="216" t="s">
        <v>22</v>
      </c>
      <c r="F418" s="217" t="s">
        <v>515</v>
      </c>
      <c r="H418" s="218">
        <v>2686.293</v>
      </c>
      <c r="I418" s="191"/>
      <c r="L418" s="187"/>
      <c r="M418" s="192"/>
      <c r="N418" s="193"/>
      <c r="O418" s="193"/>
      <c r="P418" s="193"/>
      <c r="Q418" s="193"/>
      <c r="R418" s="193"/>
      <c r="S418" s="193"/>
      <c r="T418" s="194"/>
      <c r="AT418" s="188" t="s">
        <v>197</v>
      </c>
      <c r="AU418" s="188" t="s">
        <v>195</v>
      </c>
      <c r="AV418" s="12" t="s">
        <v>195</v>
      </c>
      <c r="AW418" s="12" t="s">
        <v>35</v>
      </c>
      <c r="AX418" s="12" t="s">
        <v>78</v>
      </c>
      <c r="AY418" s="188" t="s">
        <v>187</v>
      </c>
    </row>
    <row r="419" spans="2:65" s="1" customFormat="1" ht="22.5" customHeight="1">
      <c r="B419" s="165"/>
      <c r="C419" s="219" t="s">
        <v>516</v>
      </c>
      <c r="D419" s="219" t="s">
        <v>307</v>
      </c>
      <c r="E419" s="220" t="s">
        <v>517</v>
      </c>
      <c r="F419" s="221" t="s">
        <v>518</v>
      </c>
      <c r="G419" s="222" t="s">
        <v>95</v>
      </c>
      <c r="H419" s="223">
        <v>3089.237</v>
      </c>
      <c r="I419" s="224"/>
      <c r="J419" s="225">
        <f>ROUND(I419*H419,2)</f>
        <v>0</v>
      </c>
      <c r="K419" s="221" t="s">
        <v>193</v>
      </c>
      <c r="L419" s="226"/>
      <c r="M419" s="227" t="s">
        <v>22</v>
      </c>
      <c r="N419" s="228" t="s">
        <v>43</v>
      </c>
      <c r="O419" s="36"/>
      <c r="P419" s="175">
        <f>O419*H419</f>
        <v>0</v>
      </c>
      <c r="Q419" s="175">
        <v>0.00272</v>
      </c>
      <c r="R419" s="175">
        <f>Q419*H419</f>
        <v>8.40272464</v>
      </c>
      <c r="S419" s="175">
        <v>0</v>
      </c>
      <c r="T419" s="176">
        <f>S419*H419</f>
        <v>0</v>
      </c>
      <c r="AR419" s="18" t="s">
        <v>242</v>
      </c>
      <c r="AT419" s="18" t="s">
        <v>307</v>
      </c>
      <c r="AU419" s="18" t="s">
        <v>195</v>
      </c>
      <c r="AY419" s="18" t="s">
        <v>187</v>
      </c>
      <c r="BE419" s="177">
        <f>IF(N419="základní",J419,0)</f>
        <v>0</v>
      </c>
      <c r="BF419" s="177">
        <f>IF(N419="snížená",J419,0)</f>
        <v>0</v>
      </c>
      <c r="BG419" s="177">
        <f>IF(N419="zákl. přenesená",J419,0)</f>
        <v>0</v>
      </c>
      <c r="BH419" s="177">
        <f>IF(N419="sníž. přenesená",J419,0)</f>
        <v>0</v>
      </c>
      <c r="BI419" s="177">
        <f>IF(N419="nulová",J419,0)</f>
        <v>0</v>
      </c>
      <c r="BJ419" s="18" t="s">
        <v>195</v>
      </c>
      <c r="BK419" s="177">
        <f>ROUND(I419*H419,2)</f>
        <v>0</v>
      </c>
      <c r="BL419" s="18" t="s">
        <v>194</v>
      </c>
      <c r="BM419" s="18" t="s">
        <v>519</v>
      </c>
    </row>
    <row r="420" spans="2:47" s="1" customFormat="1" ht="27">
      <c r="B420" s="35"/>
      <c r="D420" s="179" t="s">
        <v>429</v>
      </c>
      <c r="F420" s="229" t="s">
        <v>450</v>
      </c>
      <c r="I420" s="139"/>
      <c r="L420" s="35"/>
      <c r="M420" s="64"/>
      <c r="N420" s="36"/>
      <c r="O420" s="36"/>
      <c r="P420" s="36"/>
      <c r="Q420" s="36"/>
      <c r="R420" s="36"/>
      <c r="S420" s="36"/>
      <c r="T420" s="65"/>
      <c r="AT420" s="18" t="s">
        <v>429</v>
      </c>
      <c r="AU420" s="18" t="s">
        <v>195</v>
      </c>
    </row>
    <row r="421" spans="2:51" s="12" customFormat="1" ht="13.5">
      <c r="B421" s="187"/>
      <c r="D421" s="196" t="s">
        <v>197</v>
      </c>
      <c r="F421" s="217" t="s">
        <v>520</v>
      </c>
      <c r="H421" s="218">
        <v>3089.237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197</v>
      </c>
      <c r="AU421" s="188" t="s">
        <v>195</v>
      </c>
      <c r="AV421" s="12" t="s">
        <v>195</v>
      </c>
      <c r="AW421" s="12" t="s">
        <v>4</v>
      </c>
      <c r="AX421" s="12" t="s">
        <v>78</v>
      </c>
      <c r="AY421" s="188" t="s">
        <v>187</v>
      </c>
    </row>
    <row r="422" spans="2:65" s="1" customFormat="1" ht="31.5" customHeight="1">
      <c r="B422" s="165"/>
      <c r="C422" s="166" t="s">
        <v>521</v>
      </c>
      <c r="D422" s="166" t="s">
        <v>189</v>
      </c>
      <c r="E422" s="167" t="s">
        <v>522</v>
      </c>
      <c r="F422" s="168" t="s">
        <v>523</v>
      </c>
      <c r="G422" s="169" t="s">
        <v>95</v>
      </c>
      <c r="H422" s="170">
        <v>743.625</v>
      </c>
      <c r="I422" s="171"/>
      <c r="J422" s="172">
        <f>ROUND(I422*H422,2)</f>
        <v>0</v>
      </c>
      <c r="K422" s="168" t="s">
        <v>193</v>
      </c>
      <c r="L422" s="35"/>
      <c r="M422" s="173" t="s">
        <v>22</v>
      </c>
      <c r="N422" s="174" t="s">
        <v>43</v>
      </c>
      <c r="O422" s="36"/>
      <c r="P422" s="175">
        <f>O422*H422</f>
        <v>0</v>
      </c>
      <c r="Q422" s="175">
        <v>0.00925</v>
      </c>
      <c r="R422" s="175">
        <f>Q422*H422</f>
        <v>6.87853125</v>
      </c>
      <c r="S422" s="175">
        <v>0</v>
      </c>
      <c r="T422" s="176">
        <f>S422*H422</f>
        <v>0</v>
      </c>
      <c r="AR422" s="18" t="s">
        <v>194</v>
      </c>
      <c r="AT422" s="18" t="s">
        <v>189</v>
      </c>
      <c r="AU422" s="18" t="s">
        <v>195</v>
      </c>
      <c r="AY422" s="18" t="s">
        <v>187</v>
      </c>
      <c r="BE422" s="177">
        <f>IF(N422="základní",J422,0)</f>
        <v>0</v>
      </c>
      <c r="BF422" s="177">
        <f>IF(N422="snížená",J422,0)</f>
        <v>0</v>
      </c>
      <c r="BG422" s="177">
        <f>IF(N422="zákl. přenesená",J422,0)</f>
        <v>0</v>
      </c>
      <c r="BH422" s="177">
        <f>IF(N422="sníž. přenesená",J422,0)</f>
        <v>0</v>
      </c>
      <c r="BI422" s="177">
        <f>IF(N422="nulová",J422,0)</f>
        <v>0</v>
      </c>
      <c r="BJ422" s="18" t="s">
        <v>195</v>
      </c>
      <c r="BK422" s="177">
        <f>ROUND(I422*H422,2)</f>
        <v>0</v>
      </c>
      <c r="BL422" s="18" t="s">
        <v>194</v>
      </c>
      <c r="BM422" s="18" t="s">
        <v>524</v>
      </c>
    </row>
    <row r="423" spans="2:51" s="11" customFormat="1" ht="13.5">
      <c r="B423" s="178"/>
      <c r="D423" s="179" t="s">
        <v>197</v>
      </c>
      <c r="E423" s="180" t="s">
        <v>22</v>
      </c>
      <c r="F423" s="181" t="s">
        <v>290</v>
      </c>
      <c r="H423" s="182" t="s">
        <v>22</v>
      </c>
      <c r="I423" s="183"/>
      <c r="L423" s="178"/>
      <c r="M423" s="184"/>
      <c r="N423" s="185"/>
      <c r="O423" s="185"/>
      <c r="P423" s="185"/>
      <c r="Q423" s="185"/>
      <c r="R423" s="185"/>
      <c r="S423" s="185"/>
      <c r="T423" s="186"/>
      <c r="AT423" s="182" t="s">
        <v>197</v>
      </c>
      <c r="AU423" s="182" t="s">
        <v>195</v>
      </c>
      <c r="AV423" s="11" t="s">
        <v>78</v>
      </c>
      <c r="AW423" s="11" t="s">
        <v>35</v>
      </c>
      <c r="AX423" s="11" t="s">
        <v>71</v>
      </c>
      <c r="AY423" s="182" t="s">
        <v>187</v>
      </c>
    </row>
    <row r="424" spans="2:51" s="12" customFormat="1" ht="13.5">
      <c r="B424" s="187"/>
      <c r="D424" s="179" t="s">
        <v>197</v>
      </c>
      <c r="E424" s="188" t="s">
        <v>22</v>
      </c>
      <c r="F424" s="189" t="s">
        <v>525</v>
      </c>
      <c r="H424" s="190">
        <v>256.608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8" t="s">
        <v>197</v>
      </c>
      <c r="AU424" s="188" t="s">
        <v>195</v>
      </c>
      <c r="AV424" s="12" t="s">
        <v>195</v>
      </c>
      <c r="AW424" s="12" t="s">
        <v>35</v>
      </c>
      <c r="AX424" s="12" t="s">
        <v>71</v>
      </c>
      <c r="AY424" s="188" t="s">
        <v>187</v>
      </c>
    </row>
    <row r="425" spans="2:51" s="12" customFormat="1" ht="13.5">
      <c r="B425" s="187"/>
      <c r="D425" s="179" t="s">
        <v>197</v>
      </c>
      <c r="E425" s="188" t="s">
        <v>22</v>
      </c>
      <c r="F425" s="189" t="s">
        <v>526</v>
      </c>
      <c r="H425" s="190">
        <v>487.017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8" t="s">
        <v>197</v>
      </c>
      <c r="AU425" s="188" t="s">
        <v>195</v>
      </c>
      <c r="AV425" s="12" t="s">
        <v>195</v>
      </c>
      <c r="AW425" s="12" t="s">
        <v>35</v>
      </c>
      <c r="AX425" s="12" t="s">
        <v>71</v>
      </c>
      <c r="AY425" s="188" t="s">
        <v>187</v>
      </c>
    </row>
    <row r="426" spans="2:51" s="13" customFormat="1" ht="13.5">
      <c r="B426" s="195"/>
      <c r="D426" s="196" t="s">
        <v>197</v>
      </c>
      <c r="E426" s="197" t="s">
        <v>22</v>
      </c>
      <c r="F426" s="198" t="s">
        <v>201</v>
      </c>
      <c r="H426" s="199">
        <v>743.625</v>
      </c>
      <c r="I426" s="200"/>
      <c r="L426" s="195"/>
      <c r="M426" s="201"/>
      <c r="N426" s="202"/>
      <c r="O426" s="202"/>
      <c r="P426" s="202"/>
      <c r="Q426" s="202"/>
      <c r="R426" s="202"/>
      <c r="S426" s="202"/>
      <c r="T426" s="203"/>
      <c r="AT426" s="204" t="s">
        <v>197</v>
      </c>
      <c r="AU426" s="204" t="s">
        <v>195</v>
      </c>
      <c r="AV426" s="13" t="s">
        <v>194</v>
      </c>
      <c r="AW426" s="13" t="s">
        <v>35</v>
      </c>
      <c r="AX426" s="13" t="s">
        <v>78</v>
      </c>
      <c r="AY426" s="204" t="s">
        <v>187</v>
      </c>
    </row>
    <row r="427" spans="2:65" s="1" customFormat="1" ht="22.5" customHeight="1">
      <c r="B427" s="165"/>
      <c r="C427" s="219" t="s">
        <v>527</v>
      </c>
      <c r="D427" s="219" t="s">
        <v>307</v>
      </c>
      <c r="E427" s="220" t="s">
        <v>528</v>
      </c>
      <c r="F427" s="221" t="s">
        <v>529</v>
      </c>
      <c r="G427" s="222" t="s">
        <v>95</v>
      </c>
      <c r="H427" s="223">
        <v>855.169</v>
      </c>
      <c r="I427" s="224"/>
      <c r="J427" s="225">
        <f>ROUND(I427*H427,2)</f>
        <v>0</v>
      </c>
      <c r="K427" s="221" t="s">
        <v>193</v>
      </c>
      <c r="L427" s="226"/>
      <c r="M427" s="227" t="s">
        <v>22</v>
      </c>
      <c r="N427" s="228" t="s">
        <v>43</v>
      </c>
      <c r="O427" s="36"/>
      <c r="P427" s="175">
        <f>O427*H427</f>
        <v>0</v>
      </c>
      <c r="Q427" s="175">
        <v>0.003</v>
      </c>
      <c r="R427" s="175">
        <f>Q427*H427</f>
        <v>2.565507</v>
      </c>
      <c r="S427" s="175">
        <v>0</v>
      </c>
      <c r="T427" s="176">
        <f>S427*H427</f>
        <v>0</v>
      </c>
      <c r="AR427" s="18" t="s">
        <v>242</v>
      </c>
      <c r="AT427" s="18" t="s">
        <v>307</v>
      </c>
      <c r="AU427" s="18" t="s">
        <v>195</v>
      </c>
      <c r="AY427" s="18" t="s">
        <v>187</v>
      </c>
      <c r="BE427" s="177">
        <f>IF(N427="základní",J427,0)</f>
        <v>0</v>
      </c>
      <c r="BF427" s="177">
        <f>IF(N427="snížená",J427,0)</f>
        <v>0</v>
      </c>
      <c r="BG427" s="177">
        <f>IF(N427="zákl. přenesená",J427,0)</f>
        <v>0</v>
      </c>
      <c r="BH427" s="177">
        <f>IF(N427="sníž. přenesená",J427,0)</f>
        <v>0</v>
      </c>
      <c r="BI427" s="177">
        <f>IF(N427="nulová",J427,0)</f>
        <v>0</v>
      </c>
      <c r="BJ427" s="18" t="s">
        <v>195</v>
      </c>
      <c r="BK427" s="177">
        <f>ROUND(I427*H427,2)</f>
        <v>0</v>
      </c>
      <c r="BL427" s="18" t="s">
        <v>194</v>
      </c>
      <c r="BM427" s="18" t="s">
        <v>530</v>
      </c>
    </row>
    <row r="428" spans="2:51" s="12" customFormat="1" ht="13.5">
      <c r="B428" s="187"/>
      <c r="D428" s="196" t="s">
        <v>197</v>
      </c>
      <c r="F428" s="217" t="s">
        <v>531</v>
      </c>
      <c r="H428" s="218">
        <v>855.169</v>
      </c>
      <c r="I428" s="191"/>
      <c r="L428" s="187"/>
      <c r="M428" s="192"/>
      <c r="N428" s="193"/>
      <c r="O428" s="193"/>
      <c r="P428" s="193"/>
      <c r="Q428" s="193"/>
      <c r="R428" s="193"/>
      <c r="S428" s="193"/>
      <c r="T428" s="194"/>
      <c r="AT428" s="188" t="s">
        <v>197</v>
      </c>
      <c r="AU428" s="188" t="s">
        <v>195</v>
      </c>
      <c r="AV428" s="12" t="s">
        <v>195</v>
      </c>
      <c r="AW428" s="12" t="s">
        <v>4</v>
      </c>
      <c r="AX428" s="12" t="s">
        <v>78</v>
      </c>
      <c r="AY428" s="188" t="s">
        <v>187</v>
      </c>
    </row>
    <row r="429" spans="2:65" s="1" customFormat="1" ht="31.5" customHeight="1">
      <c r="B429" s="165"/>
      <c r="C429" s="166" t="s">
        <v>532</v>
      </c>
      <c r="D429" s="166" t="s">
        <v>189</v>
      </c>
      <c r="E429" s="167" t="s">
        <v>533</v>
      </c>
      <c r="F429" s="168" t="s">
        <v>534</v>
      </c>
      <c r="G429" s="169" t="s">
        <v>95</v>
      </c>
      <c r="H429" s="170">
        <v>33.18</v>
      </c>
      <c r="I429" s="171"/>
      <c r="J429" s="172">
        <f>ROUND(I429*H429,2)</f>
        <v>0</v>
      </c>
      <c r="K429" s="168" t="s">
        <v>193</v>
      </c>
      <c r="L429" s="35"/>
      <c r="M429" s="173" t="s">
        <v>22</v>
      </c>
      <c r="N429" s="174" t="s">
        <v>43</v>
      </c>
      <c r="O429" s="36"/>
      <c r="P429" s="175">
        <f>O429*H429</f>
        <v>0</v>
      </c>
      <c r="Q429" s="175">
        <v>0.00931</v>
      </c>
      <c r="R429" s="175">
        <f>Q429*H429</f>
        <v>0.3089058</v>
      </c>
      <c r="S429" s="175">
        <v>0</v>
      </c>
      <c r="T429" s="176">
        <f>S429*H429</f>
        <v>0</v>
      </c>
      <c r="AR429" s="18" t="s">
        <v>194</v>
      </c>
      <c r="AT429" s="18" t="s">
        <v>189</v>
      </c>
      <c r="AU429" s="18" t="s">
        <v>195</v>
      </c>
      <c r="AY429" s="18" t="s">
        <v>187</v>
      </c>
      <c r="BE429" s="177">
        <f>IF(N429="základní",J429,0)</f>
        <v>0</v>
      </c>
      <c r="BF429" s="177">
        <f>IF(N429="snížená",J429,0)</f>
        <v>0</v>
      </c>
      <c r="BG429" s="177">
        <f>IF(N429="zákl. přenesená",J429,0)</f>
        <v>0</v>
      </c>
      <c r="BH429" s="177">
        <f>IF(N429="sníž. přenesená",J429,0)</f>
        <v>0</v>
      </c>
      <c r="BI429" s="177">
        <f>IF(N429="nulová",J429,0)</f>
        <v>0</v>
      </c>
      <c r="BJ429" s="18" t="s">
        <v>195</v>
      </c>
      <c r="BK429" s="177">
        <f>ROUND(I429*H429,2)</f>
        <v>0</v>
      </c>
      <c r="BL429" s="18" t="s">
        <v>194</v>
      </c>
      <c r="BM429" s="18" t="s">
        <v>535</v>
      </c>
    </row>
    <row r="430" spans="2:51" s="11" customFormat="1" ht="13.5">
      <c r="B430" s="178"/>
      <c r="D430" s="179" t="s">
        <v>197</v>
      </c>
      <c r="E430" s="180" t="s">
        <v>22</v>
      </c>
      <c r="F430" s="181" t="s">
        <v>290</v>
      </c>
      <c r="H430" s="182" t="s">
        <v>22</v>
      </c>
      <c r="I430" s="183"/>
      <c r="L430" s="178"/>
      <c r="M430" s="184"/>
      <c r="N430" s="185"/>
      <c r="O430" s="185"/>
      <c r="P430" s="185"/>
      <c r="Q430" s="185"/>
      <c r="R430" s="185"/>
      <c r="S430" s="185"/>
      <c r="T430" s="186"/>
      <c r="AT430" s="182" t="s">
        <v>197</v>
      </c>
      <c r="AU430" s="182" t="s">
        <v>195</v>
      </c>
      <c r="AV430" s="11" t="s">
        <v>78</v>
      </c>
      <c r="AW430" s="11" t="s">
        <v>35</v>
      </c>
      <c r="AX430" s="11" t="s">
        <v>71</v>
      </c>
      <c r="AY430" s="182" t="s">
        <v>187</v>
      </c>
    </row>
    <row r="431" spans="2:51" s="12" customFormat="1" ht="13.5">
      <c r="B431" s="187"/>
      <c r="D431" s="196" t="s">
        <v>197</v>
      </c>
      <c r="E431" s="216" t="s">
        <v>22</v>
      </c>
      <c r="F431" s="217" t="s">
        <v>536</v>
      </c>
      <c r="H431" s="218">
        <v>33.18</v>
      </c>
      <c r="I431" s="191"/>
      <c r="L431" s="187"/>
      <c r="M431" s="192"/>
      <c r="N431" s="193"/>
      <c r="O431" s="193"/>
      <c r="P431" s="193"/>
      <c r="Q431" s="193"/>
      <c r="R431" s="193"/>
      <c r="S431" s="193"/>
      <c r="T431" s="194"/>
      <c r="AT431" s="188" t="s">
        <v>197</v>
      </c>
      <c r="AU431" s="188" t="s">
        <v>195</v>
      </c>
      <c r="AV431" s="12" t="s">
        <v>195</v>
      </c>
      <c r="AW431" s="12" t="s">
        <v>35</v>
      </c>
      <c r="AX431" s="12" t="s">
        <v>78</v>
      </c>
      <c r="AY431" s="188" t="s">
        <v>187</v>
      </c>
    </row>
    <row r="432" spans="2:65" s="1" customFormat="1" ht="22.5" customHeight="1">
      <c r="B432" s="165"/>
      <c r="C432" s="219" t="s">
        <v>537</v>
      </c>
      <c r="D432" s="219" t="s">
        <v>307</v>
      </c>
      <c r="E432" s="220" t="s">
        <v>538</v>
      </c>
      <c r="F432" s="221" t="s">
        <v>539</v>
      </c>
      <c r="G432" s="222" t="s">
        <v>95</v>
      </c>
      <c r="H432" s="223">
        <v>38.157</v>
      </c>
      <c r="I432" s="224"/>
      <c r="J432" s="225">
        <f>ROUND(I432*H432,2)</f>
        <v>0</v>
      </c>
      <c r="K432" s="221" t="s">
        <v>193</v>
      </c>
      <c r="L432" s="226"/>
      <c r="M432" s="227" t="s">
        <v>22</v>
      </c>
      <c r="N432" s="228" t="s">
        <v>43</v>
      </c>
      <c r="O432" s="36"/>
      <c r="P432" s="175">
        <f>O432*H432</f>
        <v>0</v>
      </c>
      <c r="Q432" s="175">
        <v>0.012</v>
      </c>
      <c r="R432" s="175">
        <f>Q432*H432</f>
        <v>0.45788399999999996</v>
      </c>
      <c r="S432" s="175">
        <v>0</v>
      </c>
      <c r="T432" s="176">
        <f>S432*H432</f>
        <v>0</v>
      </c>
      <c r="AR432" s="18" t="s">
        <v>242</v>
      </c>
      <c r="AT432" s="18" t="s">
        <v>307</v>
      </c>
      <c r="AU432" s="18" t="s">
        <v>195</v>
      </c>
      <c r="AY432" s="18" t="s">
        <v>187</v>
      </c>
      <c r="BE432" s="177">
        <f>IF(N432="základní",J432,0)</f>
        <v>0</v>
      </c>
      <c r="BF432" s="177">
        <f>IF(N432="snížená",J432,0)</f>
        <v>0</v>
      </c>
      <c r="BG432" s="177">
        <f>IF(N432="zákl. přenesená",J432,0)</f>
        <v>0</v>
      </c>
      <c r="BH432" s="177">
        <f>IF(N432="sníž. přenesená",J432,0)</f>
        <v>0</v>
      </c>
      <c r="BI432" s="177">
        <f>IF(N432="nulová",J432,0)</f>
        <v>0</v>
      </c>
      <c r="BJ432" s="18" t="s">
        <v>195</v>
      </c>
      <c r="BK432" s="177">
        <f>ROUND(I432*H432,2)</f>
        <v>0</v>
      </c>
      <c r="BL432" s="18" t="s">
        <v>194</v>
      </c>
      <c r="BM432" s="18" t="s">
        <v>540</v>
      </c>
    </row>
    <row r="433" spans="2:51" s="12" customFormat="1" ht="13.5">
      <c r="B433" s="187"/>
      <c r="D433" s="196" t="s">
        <v>197</v>
      </c>
      <c r="F433" s="217" t="s">
        <v>541</v>
      </c>
      <c r="H433" s="218">
        <v>38.157</v>
      </c>
      <c r="I433" s="191"/>
      <c r="L433" s="187"/>
      <c r="M433" s="192"/>
      <c r="N433" s="193"/>
      <c r="O433" s="193"/>
      <c r="P433" s="193"/>
      <c r="Q433" s="193"/>
      <c r="R433" s="193"/>
      <c r="S433" s="193"/>
      <c r="T433" s="194"/>
      <c r="AT433" s="188" t="s">
        <v>197</v>
      </c>
      <c r="AU433" s="188" t="s">
        <v>195</v>
      </c>
      <c r="AV433" s="12" t="s">
        <v>195</v>
      </c>
      <c r="AW433" s="12" t="s">
        <v>4</v>
      </c>
      <c r="AX433" s="12" t="s">
        <v>78</v>
      </c>
      <c r="AY433" s="188" t="s">
        <v>187</v>
      </c>
    </row>
    <row r="434" spans="2:65" s="1" customFormat="1" ht="31.5" customHeight="1">
      <c r="B434" s="165"/>
      <c r="C434" s="166" t="s">
        <v>542</v>
      </c>
      <c r="D434" s="166" t="s">
        <v>189</v>
      </c>
      <c r="E434" s="167" t="s">
        <v>543</v>
      </c>
      <c r="F434" s="168" t="s">
        <v>544</v>
      </c>
      <c r="G434" s="169" t="s">
        <v>95</v>
      </c>
      <c r="H434" s="170">
        <v>1763.701</v>
      </c>
      <c r="I434" s="171"/>
      <c r="J434" s="172">
        <f>ROUND(I434*H434,2)</f>
        <v>0</v>
      </c>
      <c r="K434" s="168" t="s">
        <v>193</v>
      </c>
      <c r="L434" s="35"/>
      <c r="M434" s="173" t="s">
        <v>22</v>
      </c>
      <c r="N434" s="174" t="s">
        <v>43</v>
      </c>
      <c r="O434" s="36"/>
      <c r="P434" s="175">
        <f>O434*H434</f>
        <v>0</v>
      </c>
      <c r="Q434" s="175">
        <v>0.00944</v>
      </c>
      <c r="R434" s="175">
        <f>Q434*H434</f>
        <v>16.64933744</v>
      </c>
      <c r="S434" s="175">
        <v>0</v>
      </c>
      <c r="T434" s="176">
        <f>S434*H434</f>
        <v>0</v>
      </c>
      <c r="AR434" s="18" t="s">
        <v>194</v>
      </c>
      <c r="AT434" s="18" t="s">
        <v>189</v>
      </c>
      <c r="AU434" s="18" t="s">
        <v>195</v>
      </c>
      <c r="AY434" s="18" t="s">
        <v>187</v>
      </c>
      <c r="BE434" s="177">
        <f>IF(N434="základní",J434,0)</f>
        <v>0</v>
      </c>
      <c r="BF434" s="177">
        <f>IF(N434="snížená",J434,0)</f>
        <v>0</v>
      </c>
      <c r="BG434" s="177">
        <f>IF(N434="zákl. přenesená",J434,0)</f>
        <v>0</v>
      </c>
      <c r="BH434" s="177">
        <f>IF(N434="sníž. přenesená",J434,0)</f>
        <v>0</v>
      </c>
      <c r="BI434" s="177">
        <f>IF(N434="nulová",J434,0)</f>
        <v>0</v>
      </c>
      <c r="BJ434" s="18" t="s">
        <v>195</v>
      </c>
      <c r="BK434" s="177">
        <f>ROUND(I434*H434,2)</f>
        <v>0</v>
      </c>
      <c r="BL434" s="18" t="s">
        <v>194</v>
      </c>
      <c r="BM434" s="18" t="s">
        <v>545</v>
      </c>
    </row>
    <row r="435" spans="2:51" s="11" customFormat="1" ht="13.5">
      <c r="B435" s="178"/>
      <c r="D435" s="179" t="s">
        <v>197</v>
      </c>
      <c r="E435" s="180" t="s">
        <v>22</v>
      </c>
      <c r="F435" s="181" t="s">
        <v>290</v>
      </c>
      <c r="H435" s="182" t="s">
        <v>22</v>
      </c>
      <c r="I435" s="183"/>
      <c r="L435" s="178"/>
      <c r="M435" s="184"/>
      <c r="N435" s="185"/>
      <c r="O435" s="185"/>
      <c r="P435" s="185"/>
      <c r="Q435" s="185"/>
      <c r="R435" s="185"/>
      <c r="S435" s="185"/>
      <c r="T435" s="186"/>
      <c r="AT435" s="182" t="s">
        <v>197</v>
      </c>
      <c r="AU435" s="182" t="s">
        <v>195</v>
      </c>
      <c r="AV435" s="11" t="s">
        <v>78</v>
      </c>
      <c r="AW435" s="11" t="s">
        <v>35</v>
      </c>
      <c r="AX435" s="11" t="s">
        <v>71</v>
      </c>
      <c r="AY435" s="182" t="s">
        <v>187</v>
      </c>
    </row>
    <row r="436" spans="2:51" s="12" customFormat="1" ht="13.5">
      <c r="B436" s="187"/>
      <c r="D436" s="196" t="s">
        <v>197</v>
      </c>
      <c r="E436" s="216" t="s">
        <v>22</v>
      </c>
      <c r="F436" s="217" t="s">
        <v>546</v>
      </c>
      <c r="H436" s="218">
        <v>1763.701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197</v>
      </c>
      <c r="AU436" s="188" t="s">
        <v>195</v>
      </c>
      <c r="AV436" s="12" t="s">
        <v>195</v>
      </c>
      <c r="AW436" s="12" t="s">
        <v>35</v>
      </c>
      <c r="AX436" s="12" t="s">
        <v>78</v>
      </c>
      <c r="AY436" s="188" t="s">
        <v>187</v>
      </c>
    </row>
    <row r="437" spans="2:65" s="1" customFormat="1" ht="22.5" customHeight="1">
      <c r="B437" s="165"/>
      <c r="C437" s="219" t="s">
        <v>547</v>
      </c>
      <c r="D437" s="219" t="s">
        <v>307</v>
      </c>
      <c r="E437" s="220" t="s">
        <v>548</v>
      </c>
      <c r="F437" s="221" t="s">
        <v>549</v>
      </c>
      <c r="G437" s="222" t="s">
        <v>95</v>
      </c>
      <c r="H437" s="223">
        <v>2028.256</v>
      </c>
      <c r="I437" s="224"/>
      <c r="J437" s="225">
        <f>ROUND(I437*H437,2)</f>
        <v>0</v>
      </c>
      <c r="K437" s="221" t="s">
        <v>193</v>
      </c>
      <c r="L437" s="226"/>
      <c r="M437" s="227" t="s">
        <v>22</v>
      </c>
      <c r="N437" s="228" t="s">
        <v>43</v>
      </c>
      <c r="O437" s="36"/>
      <c r="P437" s="175">
        <f>O437*H437</f>
        <v>0</v>
      </c>
      <c r="Q437" s="175">
        <v>0.018</v>
      </c>
      <c r="R437" s="175">
        <f>Q437*H437</f>
        <v>36.508607999999995</v>
      </c>
      <c r="S437" s="175">
        <v>0</v>
      </c>
      <c r="T437" s="176">
        <f>S437*H437</f>
        <v>0</v>
      </c>
      <c r="AR437" s="18" t="s">
        <v>242</v>
      </c>
      <c r="AT437" s="18" t="s">
        <v>307</v>
      </c>
      <c r="AU437" s="18" t="s">
        <v>195</v>
      </c>
      <c r="AY437" s="18" t="s">
        <v>187</v>
      </c>
      <c r="BE437" s="177">
        <f>IF(N437="základní",J437,0)</f>
        <v>0</v>
      </c>
      <c r="BF437" s="177">
        <f>IF(N437="snížená",J437,0)</f>
        <v>0</v>
      </c>
      <c r="BG437" s="177">
        <f>IF(N437="zákl. přenesená",J437,0)</f>
        <v>0</v>
      </c>
      <c r="BH437" s="177">
        <f>IF(N437="sníž. přenesená",J437,0)</f>
        <v>0</v>
      </c>
      <c r="BI437" s="177">
        <f>IF(N437="nulová",J437,0)</f>
        <v>0</v>
      </c>
      <c r="BJ437" s="18" t="s">
        <v>195</v>
      </c>
      <c r="BK437" s="177">
        <f>ROUND(I437*H437,2)</f>
        <v>0</v>
      </c>
      <c r="BL437" s="18" t="s">
        <v>194</v>
      </c>
      <c r="BM437" s="18" t="s">
        <v>550</v>
      </c>
    </row>
    <row r="438" spans="2:51" s="12" customFormat="1" ht="13.5">
      <c r="B438" s="187"/>
      <c r="D438" s="196" t="s">
        <v>197</v>
      </c>
      <c r="F438" s="217" t="s">
        <v>551</v>
      </c>
      <c r="H438" s="218">
        <v>2028.256</v>
      </c>
      <c r="I438" s="191"/>
      <c r="L438" s="187"/>
      <c r="M438" s="192"/>
      <c r="N438" s="193"/>
      <c r="O438" s="193"/>
      <c r="P438" s="193"/>
      <c r="Q438" s="193"/>
      <c r="R438" s="193"/>
      <c r="S438" s="193"/>
      <c r="T438" s="194"/>
      <c r="AT438" s="188" t="s">
        <v>197</v>
      </c>
      <c r="AU438" s="188" t="s">
        <v>195</v>
      </c>
      <c r="AV438" s="12" t="s">
        <v>195</v>
      </c>
      <c r="AW438" s="12" t="s">
        <v>4</v>
      </c>
      <c r="AX438" s="12" t="s">
        <v>78</v>
      </c>
      <c r="AY438" s="188" t="s">
        <v>187</v>
      </c>
    </row>
    <row r="439" spans="2:65" s="1" customFormat="1" ht="31.5" customHeight="1">
      <c r="B439" s="165"/>
      <c r="C439" s="166" t="s">
        <v>552</v>
      </c>
      <c r="D439" s="166" t="s">
        <v>189</v>
      </c>
      <c r="E439" s="167" t="s">
        <v>553</v>
      </c>
      <c r="F439" s="168" t="s">
        <v>554</v>
      </c>
      <c r="G439" s="169" t="s">
        <v>95</v>
      </c>
      <c r="H439" s="170">
        <v>253.32</v>
      </c>
      <c r="I439" s="171"/>
      <c r="J439" s="172">
        <f>ROUND(I439*H439,2)</f>
        <v>0</v>
      </c>
      <c r="K439" s="168" t="s">
        <v>193</v>
      </c>
      <c r="L439" s="35"/>
      <c r="M439" s="173" t="s">
        <v>22</v>
      </c>
      <c r="N439" s="174" t="s">
        <v>43</v>
      </c>
      <c r="O439" s="36"/>
      <c r="P439" s="175">
        <f>O439*H439</f>
        <v>0</v>
      </c>
      <c r="Q439" s="175">
        <v>0.00938</v>
      </c>
      <c r="R439" s="175">
        <f>Q439*H439</f>
        <v>2.3761416</v>
      </c>
      <c r="S439" s="175">
        <v>0</v>
      </c>
      <c r="T439" s="176">
        <f>S439*H439</f>
        <v>0</v>
      </c>
      <c r="AR439" s="18" t="s">
        <v>194</v>
      </c>
      <c r="AT439" s="18" t="s">
        <v>189</v>
      </c>
      <c r="AU439" s="18" t="s">
        <v>195</v>
      </c>
      <c r="AY439" s="18" t="s">
        <v>187</v>
      </c>
      <c r="BE439" s="177">
        <f>IF(N439="základní",J439,0)</f>
        <v>0</v>
      </c>
      <c r="BF439" s="177">
        <f>IF(N439="snížená",J439,0)</f>
        <v>0</v>
      </c>
      <c r="BG439" s="177">
        <f>IF(N439="zákl. přenesená",J439,0)</f>
        <v>0</v>
      </c>
      <c r="BH439" s="177">
        <f>IF(N439="sníž. přenesená",J439,0)</f>
        <v>0</v>
      </c>
      <c r="BI439" s="177">
        <f>IF(N439="nulová",J439,0)</f>
        <v>0</v>
      </c>
      <c r="BJ439" s="18" t="s">
        <v>195</v>
      </c>
      <c r="BK439" s="177">
        <f>ROUND(I439*H439,2)</f>
        <v>0</v>
      </c>
      <c r="BL439" s="18" t="s">
        <v>194</v>
      </c>
      <c r="BM439" s="18" t="s">
        <v>555</v>
      </c>
    </row>
    <row r="440" spans="2:51" s="11" customFormat="1" ht="13.5">
      <c r="B440" s="178"/>
      <c r="D440" s="179" t="s">
        <v>197</v>
      </c>
      <c r="E440" s="180" t="s">
        <v>22</v>
      </c>
      <c r="F440" s="181" t="s">
        <v>290</v>
      </c>
      <c r="H440" s="182" t="s">
        <v>22</v>
      </c>
      <c r="I440" s="183"/>
      <c r="L440" s="178"/>
      <c r="M440" s="184"/>
      <c r="N440" s="185"/>
      <c r="O440" s="185"/>
      <c r="P440" s="185"/>
      <c r="Q440" s="185"/>
      <c r="R440" s="185"/>
      <c r="S440" s="185"/>
      <c r="T440" s="186"/>
      <c r="AT440" s="182" t="s">
        <v>197</v>
      </c>
      <c r="AU440" s="182" t="s">
        <v>195</v>
      </c>
      <c r="AV440" s="11" t="s">
        <v>78</v>
      </c>
      <c r="AW440" s="11" t="s">
        <v>35</v>
      </c>
      <c r="AX440" s="11" t="s">
        <v>71</v>
      </c>
      <c r="AY440" s="182" t="s">
        <v>187</v>
      </c>
    </row>
    <row r="441" spans="2:51" s="12" customFormat="1" ht="13.5">
      <c r="B441" s="187"/>
      <c r="D441" s="196" t="s">
        <v>197</v>
      </c>
      <c r="E441" s="216" t="s">
        <v>22</v>
      </c>
      <c r="F441" s="217" t="s">
        <v>556</v>
      </c>
      <c r="H441" s="218">
        <v>253.32</v>
      </c>
      <c r="I441" s="191"/>
      <c r="L441" s="187"/>
      <c r="M441" s="192"/>
      <c r="N441" s="193"/>
      <c r="O441" s="193"/>
      <c r="P441" s="193"/>
      <c r="Q441" s="193"/>
      <c r="R441" s="193"/>
      <c r="S441" s="193"/>
      <c r="T441" s="194"/>
      <c r="AT441" s="188" t="s">
        <v>197</v>
      </c>
      <c r="AU441" s="188" t="s">
        <v>195</v>
      </c>
      <c r="AV441" s="12" t="s">
        <v>195</v>
      </c>
      <c r="AW441" s="12" t="s">
        <v>35</v>
      </c>
      <c r="AX441" s="12" t="s">
        <v>78</v>
      </c>
      <c r="AY441" s="188" t="s">
        <v>187</v>
      </c>
    </row>
    <row r="442" spans="2:65" s="1" customFormat="1" ht="22.5" customHeight="1">
      <c r="B442" s="165"/>
      <c r="C442" s="219" t="s">
        <v>557</v>
      </c>
      <c r="D442" s="219" t="s">
        <v>307</v>
      </c>
      <c r="E442" s="220" t="s">
        <v>558</v>
      </c>
      <c r="F442" s="221" t="s">
        <v>559</v>
      </c>
      <c r="G442" s="222" t="s">
        <v>95</v>
      </c>
      <c r="H442" s="223">
        <v>291.318</v>
      </c>
      <c r="I442" s="224"/>
      <c r="J442" s="225">
        <f>ROUND(I442*H442,2)</f>
        <v>0</v>
      </c>
      <c r="K442" s="221" t="s">
        <v>193</v>
      </c>
      <c r="L442" s="226"/>
      <c r="M442" s="227" t="s">
        <v>22</v>
      </c>
      <c r="N442" s="228" t="s">
        <v>43</v>
      </c>
      <c r="O442" s="36"/>
      <c r="P442" s="175">
        <f>O442*H442</f>
        <v>0</v>
      </c>
      <c r="Q442" s="175">
        <v>0.015</v>
      </c>
      <c r="R442" s="175">
        <f>Q442*H442</f>
        <v>4.36977</v>
      </c>
      <c r="S442" s="175">
        <v>0</v>
      </c>
      <c r="T442" s="176">
        <f>S442*H442</f>
        <v>0</v>
      </c>
      <c r="AR442" s="18" t="s">
        <v>242</v>
      </c>
      <c r="AT442" s="18" t="s">
        <v>307</v>
      </c>
      <c r="AU442" s="18" t="s">
        <v>195</v>
      </c>
      <c r="AY442" s="18" t="s">
        <v>187</v>
      </c>
      <c r="BE442" s="177">
        <f>IF(N442="základní",J442,0)</f>
        <v>0</v>
      </c>
      <c r="BF442" s="177">
        <f>IF(N442="snížená",J442,0)</f>
        <v>0</v>
      </c>
      <c r="BG442" s="177">
        <f>IF(N442="zákl. přenesená",J442,0)</f>
        <v>0</v>
      </c>
      <c r="BH442" s="177">
        <f>IF(N442="sníž. přenesená",J442,0)</f>
        <v>0</v>
      </c>
      <c r="BI442" s="177">
        <f>IF(N442="nulová",J442,0)</f>
        <v>0</v>
      </c>
      <c r="BJ442" s="18" t="s">
        <v>195</v>
      </c>
      <c r="BK442" s="177">
        <f>ROUND(I442*H442,2)</f>
        <v>0</v>
      </c>
      <c r="BL442" s="18" t="s">
        <v>194</v>
      </c>
      <c r="BM442" s="18" t="s">
        <v>560</v>
      </c>
    </row>
    <row r="443" spans="2:51" s="12" customFormat="1" ht="13.5">
      <c r="B443" s="187"/>
      <c r="D443" s="196" t="s">
        <v>197</v>
      </c>
      <c r="F443" s="217" t="s">
        <v>561</v>
      </c>
      <c r="H443" s="218">
        <v>291.318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197</v>
      </c>
      <c r="AU443" s="188" t="s">
        <v>195</v>
      </c>
      <c r="AV443" s="12" t="s">
        <v>195</v>
      </c>
      <c r="AW443" s="12" t="s">
        <v>4</v>
      </c>
      <c r="AX443" s="12" t="s">
        <v>78</v>
      </c>
      <c r="AY443" s="188" t="s">
        <v>187</v>
      </c>
    </row>
    <row r="444" spans="2:65" s="1" customFormat="1" ht="31.5" customHeight="1">
      <c r="B444" s="165"/>
      <c r="C444" s="166" t="s">
        <v>562</v>
      </c>
      <c r="D444" s="166" t="s">
        <v>189</v>
      </c>
      <c r="E444" s="167" t="s">
        <v>563</v>
      </c>
      <c r="F444" s="168" t="s">
        <v>564</v>
      </c>
      <c r="G444" s="169" t="s">
        <v>95</v>
      </c>
      <c r="H444" s="170">
        <v>96.879</v>
      </c>
      <c r="I444" s="171"/>
      <c r="J444" s="172">
        <f>ROUND(I444*H444,2)</f>
        <v>0</v>
      </c>
      <c r="K444" s="168" t="s">
        <v>193</v>
      </c>
      <c r="L444" s="35"/>
      <c r="M444" s="173" t="s">
        <v>22</v>
      </c>
      <c r="N444" s="174" t="s">
        <v>43</v>
      </c>
      <c r="O444" s="36"/>
      <c r="P444" s="175">
        <f>O444*H444</f>
        <v>0</v>
      </c>
      <c r="Q444" s="175">
        <v>0.01131</v>
      </c>
      <c r="R444" s="175">
        <f>Q444*H444</f>
        <v>1.0957014900000002</v>
      </c>
      <c r="S444" s="175">
        <v>0</v>
      </c>
      <c r="T444" s="176">
        <f>S444*H444</f>
        <v>0</v>
      </c>
      <c r="AR444" s="18" t="s">
        <v>194</v>
      </c>
      <c r="AT444" s="18" t="s">
        <v>189</v>
      </c>
      <c r="AU444" s="18" t="s">
        <v>195</v>
      </c>
      <c r="AY444" s="18" t="s">
        <v>187</v>
      </c>
      <c r="BE444" s="177">
        <f>IF(N444="základní",J444,0)</f>
        <v>0</v>
      </c>
      <c r="BF444" s="177">
        <f>IF(N444="snížená",J444,0)</f>
        <v>0</v>
      </c>
      <c r="BG444" s="177">
        <f>IF(N444="zákl. přenesená",J444,0)</f>
        <v>0</v>
      </c>
      <c r="BH444" s="177">
        <f>IF(N444="sníž. přenesená",J444,0)</f>
        <v>0</v>
      </c>
      <c r="BI444" s="177">
        <f>IF(N444="nulová",J444,0)</f>
        <v>0</v>
      </c>
      <c r="BJ444" s="18" t="s">
        <v>195</v>
      </c>
      <c r="BK444" s="177">
        <f>ROUND(I444*H444,2)</f>
        <v>0</v>
      </c>
      <c r="BL444" s="18" t="s">
        <v>194</v>
      </c>
      <c r="BM444" s="18" t="s">
        <v>565</v>
      </c>
    </row>
    <row r="445" spans="2:51" s="11" customFormat="1" ht="13.5">
      <c r="B445" s="178"/>
      <c r="D445" s="179" t="s">
        <v>197</v>
      </c>
      <c r="E445" s="180" t="s">
        <v>22</v>
      </c>
      <c r="F445" s="181" t="s">
        <v>566</v>
      </c>
      <c r="H445" s="182" t="s">
        <v>22</v>
      </c>
      <c r="I445" s="183"/>
      <c r="L445" s="178"/>
      <c r="M445" s="184"/>
      <c r="N445" s="185"/>
      <c r="O445" s="185"/>
      <c r="P445" s="185"/>
      <c r="Q445" s="185"/>
      <c r="R445" s="185"/>
      <c r="S445" s="185"/>
      <c r="T445" s="186"/>
      <c r="AT445" s="182" t="s">
        <v>197</v>
      </c>
      <c r="AU445" s="182" t="s">
        <v>195</v>
      </c>
      <c r="AV445" s="11" t="s">
        <v>78</v>
      </c>
      <c r="AW445" s="11" t="s">
        <v>35</v>
      </c>
      <c r="AX445" s="11" t="s">
        <v>71</v>
      </c>
      <c r="AY445" s="182" t="s">
        <v>187</v>
      </c>
    </row>
    <row r="446" spans="2:51" s="12" customFormat="1" ht="13.5">
      <c r="B446" s="187"/>
      <c r="D446" s="179" t="s">
        <v>197</v>
      </c>
      <c r="E446" s="188" t="s">
        <v>22</v>
      </c>
      <c r="F446" s="189" t="s">
        <v>567</v>
      </c>
      <c r="H446" s="190">
        <v>29.16</v>
      </c>
      <c r="I446" s="191"/>
      <c r="L446" s="187"/>
      <c r="M446" s="192"/>
      <c r="N446" s="193"/>
      <c r="O446" s="193"/>
      <c r="P446" s="193"/>
      <c r="Q446" s="193"/>
      <c r="R446" s="193"/>
      <c r="S446" s="193"/>
      <c r="T446" s="194"/>
      <c r="AT446" s="188" t="s">
        <v>197</v>
      </c>
      <c r="AU446" s="188" t="s">
        <v>195</v>
      </c>
      <c r="AV446" s="12" t="s">
        <v>195</v>
      </c>
      <c r="AW446" s="12" t="s">
        <v>35</v>
      </c>
      <c r="AX446" s="12" t="s">
        <v>71</v>
      </c>
      <c r="AY446" s="188" t="s">
        <v>187</v>
      </c>
    </row>
    <row r="447" spans="2:51" s="11" customFormat="1" ht="13.5">
      <c r="B447" s="178"/>
      <c r="D447" s="179" t="s">
        <v>197</v>
      </c>
      <c r="E447" s="180" t="s">
        <v>22</v>
      </c>
      <c r="F447" s="181" t="s">
        <v>568</v>
      </c>
      <c r="H447" s="182" t="s">
        <v>22</v>
      </c>
      <c r="I447" s="183"/>
      <c r="L447" s="178"/>
      <c r="M447" s="184"/>
      <c r="N447" s="185"/>
      <c r="O447" s="185"/>
      <c r="P447" s="185"/>
      <c r="Q447" s="185"/>
      <c r="R447" s="185"/>
      <c r="S447" s="185"/>
      <c r="T447" s="186"/>
      <c r="AT447" s="182" t="s">
        <v>197</v>
      </c>
      <c r="AU447" s="182" t="s">
        <v>195</v>
      </c>
      <c r="AV447" s="11" t="s">
        <v>78</v>
      </c>
      <c r="AW447" s="11" t="s">
        <v>35</v>
      </c>
      <c r="AX447" s="11" t="s">
        <v>71</v>
      </c>
      <c r="AY447" s="182" t="s">
        <v>187</v>
      </c>
    </row>
    <row r="448" spans="2:51" s="12" customFormat="1" ht="13.5">
      <c r="B448" s="187"/>
      <c r="D448" s="179" t="s">
        <v>197</v>
      </c>
      <c r="E448" s="188" t="s">
        <v>22</v>
      </c>
      <c r="F448" s="189" t="s">
        <v>569</v>
      </c>
      <c r="H448" s="190">
        <v>42.675</v>
      </c>
      <c r="I448" s="191"/>
      <c r="L448" s="187"/>
      <c r="M448" s="192"/>
      <c r="N448" s="193"/>
      <c r="O448" s="193"/>
      <c r="P448" s="193"/>
      <c r="Q448" s="193"/>
      <c r="R448" s="193"/>
      <c r="S448" s="193"/>
      <c r="T448" s="194"/>
      <c r="AT448" s="188" t="s">
        <v>197</v>
      </c>
      <c r="AU448" s="188" t="s">
        <v>195</v>
      </c>
      <c r="AV448" s="12" t="s">
        <v>195</v>
      </c>
      <c r="AW448" s="12" t="s">
        <v>35</v>
      </c>
      <c r="AX448" s="12" t="s">
        <v>71</v>
      </c>
      <c r="AY448" s="188" t="s">
        <v>187</v>
      </c>
    </row>
    <row r="449" spans="2:51" s="11" customFormat="1" ht="13.5">
      <c r="B449" s="178"/>
      <c r="D449" s="179" t="s">
        <v>197</v>
      </c>
      <c r="E449" s="180" t="s">
        <v>22</v>
      </c>
      <c r="F449" s="181" t="s">
        <v>288</v>
      </c>
      <c r="H449" s="182" t="s">
        <v>22</v>
      </c>
      <c r="I449" s="183"/>
      <c r="L449" s="178"/>
      <c r="M449" s="184"/>
      <c r="N449" s="185"/>
      <c r="O449" s="185"/>
      <c r="P449" s="185"/>
      <c r="Q449" s="185"/>
      <c r="R449" s="185"/>
      <c r="S449" s="185"/>
      <c r="T449" s="186"/>
      <c r="AT449" s="182" t="s">
        <v>197</v>
      </c>
      <c r="AU449" s="182" t="s">
        <v>195</v>
      </c>
      <c r="AV449" s="11" t="s">
        <v>78</v>
      </c>
      <c r="AW449" s="11" t="s">
        <v>35</v>
      </c>
      <c r="AX449" s="11" t="s">
        <v>71</v>
      </c>
      <c r="AY449" s="182" t="s">
        <v>187</v>
      </c>
    </row>
    <row r="450" spans="2:51" s="12" customFormat="1" ht="27">
      <c r="B450" s="187"/>
      <c r="D450" s="179" t="s">
        <v>197</v>
      </c>
      <c r="E450" s="188" t="s">
        <v>22</v>
      </c>
      <c r="F450" s="189" t="s">
        <v>570</v>
      </c>
      <c r="H450" s="190">
        <v>25.044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197</v>
      </c>
      <c r="AU450" s="188" t="s">
        <v>195</v>
      </c>
      <c r="AV450" s="12" t="s">
        <v>195</v>
      </c>
      <c r="AW450" s="12" t="s">
        <v>35</v>
      </c>
      <c r="AX450" s="12" t="s">
        <v>71</v>
      </c>
      <c r="AY450" s="188" t="s">
        <v>187</v>
      </c>
    </row>
    <row r="451" spans="2:51" s="13" customFormat="1" ht="13.5">
      <c r="B451" s="195"/>
      <c r="D451" s="196" t="s">
        <v>197</v>
      </c>
      <c r="E451" s="197" t="s">
        <v>22</v>
      </c>
      <c r="F451" s="198" t="s">
        <v>201</v>
      </c>
      <c r="H451" s="199">
        <v>96.879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204" t="s">
        <v>197</v>
      </c>
      <c r="AU451" s="204" t="s">
        <v>195</v>
      </c>
      <c r="AV451" s="13" t="s">
        <v>194</v>
      </c>
      <c r="AW451" s="13" t="s">
        <v>35</v>
      </c>
      <c r="AX451" s="13" t="s">
        <v>78</v>
      </c>
      <c r="AY451" s="204" t="s">
        <v>187</v>
      </c>
    </row>
    <row r="452" spans="2:65" s="1" customFormat="1" ht="22.5" customHeight="1">
      <c r="B452" s="165"/>
      <c r="C452" s="219" t="s">
        <v>571</v>
      </c>
      <c r="D452" s="219" t="s">
        <v>307</v>
      </c>
      <c r="E452" s="220" t="s">
        <v>572</v>
      </c>
      <c r="F452" s="221" t="s">
        <v>309</v>
      </c>
      <c r="G452" s="222" t="s">
        <v>95</v>
      </c>
      <c r="H452" s="223">
        <v>106.567</v>
      </c>
      <c r="I452" s="224"/>
      <c r="J452" s="225">
        <f>ROUND(I452*H452,2)</f>
        <v>0</v>
      </c>
      <c r="K452" s="221" t="s">
        <v>193</v>
      </c>
      <c r="L452" s="226"/>
      <c r="M452" s="227" t="s">
        <v>22</v>
      </c>
      <c r="N452" s="228" t="s">
        <v>43</v>
      </c>
      <c r="O452" s="36"/>
      <c r="P452" s="175">
        <f>O452*H452</f>
        <v>0</v>
      </c>
      <c r="Q452" s="175">
        <v>0.005</v>
      </c>
      <c r="R452" s="175">
        <f>Q452*H452</f>
        <v>0.532835</v>
      </c>
      <c r="S452" s="175">
        <v>0</v>
      </c>
      <c r="T452" s="176">
        <f>S452*H452</f>
        <v>0</v>
      </c>
      <c r="AR452" s="18" t="s">
        <v>242</v>
      </c>
      <c r="AT452" s="18" t="s">
        <v>307</v>
      </c>
      <c r="AU452" s="18" t="s">
        <v>195</v>
      </c>
      <c r="AY452" s="18" t="s">
        <v>187</v>
      </c>
      <c r="BE452" s="177">
        <f>IF(N452="základní",J452,0)</f>
        <v>0</v>
      </c>
      <c r="BF452" s="177">
        <f>IF(N452="snížená",J452,0)</f>
        <v>0</v>
      </c>
      <c r="BG452" s="177">
        <f>IF(N452="zákl. přenesená",J452,0)</f>
        <v>0</v>
      </c>
      <c r="BH452" s="177">
        <f>IF(N452="sníž. přenesená",J452,0)</f>
        <v>0</v>
      </c>
      <c r="BI452" s="177">
        <f>IF(N452="nulová",J452,0)</f>
        <v>0</v>
      </c>
      <c r="BJ452" s="18" t="s">
        <v>195</v>
      </c>
      <c r="BK452" s="177">
        <f>ROUND(I452*H452,2)</f>
        <v>0</v>
      </c>
      <c r="BL452" s="18" t="s">
        <v>194</v>
      </c>
      <c r="BM452" s="18" t="s">
        <v>573</v>
      </c>
    </row>
    <row r="453" spans="2:51" s="12" customFormat="1" ht="13.5">
      <c r="B453" s="187"/>
      <c r="D453" s="196" t="s">
        <v>197</v>
      </c>
      <c r="F453" s="217" t="s">
        <v>574</v>
      </c>
      <c r="H453" s="218">
        <v>106.567</v>
      </c>
      <c r="I453" s="191"/>
      <c r="L453" s="187"/>
      <c r="M453" s="192"/>
      <c r="N453" s="193"/>
      <c r="O453" s="193"/>
      <c r="P453" s="193"/>
      <c r="Q453" s="193"/>
      <c r="R453" s="193"/>
      <c r="S453" s="193"/>
      <c r="T453" s="194"/>
      <c r="AT453" s="188" t="s">
        <v>197</v>
      </c>
      <c r="AU453" s="188" t="s">
        <v>195</v>
      </c>
      <c r="AV453" s="12" t="s">
        <v>195</v>
      </c>
      <c r="AW453" s="12" t="s">
        <v>4</v>
      </c>
      <c r="AX453" s="12" t="s">
        <v>78</v>
      </c>
      <c r="AY453" s="188" t="s">
        <v>187</v>
      </c>
    </row>
    <row r="454" spans="2:65" s="1" customFormat="1" ht="22.5" customHeight="1">
      <c r="B454" s="165"/>
      <c r="C454" s="166" t="s">
        <v>575</v>
      </c>
      <c r="D454" s="166" t="s">
        <v>189</v>
      </c>
      <c r="E454" s="167" t="s">
        <v>576</v>
      </c>
      <c r="F454" s="168" t="s">
        <v>577</v>
      </c>
      <c r="G454" s="169" t="s">
        <v>192</v>
      </c>
      <c r="H454" s="170">
        <v>93.1</v>
      </c>
      <c r="I454" s="171"/>
      <c r="J454" s="172">
        <f>ROUND(I454*H454,2)</f>
        <v>0</v>
      </c>
      <c r="K454" s="168" t="s">
        <v>193</v>
      </c>
      <c r="L454" s="35"/>
      <c r="M454" s="173" t="s">
        <v>22</v>
      </c>
      <c r="N454" s="174" t="s">
        <v>43</v>
      </c>
      <c r="O454" s="36"/>
      <c r="P454" s="175">
        <f>O454*H454</f>
        <v>0</v>
      </c>
      <c r="Q454" s="175">
        <v>0.00025</v>
      </c>
      <c r="R454" s="175">
        <f>Q454*H454</f>
        <v>0.023275</v>
      </c>
      <c r="S454" s="175">
        <v>0</v>
      </c>
      <c r="T454" s="176">
        <f>S454*H454</f>
        <v>0</v>
      </c>
      <c r="AR454" s="18" t="s">
        <v>194</v>
      </c>
      <c r="AT454" s="18" t="s">
        <v>189</v>
      </c>
      <c r="AU454" s="18" t="s">
        <v>195</v>
      </c>
      <c r="AY454" s="18" t="s">
        <v>187</v>
      </c>
      <c r="BE454" s="177">
        <f>IF(N454="základní",J454,0)</f>
        <v>0</v>
      </c>
      <c r="BF454" s="177">
        <f>IF(N454="snížená",J454,0)</f>
        <v>0</v>
      </c>
      <c r="BG454" s="177">
        <f>IF(N454="zákl. přenesená",J454,0)</f>
        <v>0</v>
      </c>
      <c r="BH454" s="177">
        <f>IF(N454="sníž. přenesená",J454,0)</f>
        <v>0</v>
      </c>
      <c r="BI454" s="177">
        <f>IF(N454="nulová",J454,0)</f>
        <v>0</v>
      </c>
      <c r="BJ454" s="18" t="s">
        <v>195</v>
      </c>
      <c r="BK454" s="177">
        <f>ROUND(I454*H454,2)</f>
        <v>0</v>
      </c>
      <c r="BL454" s="18" t="s">
        <v>194</v>
      </c>
      <c r="BM454" s="18" t="s">
        <v>578</v>
      </c>
    </row>
    <row r="455" spans="2:51" s="11" customFormat="1" ht="13.5">
      <c r="B455" s="178"/>
      <c r="D455" s="179" t="s">
        <v>197</v>
      </c>
      <c r="E455" s="180" t="s">
        <v>22</v>
      </c>
      <c r="F455" s="181" t="s">
        <v>250</v>
      </c>
      <c r="H455" s="182" t="s">
        <v>22</v>
      </c>
      <c r="I455" s="183"/>
      <c r="L455" s="178"/>
      <c r="M455" s="184"/>
      <c r="N455" s="185"/>
      <c r="O455" s="185"/>
      <c r="P455" s="185"/>
      <c r="Q455" s="185"/>
      <c r="R455" s="185"/>
      <c r="S455" s="185"/>
      <c r="T455" s="186"/>
      <c r="AT455" s="182" t="s">
        <v>197</v>
      </c>
      <c r="AU455" s="182" t="s">
        <v>195</v>
      </c>
      <c r="AV455" s="11" t="s">
        <v>78</v>
      </c>
      <c r="AW455" s="11" t="s">
        <v>35</v>
      </c>
      <c r="AX455" s="11" t="s">
        <v>71</v>
      </c>
      <c r="AY455" s="182" t="s">
        <v>187</v>
      </c>
    </row>
    <row r="456" spans="2:51" s="12" customFormat="1" ht="13.5">
      <c r="B456" s="187"/>
      <c r="D456" s="179" t="s">
        <v>197</v>
      </c>
      <c r="E456" s="188" t="s">
        <v>22</v>
      </c>
      <c r="F456" s="189" t="s">
        <v>579</v>
      </c>
      <c r="H456" s="190">
        <v>7.2</v>
      </c>
      <c r="I456" s="191"/>
      <c r="L456" s="187"/>
      <c r="M456" s="192"/>
      <c r="N456" s="193"/>
      <c r="O456" s="193"/>
      <c r="P456" s="193"/>
      <c r="Q456" s="193"/>
      <c r="R456" s="193"/>
      <c r="S456" s="193"/>
      <c r="T456" s="194"/>
      <c r="AT456" s="188" t="s">
        <v>197</v>
      </c>
      <c r="AU456" s="188" t="s">
        <v>195</v>
      </c>
      <c r="AV456" s="12" t="s">
        <v>195</v>
      </c>
      <c r="AW456" s="12" t="s">
        <v>35</v>
      </c>
      <c r="AX456" s="12" t="s">
        <v>71</v>
      </c>
      <c r="AY456" s="188" t="s">
        <v>187</v>
      </c>
    </row>
    <row r="457" spans="2:51" s="12" customFormat="1" ht="13.5">
      <c r="B457" s="187"/>
      <c r="D457" s="179" t="s">
        <v>197</v>
      </c>
      <c r="E457" s="188" t="s">
        <v>22</v>
      </c>
      <c r="F457" s="189" t="s">
        <v>580</v>
      </c>
      <c r="H457" s="190">
        <v>14.4</v>
      </c>
      <c r="I457" s="191"/>
      <c r="L457" s="187"/>
      <c r="M457" s="192"/>
      <c r="N457" s="193"/>
      <c r="O457" s="193"/>
      <c r="P457" s="193"/>
      <c r="Q457" s="193"/>
      <c r="R457" s="193"/>
      <c r="S457" s="193"/>
      <c r="T457" s="194"/>
      <c r="AT457" s="188" t="s">
        <v>197</v>
      </c>
      <c r="AU457" s="188" t="s">
        <v>195</v>
      </c>
      <c r="AV457" s="12" t="s">
        <v>195</v>
      </c>
      <c r="AW457" s="12" t="s">
        <v>35</v>
      </c>
      <c r="AX457" s="12" t="s">
        <v>71</v>
      </c>
      <c r="AY457" s="188" t="s">
        <v>187</v>
      </c>
    </row>
    <row r="458" spans="2:51" s="12" customFormat="1" ht="13.5">
      <c r="B458" s="187"/>
      <c r="D458" s="179" t="s">
        <v>197</v>
      </c>
      <c r="E458" s="188" t="s">
        <v>22</v>
      </c>
      <c r="F458" s="189" t="s">
        <v>581</v>
      </c>
      <c r="H458" s="190">
        <v>71.5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197</v>
      </c>
      <c r="AU458" s="188" t="s">
        <v>195</v>
      </c>
      <c r="AV458" s="12" t="s">
        <v>195</v>
      </c>
      <c r="AW458" s="12" t="s">
        <v>35</v>
      </c>
      <c r="AX458" s="12" t="s">
        <v>71</v>
      </c>
      <c r="AY458" s="188" t="s">
        <v>187</v>
      </c>
    </row>
    <row r="459" spans="2:51" s="13" customFormat="1" ht="13.5">
      <c r="B459" s="195"/>
      <c r="D459" s="196" t="s">
        <v>197</v>
      </c>
      <c r="E459" s="197" t="s">
        <v>22</v>
      </c>
      <c r="F459" s="198" t="s">
        <v>201</v>
      </c>
      <c r="H459" s="199">
        <v>93.1</v>
      </c>
      <c r="I459" s="200"/>
      <c r="L459" s="195"/>
      <c r="M459" s="201"/>
      <c r="N459" s="202"/>
      <c r="O459" s="202"/>
      <c r="P459" s="202"/>
      <c r="Q459" s="202"/>
      <c r="R459" s="202"/>
      <c r="S459" s="202"/>
      <c r="T459" s="203"/>
      <c r="AT459" s="204" t="s">
        <v>197</v>
      </c>
      <c r="AU459" s="204" t="s">
        <v>195</v>
      </c>
      <c r="AV459" s="13" t="s">
        <v>194</v>
      </c>
      <c r="AW459" s="13" t="s">
        <v>35</v>
      </c>
      <c r="AX459" s="13" t="s">
        <v>78</v>
      </c>
      <c r="AY459" s="204" t="s">
        <v>187</v>
      </c>
    </row>
    <row r="460" spans="2:65" s="1" customFormat="1" ht="22.5" customHeight="1">
      <c r="B460" s="165"/>
      <c r="C460" s="219" t="s">
        <v>582</v>
      </c>
      <c r="D460" s="219" t="s">
        <v>307</v>
      </c>
      <c r="E460" s="220" t="s">
        <v>583</v>
      </c>
      <c r="F460" s="221" t="s">
        <v>584</v>
      </c>
      <c r="G460" s="222" t="s">
        <v>192</v>
      </c>
      <c r="H460" s="223">
        <v>7.92</v>
      </c>
      <c r="I460" s="224"/>
      <c r="J460" s="225">
        <f>ROUND(I460*H460,2)</f>
        <v>0</v>
      </c>
      <c r="K460" s="221" t="s">
        <v>193</v>
      </c>
      <c r="L460" s="226"/>
      <c r="M460" s="227" t="s">
        <v>22</v>
      </c>
      <c r="N460" s="228" t="s">
        <v>43</v>
      </c>
      <c r="O460" s="36"/>
      <c r="P460" s="175">
        <f>O460*H460</f>
        <v>0</v>
      </c>
      <c r="Q460" s="175">
        <v>0.0005</v>
      </c>
      <c r="R460" s="175">
        <f>Q460*H460</f>
        <v>0.00396</v>
      </c>
      <c r="S460" s="175">
        <v>0</v>
      </c>
      <c r="T460" s="176">
        <f>S460*H460</f>
        <v>0</v>
      </c>
      <c r="AR460" s="18" t="s">
        <v>242</v>
      </c>
      <c r="AT460" s="18" t="s">
        <v>307</v>
      </c>
      <c r="AU460" s="18" t="s">
        <v>195</v>
      </c>
      <c r="AY460" s="18" t="s">
        <v>187</v>
      </c>
      <c r="BE460" s="177">
        <f>IF(N460="základní",J460,0)</f>
        <v>0</v>
      </c>
      <c r="BF460" s="177">
        <f>IF(N460="snížená",J460,0)</f>
        <v>0</v>
      </c>
      <c r="BG460" s="177">
        <f>IF(N460="zákl. přenesená",J460,0)</f>
        <v>0</v>
      </c>
      <c r="BH460" s="177">
        <f>IF(N460="sníž. přenesená",J460,0)</f>
        <v>0</v>
      </c>
      <c r="BI460" s="177">
        <f>IF(N460="nulová",J460,0)</f>
        <v>0</v>
      </c>
      <c r="BJ460" s="18" t="s">
        <v>195</v>
      </c>
      <c r="BK460" s="177">
        <f>ROUND(I460*H460,2)</f>
        <v>0</v>
      </c>
      <c r="BL460" s="18" t="s">
        <v>194</v>
      </c>
      <c r="BM460" s="18" t="s">
        <v>585</v>
      </c>
    </row>
    <row r="461" spans="2:51" s="11" customFormat="1" ht="13.5">
      <c r="B461" s="178"/>
      <c r="D461" s="179" t="s">
        <v>197</v>
      </c>
      <c r="E461" s="180" t="s">
        <v>22</v>
      </c>
      <c r="F461" s="181" t="s">
        <v>250</v>
      </c>
      <c r="H461" s="182" t="s">
        <v>22</v>
      </c>
      <c r="I461" s="183"/>
      <c r="L461" s="178"/>
      <c r="M461" s="184"/>
      <c r="N461" s="185"/>
      <c r="O461" s="185"/>
      <c r="P461" s="185"/>
      <c r="Q461" s="185"/>
      <c r="R461" s="185"/>
      <c r="S461" s="185"/>
      <c r="T461" s="186"/>
      <c r="AT461" s="182" t="s">
        <v>197</v>
      </c>
      <c r="AU461" s="182" t="s">
        <v>195</v>
      </c>
      <c r="AV461" s="11" t="s">
        <v>78</v>
      </c>
      <c r="AW461" s="11" t="s">
        <v>35</v>
      </c>
      <c r="AX461" s="11" t="s">
        <v>71</v>
      </c>
      <c r="AY461" s="182" t="s">
        <v>187</v>
      </c>
    </row>
    <row r="462" spans="2:51" s="12" customFormat="1" ht="13.5">
      <c r="B462" s="187"/>
      <c r="D462" s="179" t="s">
        <v>197</v>
      </c>
      <c r="E462" s="188" t="s">
        <v>22</v>
      </c>
      <c r="F462" s="189" t="s">
        <v>579</v>
      </c>
      <c r="H462" s="190">
        <v>7.2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88" t="s">
        <v>197</v>
      </c>
      <c r="AU462" s="188" t="s">
        <v>195</v>
      </c>
      <c r="AV462" s="12" t="s">
        <v>195</v>
      </c>
      <c r="AW462" s="12" t="s">
        <v>35</v>
      </c>
      <c r="AX462" s="12" t="s">
        <v>78</v>
      </c>
      <c r="AY462" s="188" t="s">
        <v>187</v>
      </c>
    </row>
    <row r="463" spans="2:51" s="12" customFormat="1" ht="13.5">
      <c r="B463" s="187"/>
      <c r="D463" s="196" t="s">
        <v>197</v>
      </c>
      <c r="F463" s="217" t="s">
        <v>586</v>
      </c>
      <c r="H463" s="218">
        <v>7.92</v>
      </c>
      <c r="I463" s="191"/>
      <c r="L463" s="187"/>
      <c r="M463" s="192"/>
      <c r="N463" s="193"/>
      <c r="O463" s="193"/>
      <c r="P463" s="193"/>
      <c r="Q463" s="193"/>
      <c r="R463" s="193"/>
      <c r="S463" s="193"/>
      <c r="T463" s="194"/>
      <c r="AT463" s="188" t="s">
        <v>197</v>
      </c>
      <c r="AU463" s="188" t="s">
        <v>195</v>
      </c>
      <c r="AV463" s="12" t="s">
        <v>195</v>
      </c>
      <c r="AW463" s="12" t="s">
        <v>4</v>
      </c>
      <c r="AX463" s="12" t="s">
        <v>78</v>
      </c>
      <c r="AY463" s="188" t="s">
        <v>187</v>
      </c>
    </row>
    <row r="464" spans="2:65" s="1" customFormat="1" ht="22.5" customHeight="1">
      <c r="B464" s="165"/>
      <c r="C464" s="219" t="s">
        <v>587</v>
      </c>
      <c r="D464" s="219" t="s">
        <v>307</v>
      </c>
      <c r="E464" s="220" t="s">
        <v>588</v>
      </c>
      <c r="F464" s="221" t="s">
        <v>589</v>
      </c>
      <c r="G464" s="222" t="s">
        <v>192</v>
      </c>
      <c r="H464" s="223">
        <v>15.84</v>
      </c>
      <c r="I464" s="224"/>
      <c r="J464" s="225">
        <f>ROUND(I464*H464,2)</f>
        <v>0</v>
      </c>
      <c r="K464" s="221" t="s">
        <v>193</v>
      </c>
      <c r="L464" s="226"/>
      <c r="M464" s="227" t="s">
        <v>22</v>
      </c>
      <c r="N464" s="228" t="s">
        <v>43</v>
      </c>
      <c r="O464" s="36"/>
      <c r="P464" s="175">
        <f>O464*H464</f>
        <v>0</v>
      </c>
      <c r="Q464" s="175">
        <v>0.0005</v>
      </c>
      <c r="R464" s="175">
        <f>Q464*H464</f>
        <v>0.00792</v>
      </c>
      <c r="S464" s="175">
        <v>0</v>
      </c>
      <c r="T464" s="176">
        <f>S464*H464</f>
        <v>0</v>
      </c>
      <c r="AR464" s="18" t="s">
        <v>242</v>
      </c>
      <c r="AT464" s="18" t="s">
        <v>307</v>
      </c>
      <c r="AU464" s="18" t="s">
        <v>195</v>
      </c>
      <c r="AY464" s="18" t="s">
        <v>187</v>
      </c>
      <c r="BE464" s="177">
        <f>IF(N464="základní",J464,0)</f>
        <v>0</v>
      </c>
      <c r="BF464" s="177">
        <f>IF(N464="snížená",J464,0)</f>
        <v>0</v>
      </c>
      <c r="BG464" s="177">
        <f>IF(N464="zákl. přenesená",J464,0)</f>
        <v>0</v>
      </c>
      <c r="BH464" s="177">
        <f>IF(N464="sníž. přenesená",J464,0)</f>
        <v>0</v>
      </c>
      <c r="BI464" s="177">
        <f>IF(N464="nulová",J464,0)</f>
        <v>0</v>
      </c>
      <c r="BJ464" s="18" t="s">
        <v>195</v>
      </c>
      <c r="BK464" s="177">
        <f>ROUND(I464*H464,2)</f>
        <v>0</v>
      </c>
      <c r="BL464" s="18" t="s">
        <v>194</v>
      </c>
      <c r="BM464" s="18" t="s">
        <v>590</v>
      </c>
    </row>
    <row r="465" spans="2:51" s="11" customFormat="1" ht="13.5">
      <c r="B465" s="178"/>
      <c r="D465" s="179" t="s">
        <v>197</v>
      </c>
      <c r="E465" s="180" t="s">
        <v>22</v>
      </c>
      <c r="F465" s="181" t="s">
        <v>250</v>
      </c>
      <c r="H465" s="182" t="s">
        <v>22</v>
      </c>
      <c r="I465" s="183"/>
      <c r="L465" s="178"/>
      <c r="M465" s="184"/>
      <c r="N465" s="185"/>
      <c r="O465" s="185"/>
      <c r="P465" s="185"/>
      <c r="Q465" s="185"/>
      <c r="R465" s="185"/>
      <c r="S465" s="185"/>
      <c r="T465" s="186"/>
      <c r="AT465" s="182" t="s">
        <v>197</v>
      </c>
      <c r="AU465" s="182" t="s">
        <v>195</v>
      </c>
      <c r="AV465" s="11" t="s">
        <v>78</v>
      </c>
      <c r="AW465" s="11" t="s">
        <v>35</v>
      </c>
      <c r="AX465" s="11" t="s">
        <v>71</v>
      </c>
      <c r="AY465" s="182" t="s">
        <v>187</v>
      </c>
    </row>
    <row r="466" spans="2:51" s="12" customFormat="1" ht="13.5">
      <c r="B466" s="187"/>
      <c r="D466" s="179" t="s">
        <v>197</v>
      </c>
      <c r="E466" s="188" t="s">
        <v>22</v>
      </c>
      <c r="F466" s="189" t="s">
        <v>580</v>
      </c>
      <c r="H466" s="190">
        <v>14.4</v>
      </c>
      <c r="I466" s="191"/>
      <c r="L466" s="187"/>
      <c r="M466" s="192"/>
      <c r="N466" s="193"/>
      <c r="O466" s="193"/>
      <c r="P466" s="193"/>
      <c r="Q466" s="193"/>
      <c r="R466" s="193"/>
      <c r="S466" s="193"/>
      <c r="T466" s="194"/>
      <c r="AT466" s="188" t="s">
        <v>197</v>
      </c>
      <c r="AU466" s="188" t="s">
        <v>195</v>
      </c>
      <c r="AV466" s="12" t="s">
        <v>195</v>
      </c>
      <c r="AW466" s="12" t="s">
        <v>35</v>
      </c>
      <c r="AX466" s="12" t="s">
        <v>78</v>
      </c>
      <c r="AY466" s="188" t="s">
        <v>187</v>
      </c>
    </row>
    <row r="467" spans="2:51" s="12" customFormat="1" ht="13.5">
      <c r="B467" s="187"/>
      <c r="D467" s="196" t="s">
        <v>197</v>
      </c>
      <c r="F467" s="217" t="s">
        <v>591</v>
      </c>
      <c r="H467" s="218">
        <v>15.84</v>
      </c>
      <c r="I467" s="191"/>
      <c r="L467" s="187"/>
      <c r="M467" s="192"/>
      <c r="N467" s="193"/>
      <c r="O467" s="193"/>
      <c r="P467" s="193"/>
      <c r="Q467" s="193"/>
      <c r="R467" s="193"/>
      <c r="S467" s="193"/>
      <c r="T467" s="194"/>
      <c r="AT467" s="188" t="s">
        <v>197</v>
      </c>
      <c r="AU467" s="188" t="s">
        <v>195</v>
      </c>
      <c r="AV467" s="12" t="s">
        <v>195</v>
      </c>
      <c r="AW467" s="12" t="s">
        <v>4</v>
      </c>
      <c r="AX467" s="12" t="s">
        <v>78</v>
      </c>
      <c r="AY467" s="188" t="s">
        <v>187</v>
      </c>
    </row>
    <row r="468" spans="2:65" s="1" customFormat="1" ht="22.5" customHeight="1">
      <c r="B468" s="165"/>
      <c r="C468" s="219" t="s">
        <v>592</v>
      </c>
      <c r="D468" s="219" t="s">
        <v>307</v>
      </c>
      <c r="E468" s="220" t="s">
        <v>593</v>
      </c>
      <c r="F468" s="221" t="s">
        <v>594</v>
      </c>
      <c r="G468" s="222" t="s">
        <v>192</v>
      </c>
      <c r="H468" s="223">
        <v>78.65</v>
      </c>
      <c r="I468" s="224"/>
      <c r="J468" s="225">
        <f>ROUND(I468*H468,2)</f>
        <v>0</v>
      </c>
      <c r="K468" s="221" t="s">
        <v>22</v>
      </c>
      <c r="L468" s="226"/>
      <c r="M468" s="227" t="s">
        <v>22</v>
      </c>
      <c r="N468" s="228" t="s">
        <v>43</v>
      </c>
      <c r="O468" s="36"/>
      <c r="P468" s="175">
        <f>O468*H468</f>
        <v>0</v>
      </c>
      <c r="Q468" s="175">
        <v>0.0005</v>
      </c>
      <c r="R468" s="175">
        <f>Q468*H468</f>
        <v>0.039325000000000006</v>
      </c>
      <c r="S468" s="175">
        <v>0</v>
      </c>
      <c r="T468" s="176">
        <f>S468*H468</f>
        <v>0</v>
      </c>
      <c r="AR468" s="18" t="s">
        <v>242</v>
      </c>
      <c r="AT468" s="18" t="s">
        <v>307</v>
      </c>
      <c r="AU468" s="18" t="s">
        <v>195</v>
      </c>
      <c r="AY468" s="18" t="s">
        <v>187</v>
      </c>
      <c r="BE468" s="177">
        <f>IF(N468="základní",J468,0)</f>
        <v>0</v>
      </c>
      <c r="BF468" s="177">
        <f>IF(N468="snížená",J468,0)</f>
        <v>0</v>
      </c>
      <c r="BG468" s="177">
        <f>IF(N468="zákl. přenesená",J468,0)</f>
        <v>0</v>
      </c>
      <c r="BH468" s="177">
        <f>IF(N468="sníž. přenesená",J468,0)</f>
        <v>0</v>
      </c>
      <c r="BI468" s="177">
        <f>IF(N468="nulová",J468,0)</f>
        <v>0</v>
      </c>
      <c r="BJ468" s="18" t="s">
        <v>195</v>
      </c>
      <c r="BK468" s="177">
        <f>ROUND(I468*H468,2)</f>
        <v>0</v>
      </c>
      <c r="BL468" s="18" t="s">
        <v>194</v>
      </c>
      <c r="BM468" s="18" t="s">
        <v>595</v>
      </c>
    </row>
    <row r="469" spans="2:51" s="11" customFormat="1" ht="13.5">
      <c r="B469" s="178"/>
      <c r="D469" s="179" t="s">
        <v>197</v>
      </c>
      <c r="E469" s="180" t="s">
        <v>22</v>
      </c>
      <c r="F469" s="181" t="s">
        <v>250</v>
      </c>
      <c r="H469" s="182" t="s">
        <v>22</v>
      </c>
      <c r="I469" s="183"/>
      <c r="L469" s="178"/>
      <c r="M469" s="184"/>
      <c r="N469" s="185"/>
      <c r="O469" s="185"/>
      <c r="P469" s="185"/>
      <c r="Q469" s="185"/>
      <c r="R469" s="185"/>
      <c r="S469" s="185"/>
      <c r="T469" s="186"/>
      <c r="AT469" s="182" t="s">
        <v>197</v>
      </c>
      <c r="AU469" s="182" t="s">
        <v>195</v>
      </c>
      <c r="AV469" s="11" t="s">
        <v>78</v>
      </c>
      <c r="AW469" s="11" t="s">
        <v>35</v>
      </c>
      <c r="AX469" s="11" t="s">
        <v>71</v>
      </c>
      <c r="AY469" s="182" t="s">
        <v>187</v>
      </c>
    </row>
    <row r="470" spans="2:51" s="12" customFormat="1" ht="13.5">
      <c r="B470" s="187"/>
      <c r="D470" s="179" t="s">
        <v>197</v>
      </c>
      <c r="E470" s="188" t="s">
        <v>22</v>
      </c>
      <c r="F470" s="189" t="s">
        <v>581</v>
      </c>
      <c r="H470" s="190">
        <v>71.5</v>
      </c>
      <c r="I470" s="191"/>
      <c r="L470" s="187"/>
      <c r="M470" s="192"/>
      <c r="N470" s="193"/>
      <c r="O470" s="193"/>
      <c r="P470" s="193"/>
      <c r="Q470" s="193"/>
      <c r="R470" s="193"/>
      <c r="S470" s="193"/>
      <c r="T470" s="194"/>
      <c r="AT470" s="188" t="s">
        <v>197</v>
      </c>
      <c r="AU470" s="188" t="s">
        <v>195</v>
      </c>
      <c r="AV470" s="12" t="s">
        <v>195</v>
      </c>
      <c r="AW470" s="12" t="s">
        <v>35</v>
      </c>
      <c r="AX470" s="12" t="s">
        <v>78</v>
      </c>
      <c r="AY470" s="188" t="s">
        <v>187</v>
      </c>
    </row>
    <row r="471" spans="2:51" s="12" customFormat="1" ht="13.5">
      <c r="B471" s="187"/>
      <c r="D471" s="196" t="s">
        <v>197</v>
      </c>
      <c r="F471" s="217" t="s">
        <v>596</v>
      </c>
      <c r="H471" s="218">
        <v>78.65</v>
      </c>
      <c r="I471" s="191"/>
      <c r="L471" s="187"/>
      <c r="M471" s="192"/>
      <c r="N471" s="193"/>
      <c r="O471" s="193"/>
      <c r="P471" s="193"/>
      <c r="Q471" s="193"/>
      <c r="R471" s="193"/>
      <c r="S471" s="193"/>
      <c r="T471" s="194"/>
      <c r="AT471" s="188" t="s">
        <v>197</v>
      </c>
      <c r="AU471" s="188" t="s">
        <v>195</v>
      </c>
      <c r="AV471" s="12" t="s">
        <v>195</v>
      </c>
      <c r="AW471" s="12" t="s">
        <v>4</v>
      </c>
      <c r="AX471" s="12" t="s">
        <v>78</v>
      </c>
      <c r="AY471" s="188" t="s">
        <v>187</v>
      </c>
    </row>
    <row r="472" spans="2:65" s="1" customFormat="1" ht="22.5" customHeight="1">
      <c r="B472" s="165"/>
      <c r="C472" s="166" t="s">
        <v>597</v>
      </c>
      <c r="D472" s="166" t="s">
        <v>189</v>
      </c>
      <c r="E472" s="167" t="s">
        <v>576</v>
      </c>
      <c r="F472" s="168" t="s">
        <v>577</v>
      </c>
      <c r="G472" s="169" t="s">
        <v>192</v>
      </c>
      <c r="H472" s="170">
        <v>967.2</v>
      </c>
      <c r="I472" s="171"/>
      <c r="J472" s="172">
        <f>ROUND(I472*H472,2)</f>
        <v>0</v>
      </c>
      <c r="K472" s="168" t="s">
        <v>193</v>
      </c>
      <c r="L472" s="35"/>
      <c r="M472" s="173" t="s">
        <v>22</v>
      </c>
      <c r="N472" s="174" t="s">
        <v>43</v>
      </c>
      <c r="O472" s="36"/>
      <c r="P472" s="175">
        <f>O472*H472</f>
        <v>0</v>
      </c>
      <c r="Q472" s="175">
        <v>0.00025</v>
      </c>
      <c r="R472" s="175">
        <f>Q472*H472</f>
        <v>0.24180000000000001</v>
      </c>
      <c r="S472" s="175">
        <v>0</v>
      </c>
      <c r="T472" s="176">
        <f>S472*H472</f>
        <v>0</v>
      </c>
      <c r="AR472" s="18" t="s">
        <v>194</v>
      </c>
      <c r="AT472" s="18" t="s">
        <v>189</v>
      </c>
      <c r="AU472" s="18" t="s">
        <v>195</v>
      </c>
      <c r="AY472" s="18" t="s">
        <v>187</v>
      </c>
      <c r="BE472" s="177">
        <f>IF(N472="základní",J472,0)</f>
        <v>0</v>
      </c>
      <c r="BF472" s="177">
        <f>IF(N472="snížená",J472,0)</f>
        <v>0</v>
      </c>
      <c r="BG472" s="177">
        <f>IF(N472="zákl. přenesená",J472,0)</f>
        <v>0</v>
      </c>
      <c r="BH472" s="177">
        <f>IF(N472="sníž. přenesená",J472,0)</f>
        <v>0</v>
      </c>
      <c r="BI472" s="177">
        <f>IF(N472="nulová",J472,0)</f>
        <v>0</v>
      </c>
      <c r="BJ472" s="18" t="s">
        <v>195</v>
      </c>
      <c r="BK472" s="177">
        <f>ROUND(I472*H472,2)</f>
        <v>0</v>
      </c>
      <c r="BL472" s="18" t="s">
        <v>194</v>
      </c>
      <c r="BM472" s="18" t="s">
        <v>598</v>
      </c>
    </row>
    <row r="473" spans="2:51" s="11" customFormat="1" ht="13.5">
      <c r="B473" s="178"/>
      <c r="D473" s="179" t="s">
        <v>197</v>
      </c>
      <c r="E473" s="180" t="s">
        <v>22</v>
      </c>
      <c r="F473" s="181" t="s">
        <v>250</v>
      </c>
      <c r="H473" s="182" t="s">
        <v>22</v>
      </c>
      <c r="I473" s="183"/>
      <c r="L473" s="178"/>
      <c r="M473" s="184"/>
      <c r="N473" s="185"/>
      <c r="O473" s="185"/>
      <c r="P473" s="185"/>
      <c r="Q473" s="185"/>
      <c r="R473" s="185"/>
      <c r="S473" s="185"/>
      <c r="T473" s="186"/>
      <c r="AT473" s="182" t="s">
        <v>197</v>
      </c>
      <c r="AU473" s="182" t="s">
        <v>195</v>
      </c>
      <c r="AV473" s="11" t="s">
        <v>78</v>
      </c>
      <c r="AW473" s="11" t="s">
        <v>35</v>
      </c>
      <c r="AX473" s="11" t="s">
        <v>71</v>
      </c>
      <c r="AY473" s="182" t="s">
        <v>187</v>
      </c>
    </row>
    <row r="474" spans="2:51" s="12" customFormat="1" ht="13.5">
      <c r="B474" s="187"/>
      <c r="D474" s="179" t="s">
        <v>197</v>
      </c>
      <c r="E474" s="188" t="s">
        <v>22</v>
      </c>
      <c r="F474" s="189" t="s">
        <v>412</v>
      </c>
      <c r="H474" s="190">
        <v>123.99</v>
      </c>
      <c r="I474" s="191"/>
      <c r="L474" s="187"/>
      <c r="M474" s="192"/>
      <c r="N474" s="193"/>
      <c r="O474" s="193"/>
      <c r="P474" s="193"/>
      <c r="Q474" s="193"/>
      <c r="R474" s="193"/>
      <c r="S474" s="193"/>
      <c r="T474" s="194"/>
      <c r="AT474" s="188" t="s">
        <v>197</v>
      </c>
      <c r="AU474" s="188" t="s">
        <v>195</v>
      </c>
      <c r="AV474" s="12" t="s">
        <v>195</v>
      </c>
      <c r="AW474" s="12" t="s">
        <v>35</v>
      </c>
      <c r="AX474" s="12" t="s">
        <v>71</v>
      </c>
      <c r="AY474" s="188" t="s">
        <v>187</v>
      </c>
    </row>
    <row r="475" spans="2:51" s="12" customFormat="1" ht="13.5">
      <c r="B475" s="187"/>
      <c r="D475" s="179" t="s">
        <v>197</v>
      </c>
      <c r="E475" s="188" t="s">
        <v>22</v>
      </c>
      <c r="F475" s="189" t="s">
        <v>413</v>
      </c>
      <c r="H475" s="190">
        <v>843.21</v>
      </c>
      <c r="I475" s="191"/>
      <c r="L475" s="187"/>
      <c r="M475" s="192"/>
      <c r="N475" s="193"/>
      <c r="O475" s="193"/>
      <c r="P475" s="193"/>
      <c r="Q475" s="193"/>
      <c r="R475" s="193"/>
      <c r="S475" s="193"/>
      <c r="T475" s="194"/>
      <c r="AT475" s="188" t="s">
        <v>197</v>
      </c>
      <c r="AU475" s="188" t="s">
        <v>195</v>
      </c>
      <c r="AV475" s="12" t="s">
        <v>195</v>
      </c>
      <c r="AW475" s="12" t="s">
        <v>35</v>
      </c>
      <c r="AX475" s="12" t="s">
        <v>71</v>
      </c>
      <c r="AY475" s="188" t="s">
        <v>187</v>
      </c>
    </row>
    <row r="476" spans="2:51" s="14" customFormat="1" ht="13.5">
      <c r="B476" s="208"/>
      <c r="D476" s="179" t="s">
        <v>197</v>
      </c>
      <c r="E476" s="209" t="s">
        <v>22</v>
      </c>
      <c r="F476" s="210" t="s">
        <v>414</v>
      </c>
      <c r="H476" s="211">
        <v>967.2</v>
      </c>
      <c r="I476" s="212"/>
      <c r="L476" s="208"/>
      <c r="M476" s="213"/>
      <c r="N476" s="214"/>
      <c r="O476" s="214"/>
      <c r="P476" s="214"/>
      <c r="Q476" s="214"/>
      <c r="R476" s="214"/>
      <c r="S476" s="214"/>
      <c r="T476" s="215"/>
      <c r="AT476" s="209" t="s">
        <v>197</v>
      </c>
      <c r="AU476" s="209" t="s">
        <v>195</v>
      </c>
      <c r="AV476" s="14" t="s">
        <v>97</v>
      </c>
      <c r="AW476" s="14" t="s">
        <v>35</v>
      </c>
      <c r="AX476" s="14" t="s">
        <v>71</v>
      </c>
      <c r="AY476" s="209" t="s">
        <v>187</v>
      </c>
    </row>
    <row r="477" spans="2:51" s="13" customFormat="1" ht="13.5">
      <c r="B477" s="195"/>
      <c r="D477" s="196" t="s">
        <v>197</v>
      </c>
      <c r="E477" s="197" t="s">
        <v>22</v>
      </c>
      <c r="F477" s="198" t="s">
        <v>201</v>
      </c>
      <c r="H477" s="199">
        <v>967.2</v>
      </c>
      <c r="I477" s="200"/>
      <c r="L477" s="195"/>
      <c r="M477" s="201"/>
      <c r="N477" s="202"/>
      <c r="O477" s="202"/>
      <c r="P477" s="202"/>
      <c r="Q477" s="202"/>
      <c r="R477" s="202"/>
      <c r="S477" s="202"/>
      <c r="T477" s="203"/>
      <c r="AT477" s="204" t="s">
        <v>197</v>
      </c>
      <c r="AU477" s="204" t="s">
        <v>195</v>
      </c>
      <c r="AV477" s="13" t="s">
        <v>194</v>
      </c>
      <c r="AW477" s="13" t="s">
        <v>35</v>
      </c>
      <c r="AX477" s="13" t="s">
        <v>78</v>
      </c>
      <c r="AY477" s="204" t="s">
        <v>187</v>
      </c>
    </row>
    <row r="478" spans="2:65" s="1" customFormat="1" ht="22.5" customHeight="1">
      <c r="B478" s="165"/>
      <c r="C478" s="219" t="s">
        <v>599</v>
      </c>
      <c r="D478" s="219" t="s">
        <v>307</v>
      </c>
      <c r="E478" s="220" t="s">
        <v>600</v>
      </c>
      <c r="F478" s="221" t="s">
        <v>601</v>
      </c>
      <c r="G478" s="222" t="s">
        <v>192</v>
      </c>
      <c r="H478" s="223">
        <v>1063.92</v>
      </c>
      <c r="I478" s="224"/>
      <c r="J478" s="225">
        <f>ROUND(I478*H478,2)</f>
        <v>0</v>
      </c>
      <c r="K478" s="221" t="s">
        <v>22</v>
      </c>
      <c r="L478" s="226"/>
      <c r="M478" s="227" t="s">
        <v>22</v>
      </c>
      <c r="N478" s="228" t="s">
        <v>43</v>
      </c>
      <c r="O478" s="36"/>
      <c r="P478" s="175">
        <f>O478*H478</f>
        <v>0</v>
      </c>
      <c r="Q478" s="175">
        <v>0.0002</v>
      </c>
      <c r="R478" s="175">
        <f>Q478*H478</f>
        <v>0.21278400000000003</v>
      </c>
      <c r="S478" s="175">
        <v>0</v>
      </c>
      <c r="T478" s="176">
        <f>S478*H478</f>
        <v>0</v>
      </c>
      <c r="AR478" s="18" t="s">
        <v>242</v>
      </c>
      <c r="AT478" s="18" t="s">
        <v>307</v>
      </c>
      <c r="AU478" s="18" t="s">
        <v>195</v>
      </c>
      <c r="AY478" s="18" t="s">
        <v>187</v>
      </c>
      <c r="BE478" s="177">
        <f>IF(N478="základní",J478,0)</f>
        <v>0</v>
      </c>
      <c r="BF478" s="177">
        <f>IF(N478="snížená",J478,0)</f>
        <v>0</v>
      </c>
      <c r="BG478" s="177">
        <f>IF(N478="zákl. přenesená",J478,0)</f>
        <v>0</v>
      </c>
      <c r="BH478" s="177">
        <f>IF(N478="sníž. přenesená",J478,0)</f>
        <v>0</v>
      </c>
      <c r="BI478" s="177">
        <f>IF(N478="nulová",J478,0)</f>
        <v>0</v>
      </c>
      <c r="BJ478" s="18" t="s">
        <v>195</v>
      </c>
      <c r="BK478" s="177">
        <f>ROUND(I478*H478,2)</f>
        <v>0</v>
      </c>
      <c r="BL478" s="18" t="s">
        <v>194</v>
      </c>
      <c r="BM478" s="18" t="s">
        <v>602</v>
      </c>
    </row>
    <row r="479" spans="2:51" s="12" customFormat="1" ht="13.5">
      <c r="B479" s="187"/>
      <c r="D479" s="196" t="s">
        <v>197</v>
      </c>
      <c r="F479" s="217" t="s">
        <v>603</v>
      </c>
      <c r="H479" s="218">
        <v>1063.92</v>
      </c>
      <c r="I479" s="191"/>
      <c r="L479" s="187"/>
      <c r="M479" s="192"/>
      <c r="N479" s="193"/>
      <c r="O479" s="193"/>
      <c r="P479" s="193"/>
      <c r="Q479" s="193"/>
      <c r="R479" s="193"/>
      <c r="S479" s="193"/>
      <c r="T479" s="194"/>
      <c r="AT479" s="188" t="s">
        <v>197</v>
      </c>
      <c r="AU479" s="188" t="s">
        <v>195</v>
      </c>
      <c r="AV479" s="12" t="s">
        <v>195</v>
      </c>
      <c r="AW479" s="12" t="s">
        <v>4</v>
      </c>
      <c r="AX479" s="12" t="s">
        <v>78</v>
      </c>
      <c r="AY479" s="188" t="s">
        <v>187</v>
      </c>
    </row>
    <row r="480" spans="2:65" s="1" customFormat="1" ht="31.5" customHeight="1">
      <c r="B480" s="165"/>
      <c r="C480" s="166" t="s">
        <v>604</v>
      </c>
      <c r="D480" s="166" t="s">
        <v>189</v>
      </c>
      <c r="E480" s="167" t="s">
        <v>605</v>
      </c>
      <c r="F480" s="168" t="s">
        <v>606</v>
      </c>
      <c r="G480" s="169" t="s">
        <v>95</v>
      </c>
      <c r="H480" s="170">
        <v>7548.473</v>
      </c>
      <c r="I480" s="171"/>
      <c r="J480" s="172">
        <f>ROUND(I480*H480,2)</f>
        <v>0</v>
      </c>
      <c r="K480" s="168" t="s">
        <v>193</v>
      </c>
      <c r="L480" s="35"/>
      <c r="M480" s="173" t="s">
        <v>22</v>
      </c>
      <c r="N480" s="174" t="s">
        <v>43</v>
      </c>
      <c r="O480" s="36"/>
      <c r="P480" s="175">
        <f>O480*H480</f>
        <v>0</v>
      </c>
      <c r="Q480" s="175">
        <v>0.01146</v>
      </c>
      <c r="R480" s="175">
        <f>Q480*H480</f>
        <v>86.50550058</v>
      </c>
      <c r="S480" s="175">
        <v>0</v>
      </c>
      <c r="T480" s="176">
        <f>S480*H480</f>
        <v>0</v>
      </c>
      <c r="AR480" s="18" t="s">
        <v>194</v>
      </c>
      <c r="AT480" s="18" t="s">
        <v>189</v>
      </c>
      <c r="AU480" s="18" t="s">
        <v>195</v>
      </c>
      <c r="AY480" s="18" t="s">
        <v>187</v>
      </c>
      <c r="BE480" s="177">
        <f>IF(N480="základní",J480,0)</f>
        <v>0</v>
      </c>
      <c r="BF480" s="177">
        <f>IF(N480="snížená",J480,0)</f>
        <v>0</v>
      </c>
      <c r="BG480" s="177">
        <f>IF(N480="zákl. přenesená",J480,0)</f>
        <v>0</v>
      </c>
      <c r="BH480" s="177">
        <f>IF(N480="sníž. přenesená",J480,0)</f>
        <v>0</v>
      </c>
      <c r="BI480" s="177">
        <f>IF(N480="nulová",J480,0)</f>
        <v>0</v>
      </c>
      <c r="BJ480" s="18" t="s">
        <v>195</v>
      </c>
      <c r="BK480" s="177">
        <f>ROUND(I480*H480,2)</f>
        <v>0</v>
      </c>
      <c r="BL480" s="18" t="s">
        <v>194</v>
      </c>
      <c r="BM480" s="18" t="s">
        <v>607</v>
      </c>
    </row>
    <row r="481" spans="2:51" s="11" customFormat="1" ht="13.5">
      <c r="B481" s="178"/>
      <c r="D481" s="179" t="s">
        <v>197</v>
      </c>
      <c r="E481" s="180" t="s">
        <v>22</v>
      </c>
      <c r="F481" s="181" t="s">
        <v>287</v>
      </c>
      <c r="H481" s="182" t="s">
        <v>22</v>
      </c>
      <c r="I481" s="183"/>
      <c r="L481" s="178"/>
      <c r="M481" s="184"/>
      <c r="N481" s="185"/>
      <c r="O481" s="185"/>
      <c r="P481" s="185"/>
      <c r="Q481" s="185"/>
      <c r="R481" s="185"/>
      <c r="S481" s="185"/>
      <c r="T481" s="186"/>
      <c r="AT481" s="182" t="s">
        <v>197</v>
      </c>
      <c r="AU481" s="182" t="s">
        <v>195</v>
      </c>
      <c r="AV481" s="11" t="s">
        <v>78</v>
      </c>
      <c r="AW481" s="11" t="s">
        <v>35</v>
      </c>
      <c r="AX481" s="11" t="s">
        <v>71</v>
      </c>
      <c r="AY481" s="182" t="s">
        <v>187</v>
      </c>
    </row>
    <row r="482" spans="2:51" s="11" customFormat="1" ht="13.5">
      <c r="B482" s="178"/>
      <c r="D482" s="179" t="s">
        <v>197</v>
      </c>
      <c r="E482" s="180" t="s">
        <v>22</v>
      </c>
      <c r="F482" s="181" t="s">
        <v>288</v>
      </c>
      <c r="H482" s="182" t="s">
        <v>22</v>
      </c>
      <c r="I482" s="183"/>
      <c r="L482" s="178"/>
      <c r="M482" s="184"/>
      <c r="N482" s="185"/>
      <c r="O482" s="185"/>
      <c r="P482" s="185"/>
      <c r="Q482" s="185"/>
      <c r="R482" s="185"/>
      <c r="S482" s="185"/>
      <c r="T482" s="186"/>
      <c r="AT482" s="182" t="s">
        <v>197</v>
      </c>
      <c r="AU482" s="182" t="s">
        <v>195</v>
      </c>
      <c r="AV482" s="11" t="s">
        <v>78</v>
      </c>
      <c r="AW482" s="11" t="s">
        <v>35</v>
      </c>
      <c r="AX482" s="11" t="s">
        <v>71</v>
      </c>
      <c r="AY482" s="182" t="s">
        <v>187</v>
      </c>
    </row>
    <row r="483" spans="2:51" s="11" customFormat="1" ht="13.5">
      <c r="B483" s="178"/>
      <c r="D483" s="179" t="s">
        <v>197</v>
      </c>
      <c r="E483" s="180" t="s">
        <v>22</v>
      </c>
      <c r="F483" s="181" t="s">
        <v>289</v>
      </c>
      <c r="H483" s="182" t="s">
        <v>22</v>
      </c>
      <c r="I483" s="183"/>
      <c r="L483" s="178"/>
      <c r="M483" s="184"/>
      <c r="N483" s="185"/>
      <c r="O483" s="185"/>
      <c r="P483" s="185"/>
      <c r="Q483" s="185"/>
      <c r="R483" s="185"/>
      <c r="S483" s="185"/>
      <c r="T483" s="186"/>
      <c r="AT483" s="182" t="s">
        <v>197</v>
      </c>
      <c r="AU483" s="182" t="s">
        <v>195</v>
      </c>
      <c r="AV483" s="11" t="s">
        <v>78</v>
      </c>
      <c r="AW483" s="11" t="s">
        <v>35</v>
      </c>
      <c r="AX483" s="11" t="s">
        <v>71</v>
      </c>
      <c r="AY483" s="182" t="s">
        <v>187</v>
      </c>
    </row>
    <row r="484" spans="2:51" s="11" customFormat="1" ht="13.5">
      <c r="B484" s="178"/>
      <c r="D484" s="179" t="s">
        <v>197</v>
      </c>
      <c r="E484" s="180" t="s">
        <v>22</v>
      </c>
      <c r="F484" s="181" t="s">
        <v>290</v>
      </c>
      <c r="H484" s="182" t="s">
        <v>22</v>
      </c>
      <c r="I484" s="183"/>
      <c r="L484" s="178"/>
      <c r="M484" s="184"/>
      <c r="N484" s="185"/>
      <c r="O484" s="185"/>
      <c r="P484" s="185"/>
      <c r="Q484" s="185"/>
      <c r="R484" s="185"/>
      <c r="S484" s="185"/>
      <c r="T484" s="186"/>
      <c r="AT484" s="182" t="s">
        <v>197</v>
      </c>
      <c r="AU484" s="182" t="s">
        <v>195</v>
      </c>
      <c r="AV484" s="11" t="s">
        <v>78</v>
      </c>
      <c r="AW484" s="11" t="s">
        <v>35</v>
      </c>
      <c r="AX484" s="11" t="s">
        <v>71</v>
      </c>
      <c r="AY484" s="182" t="s">
        <v>187</v>
      </c>
    </row>
    <row r="485" spans="2:51" s="12" customFormat="1" ht="13.5">
      <c r="B485" s="187"/>
      <c r="D485" s="179" t="s">
        <v>197</v>
      </c>
      <c r="E485" s="188" t="s">
        <v>22</v>
      </c>
      <c r="F485" s="189" t="s">
        <v>324</v>
      </c>
      <c r="H485" s="190">
        <v>2686.293</v>
      </c>
      <c r="I485" s="191"/>
      <c r="L485" s="187"/>
      <c r="M485" s="192"/>
      <c r="N485" s="193"/>
      <c r="O485" s="193"/>
      <c r="P485" s="193"/>
      <c r="Q485" s="193"/>
      <c r="R485" s="193"/>
      <c r="S485" s="193"/>
      <c r="T485" s="194"/>
      <c r="AT485" s="188" t="s">
        <v>197</v>
      </c>
      <c r="AU485" s="188" t="s">
        <v>195</v>
      </c>
      <c r="AV485" s="12" t="s">
        <v>195</v>
      </c>
      <c r="AW485" s="12" t="s">
        <v>35</v>
      </c>
      <c r="AX485" s="12" t="s">
        <v>71</v>
      </c>
      <c r="AY485" s="188" t="s">
        <v>187</v>
      </c>
    </row>
    <row r="486" spans="2:51" s="12" customFormat="1" ht="13.5">
      <c r="B486" s="187"/>
      <c r="D486" s="179" t="s">
        <v>197</v>
      </c>
      <c r="E486" s="188" t="s">
        <v>22</v>
      </c>
      <c r="F486" s="189" t="s">
        <v>325</v>
      </c>
      <c r="H486" s="190">
        <v>484.751</v>
      </c>
      <c r="I486" s="191"/>
      <c r="L486" s="187"/>
      <c r="M486" s="192"/>
      <c r="N486" s="193"/>
      <c r="O486" s="193"/>
      <c r="P486" s="193"/>
      <c r="Q486" s="193"/>
      <c r="R486" s="193"/>
      <c r="S486" s="193"/>
      <c r="T486" s="194"/>
      <c r="AT486" s="188" t="s">
        <v>197</v>
      </c>
      <c r="AU486" s="188" t="s">
        <v>195</v>
      </c>
      <c r="AV486" s="12" t="s">
        <v>195</v>
      </c>
      <c r="AW486" s="12" t="s">
        <v>35</v>
      </c>
      <c r="AX486" s="12" t="s">
        <v>71</v>
      </c>
      <c r="AY486" s="188" t="s">
        <v>187</v>
      </c>
    </row>
    <row r="487" spans="2:51" s="12" customFormat="1" ht="13.5">
      <c r="B487" s="187"/>
      <c r="D487" s="179" t="s">
        <v>197</v>
      </c>
      <c r="E487" s="188" t="s">
        <v>22</v>
      </c>
      <c r="F487" s="189" t="s">
        <v>326</v>
      </c>
      <c r="H487" s="190">
        <v>194.683</v>
      </c>
      <c r="I487" s="191"/>
      <c r="L487" s="187"/>
      <c r="M487" s="192"/>
      <c r="N487" s="193"/>
      <c r="O487" s="193"/>
      <c r="P487" s="193"/>
      <c r="Q487" s="193"/>
      <c r="R487" s="193"/>
      <c r="S487" s="193"/>
      <c r="T487" s="194"/>
      <c r="AT487" s="188" t="s">
        <v>197</v>
      </c>
      <c r="AU487" s="188" t="s">
        <v>195</v>
      </c>
      <c r="AV487" s="12" t="s">
        <v>195</v>
      </c>
      <c r="AW487" s="12" t="s">
        <v>35</v>
      </c>
      <c r="AX487" s="12" t="s">
        <v>71</v>
      </c>
      <c r="AY487" s="188" t="s">
        <v>187</v>
      </c>
    </row>
    <row r="488" spans="2:51" s="12" customFormat="1" ht="13.5">
      <c r="B488" s="187"/>
      <c r="D488" s="179" t="s">
        <v>197</v>
      </c>
      <c r="E488" s="188" t="s">
        <v>22</v>
      </c>
      <c r="F488" s="189" t="s">
        <v>327</v>
      </c>
      <c r="H488" s="190">
        <v>256.608</v>
      </c>
      <c r="I488" s="191"/>
      <c r="L488" s="187"/>
      <c r="M488" s="192"/>
      <c r="N488" s="193"/>
      <c r="O488" s="193"/>
      <c r="P488" s="193"/>
      <c r="Q488" s="193"/>
      <c r="R488" s="193"/>
      <c r="S488" s="193"/>
      <c r="T488" s="194"/>
      <c r="AT488" s="188" t="s">
        <v>197</v>
      </c>
      <c r="AU488" s="188" t="s">
        <v>195</v>
      </c>
      <c r="AV488" s="12" t="s">
        <v>195</v>
      </c>
      <c r="AW488" s="12" t="s">
        <v>35</v>
      </c>
      <c r="AX488" s="12" t="s">
        <v>71</v>
      </c>
      <c r="AY488" s="188" t="s">
        <v>187</v>
      </c>
    </row>
    <row r="489" spans="2:51" s="12" customFormat="1" ht="13.5">
      <c r="B489" s="187"/>
      <c r="D489" s="179" t="s">
        <v>197</v>
      </c>
      <c r="E489" s="188" t="s">
        <v>22</v>
      </c>
      <c r="F489" s="189" t="s">
        <v>328</v>
      </c>
      <c r="H489" s="190">
        <v>487.017</v>
      </c>
      <c r="I489" s="191"/>
      <c r="L489" s="187"/>
      <c r="M489" s="192"/>
      <c r="N489" s="193"/>
      <c r="O489" s="193"/>
      <c r="P489" s="193"/>
      <c r="Q489" s="193"/>
      <c r="R489" s="193"/>
      <c r="S489" s="193"/>
      <c r="T489" s="194"/>
      <c r="AT489" s="188" t="s">
        <v>197</v>
      </c>
      <c r="AU489" s="188" t="s">
        <v>195</v>
      </c>
      <c r="AV489" s="12" t="s">
        <v>195</v>
      </c>
      <c r="AW489" s="12" t="s">
        <v>35</v>
      </c>
      <c r="AX489" s="12" t="s">
        <v>71</v>
      </c>
      <c r="AY489" s="188" t="s">
        <v>187</v>
      </c>
    </row>
    <row r="490" spans="2:51" s="12" customFormat="1" ht="13.5">
      <c r="B490" s="187"/>
      <c r="D490" s="179" t="s">
        <v>197</v>
      </c>
      <c r="E490" s="188" t="s">
        <v>22</v>
      </c>
      <c r="F490" s="189" t="s">
        <v>329</v>
      </c>
      <c r="H490" s="190">
        <v>530.53</v>
      </c>
      <c r="I490" s="191"/>
      <c r="L490" s="187"/>
      <c r="M490" s="192"/>
      <c r="N490" s="193"/>
      <c r="O490" s="193"/>
      <c r="P490" s="193"/>
      <c r="Q490" s="193"/>
      <c r="R490" s="193"/>
      <c r="S490" s="193"/>
      <c r="T490" s="194"/>
      <c r="AT490" s="188" t="s">
        <v>197</v>
      </c>
      <c r="AU490" s="188" t="s">
        <v>195</v>
      </c>
      <c r="AV490" s="12" t="s">
        <v>195</v>
      </c>
      <c r="AW490" s="12" t="s">
        <v>35</v>
      </c>
      <c r="AX490" s="12" t="s">
        <v>71</v>
      </c>
      <c r="AY490" s="188" t="s">
        <v>187</v>
      </c>
    </row>
    <row r="491" spans="2:51" s="12" customFormat="1" ht="13.5">
      <c r="B491" s="187"/>
      <c r="D491" s="179" t="s">
        <v>197</v>
      </c>
      <c r="E491" s="188" t="s">
        <v>22</v>
      </c>
      <c r="F491" s="189" t="s">
        <v>330</v>
      </c>
      <c r="H491" s="190">
        <v>0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197</v>
      </c>
      <c r="AU491" s="188" t="s">
        <v>195</v>
      </c>
      <c r="AV491" s="12" t="s">
        <v>195</v>
      </c>
      <c r="AW491" s="12" t="s">
        <v>35</v>
      </c>
      <c r="AX491" s="12" t="s">
        <v>71</v>
      </c>
      <c r="AY491" s="188" t="s">
        <v>187</v>
      </c>
    </row>
    <row r="492" spans="2:51" s="12" customFormat="1" ht="13.5">
      <c r="B492" s="187"/>
      <c r="D492" s="179" t="s">
        <v>197</v>
      </c>
      <c r="E492" s="188" t="s">
        <v>22</v>
      </c>
      <c r="F492" s="189" t="s">
        <v>331</v>
      </c>
      <c r="H492" s="190">
        <v>24.21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197</v>
      </c>
      <c r="AU492" s="188" t="s">
        <v>195</v>
      </c>
      <c r="AV492" s="12" t="s">
        <v>195</v>
      </c>
      <c r="AW492" s="12" t="s">
        <v>35</v>
      </c>
      <c r="AX492" s="12" t="s">
        <v>71</v>
      </c>
      <c r="AY492" s="188" t="s">
        <v>187</v>
      </c>
    </row>
    <row r="493" spans="2:51" s="12" customFormat="1" ht="13.5">
      <c r="B493" s="187"/>
      <c r="D493" s="179" t="s">
        <v>197</v>
      </c>
      <c r="E493" s="188" t="s">
        <v>22</v>
      </c>
      <c r="F493" s="189" t="s">
        <v>332</v>
      </c>
      <c r="H493" s="190">
        <v>33.18</v>
      </c>
      <c r="I493" s="191"/>
      <c r="L493" s="187"/>
      <c r="M493" s="192"/>
      <c r="N493" s="193"/>
      <c r="O493" s="193"/>
      <c r="P493" s="193"/>
      <c r="Q493" s="193"/>
      <c r="R493" s="193"/>
      <c r="S493" s="193"/>
      <c r="T493" s="194"/>
      <c r="AT493" s="188" t="s">
        <v>197</v>
      </c>
      <c r="AU493" s="188" t="s">
        <v>195</v>
      </c>
      <c r="AV493" s="12" t="s">
        <v>195</v>
      </c>
      <c r="AW493" s="12" t="s">
        <v>35</v>
      </c>
      <c r="AX493" s="12" t="s">
        <v>71</v>
      </c>
      <c r="AY493" s="188" t="s">
        <v>187</v>
      </c>
    </row>
    <row r="494" spans="2:51" s="12" customFormat="1" ht="13.5">
      <c r="B494" s="187"/>
      <c r="D494" s="179" t="s">
        <v>197</v>
      </c>
      <c r="E494" s="188" t="s">
        <v>22</v>
      </c>
      <c r="F494" s="189" t="s">
        <v>333</v>
      </c>
      <c r="H494" s="190">
        <v>1763.701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197</v>
      </c>
      <c r="AU494" s="188" t="s">
        <v>195</v>
      </c>
      <c r="AV494" s="12" t="s">
        <v>195</v>
      </c>
      <c r="AW494" s="12" t="s">
        <v>35</v>
      </c>
      <c r="AX494" s="12" t="s">
        <v>71</v>
      </c>
      <c r="AY494" s="188" t="s">
        <v>187</v>
      </c>
    </row>
    <row r="495" spans="2:51" s="12" customFormat="1" ht="13.5">
      <c r="B495" s="187"/>
      <c r="D495" s="179" t="s">
        <v>197</v>
      </c>
      <c r="E495" s="188" t="s">
        <v>22</v>
      </c>
      <c r="F495" s="189" t="s">
        <v>334</v>
      </c>
      <c r="H495" s="190">
        <v>198.56</v>
      </c>
      <c r="I495" s="191"/>
      <c r="L495" s="187"/>
      <c r="M495" s="192"/>
      <c r="N495" s="193"/>
      <c r="O495" s="193"/>
      <c r="P495" s="193"/>
      <c r="Q495" s="193"/>
      <c r="R495" s="193"/>
      <c r="S495" s="193"/>
      <c r="T495" s="194"/>
      <c r="AT495" s="188" t="s">
        <v>197</v>
      </c>
      <c r="AU495" s="188" t="s">
        <v>195</v>
      </c>
      <c r="AV495" s="12" t="s">
        <v>195</v>
      </c>
      <c r="AW495" s="12" t="s">
        <v>35</v>
      </c>
      <c r="AX495" s="12" t="s">
        <v>71</v>
      </c>
      <c r="AY495" s="188" t="s">
        <v>187</v>
      </c>
    </row>
    <row r="496" spans="2:51" s="12" customFormat="1" ht="13.5">
      <c r="B496" s="187"/>
      <c r="D496" s="179" t="s">
        <v>197</v>
      </c>
      <c r="E496" s="188" t="s">
        <v>22</v>
      </c>
      <c r="F496" s="189" t="s">
        <v>335</v>
      </c>
      <c r="H496" s="190">
        <v>67.47</v>
      </c>
      <c r="I496" s="191"/>
      <c r="L496" s="187"/>
      <c r="M496" s="192"/>
      <c r="N496" s="193"/>
      <c r="O496" s="193"/>
      <c r="P496" s="193"/>
      <c r="Q496" s="193"/>
      <c r="R496" s="193"/>
      <c r="S496" s="193"/>
      <c r="T496" s="194"/>
      <c r="AT496" s="188" t="s">
        <v>197</v>
      </c>
      <c r="AU496" s="188" t="s">
        <v>195</v>
      </c>
      <c r="AV496" s="12" t="s">
        <v>195</v>
      </c>
      <c r="AW496" s="12" t="s">
        <v>35</v>
      </c>
      <c r="AX496" s="12" t="s">
        <v>71</v>
      </c>
      <c r="AY496" s="188" t="s">
        <v>187</v>
      </c>
    </row>
    <row r="497" spans="2:51" s="12" customFormat="1" ht="13.5">
      <c r="B497" s="187"/>
      <c r="D497" s="179" t="s">
        <v>197</v>
      </c>
      <c r="E497" s="188" t="s">
        <v>22</v>
      </c>
      <c r="F497" s="189" t="s">
        <v>336</v>
      </c>
      <c r="H497" s="190">
        <v>8.31</v>
      </c>
      <c r="I497" s="191"/>
      <c r="L497" s="187"/>
      <c r="M497" s="192"/>
      <c r="N497" s="193"/>
      <c r="O497" s="193"/>
      <c r="P497" s="193"/>
      <c r="Q497" s="193"/>
      <c r="R497" s="193"/>
      <c r="S497" s="193"/>
      <c r="T497" s="194"/>
      <c r="AT497" s="188" t="s">
        <v>197</v>
      </c>
      <c r="AU497" s="188" t="s">
        <v>195</v>
      </c>
      <c r="AV497" s="12" t="s">
        <v>195</v>
      </c>
      <c r="AW497" s="12" t="s">
        <v>35</v>
      </c>
      <c r="AX497" s="12" t="s">
        <v>71</v>
      </c>
      <c r="AY497" s="188" t="s">
        <v>187</v>
      </c>
    </row>
    <row r="498" spans="2:51" s="12" customFormat="1" ht="13.5">
      <c r="B498" s="187"/>
      <c r="D498" s="179" t="s">
        <v>197</v>
      </c>
      <c r="E498" s="188" t="s">
        <v>22</v>
      </c>
      <c r="F498" s="189" t="s">
        <v>337</v>
      </c>
      <c r="H498" s="190">
        <v>420.27</v>
      </c>
      <c r="I498" s="191"/>
      <c r="L498" s="187"/>
      <c r="M498" s="192"/>
      <c r="N498" s="193"/>
      <c r="O498" s="193"/>
      <c r="P498" s="193"/>
      <c r="Q498" s="193"/>
      <c r="R498" s="193"/>
      <c r="S498" s="193"/>
      <c r="T498" s="194"/>
      <c r="AT498" s="188" t="s">
        <v>197</v>
      </c>
      <c r="AU498" s="188" t="s">
        <v>195</v>
      </c>
      <c r="AV498" s="12" t="s">
        <v>195</v>
      </c>
      <c r="AW498" s="12" t="s">
        <v>35</v>
      </c>
      <c r="AX498" s="12" t="s">
        <v>71</v>
      </c>
      <c r="AY498" s="188" t="s">
        <v>187</v>
      </c>
    </row>
    <row r="499" spans="2:51" s="12" customFormat="1" ht="13.5">
      <c r="B499" s="187"/>
      <c r="D499" s="179" t="s">
        <v>197</v>
      </c>
      <c r="E499" s="188" t="s">
        <v>22</v>
      </c>
      <c r="F499" s="189" t="s">
        <v>338</v>
      </c>
      <c r="H499" s="190">
        <v>253.32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197</v>
      </c>
      <c r="AU499" s="188" t="s">
        <v>195</v>
      </c>
      <c r="AV499" s="12" t="s">
        <v>195</v>
      </c>
      <c r="AW499" s="12" t="s">
        <v>35</v>
      </c>
      <c r="AX499" s="12" t="s">
        <v>71</v>
      </c>
      <c r="AY499" s="188" t="s">
        <v>187</v>
      </c>
    </row>
    <row r="500" spans="2:51" s="12" customFormat="1" ht="13.5">
      <c r="B500" s="187"/>
      <c r="D500" s="179" t="s">
        <v>197</v>
      </c>
      <c r="E500" s="188" t="s">
        <v>22</v>
      </c>
      <c r="F500" s="189" t="s">
        <v>339</v>
      </c>
      <c r="H500" s="190">
        <v>42.57</v>
      </c>
      <c r="I500" s="191"/>
      <c r="L500" s="187"/>
      <c r="M500" s="192"/>
      <c r="N500" s="193"/>
      <c r="O500" s="193"/>
      <c r="P500" s="193"/>
      <c r="Q500" s="193"/>
      <c r="R500" s="193"/>
      <c r="S500" s="193"/>
      <c r="T500" s="194"/>
      <c r="AT500" s="188" t="s">
        <v>197</v>
      </c>
      <c r="AU500" s="188" t="s">
        <v>195</v>
      </c>
      <c r="AV500" s="12" t="s">
        <v>195</v>
      </c>
      <c r="AW500" s="12" t="s">
        <v>35</v>
      </c>
      <c r="AX500" s="12" t="s">
        <v>71</v>
      </c>
      <c r="AY500" s="188" t="s">
        <v>187</v>
      </c>
    </row>
    <row r="501" spans="2:51" s="12" customFormat="1" ht="13.5">
      <c r="B501" s="187"/>
      <c r="D501" s="179" t="s">
        <v>197</v>
      </c>
      <c r="E501" s="188" t="s">
        <v>22</v>
      </c>
      <c r="F501" s="189" t="s">
        <v>608</v>
      </c>
      <c r="H501" s="190">
        <v>97</v>
      </c>
      <c r="I501" s="191"/>
      <c r="L501" s="187"/>
      <c r="M501" s="192"/>
      <c r="N501" s="193"/>
      <c r="O501" s="193"/>
      <c r="P501" s="193"/>
      <c r="Q501" s="193"/>
      <c r="R501" s="193"/>
      <c r="S501" s="193"/>
      <c r="T501" s="194"/>
      <c r="AT501" s="188" t="s">
        <v>197</v>
      </c>
      <c r="AU501" s="188" t="s">
        <v>195</v>
      </c>
      <c r="AV501" s="12" t="s">
        <v>195</v>
      </c>
      <c r="AW501" s="12" t="s">
        <v>35</v>
      </c>
      <c r="AX501" s="12" t="s">
        <v>71</v>
      </c>
      <c r="AY501" s="188" t="s">
        <v>187</v>
      </c>
    </row>
    <row r="502" spans="2:51" s="14" customFormat="1" ht="13.5">
      <c r="B502" s="208"/>
      <c r="D502" s="179" t="s">
        <v>197</v>
      </c>
      <c r="E502" s="209" t="s">
        <v>22</v>
      </c>
      <c r="F502" s="210" t="s">
        <v>341</v>
      </c>
      <c r="H502" s="211">
        <v>7548.473</v>
      </c>
      <c r="I502" s="212"/>
      <c r="L502" s="208"/>
      <c r="M502" s="213"/>
      <c r="N502" s="214"/>
      <c r="O502" s="214"/>
      <c r="P502" s="214"/>
      <c r="Q502" s="214"/>
      <c r="R502" s="214"/>
      <c r="S502" s="214"/>
      <c r="T502" s="215"/>
      <c r="AT502" s="209" t="s">
        <v>197</v>
      </c>
      <c r="AU502" s="209" t="s">
        <v>195</v>
      </c>
      <c r="AV502" s="14" t="s">
        <v>97</v>
      </c>
      <c r="AW502" s="14" t="s">
        <v>35</v>
      </c>
      <c r="AX502" s="14" t="s">
        <v>71</v>
      </c>
      <c r="AY502" s="209" t="s">
        <v>187</v>
      </c>
    </row>
    <row r="503" spans="2:51" s="13" customFormat="1" ht="13.5">
      <c r="B503" s="195"/>
      <c r="D503" s="196" t="s">
        <v>197</v>
      </c>
      <c r="E503" s="197" t="s">
        <v>22</v>
      </c>
      <c r="F503" s="198" t="s">
        <v>201</v>
      </c>
      <c r="H503" s="199">
        <v>7548.473</v>
      </c>
      <c r="I503" s="200"/>
      <c r="L503" s="195"/>
      <c r="M503" s="201"/>
      <c r="N503" s="202"/>
      <c r="O503" s="202"/>
      <c r="P503" s="202"/>
      <c r="Q503" s="202"/>
      <c r="R503" s="202"/>
      <c r="S503" s="202"/>
      <c r="T503" s="203"/>
      <c r="AT503" s="204" t="s">
        <v>197</v>
      </c>
      <c r="AU503" s="204" t="s">
        <v>195</v>
      </c>
      <c r="AV503" s="13" t="s">
        <v>194</v>
      </c>
      <c r="AW503" s="13" t="s">
        <v>35</v>
      </c>
      <c r="AX503" s="13" t="s">
        <v>78</v>
      </c>
      <c r="AY503" s="204" t="s">
        <v>187</v>
      </c>
    </row>
    <row r="504" spans="2:65" s="1" customFormat="1" ht="31.5" customHeight="1">
      <c r="B504" s="165"/>
      <c r="C504" s="166" t="s">
        <v>609</v>
      </c>
      <c r="D504" s="166" t="s">
        <v>189</v>
      </c>
      <c r="E504" s="167" t="s">
        <v>610</v>
      </c>
      <c r="F504" s="168" t="s">
        <v>611</v>
      </c>
      <c r="G504" s="169" t="s">
        <v>95</v>
      </c>
      <c r="H504" s="170">
        <v>44.29</v>
      </c>
      <c r="I504" s="171"/>
      <c r="J504" s="172">
        <f>ROUND(I504*H504,2)</f>
        <v>0</v>
      </c>
      <c r="K504" s="168" t="s">
        <v>193</v>
      </c>
      <c r="L504" s="35"/>
      <c r="M504" s="173" t="s">
        <v>22</v>
      </c>
      <c r="N504" s="174" t="s">
        <v>43</v>
      </c>
      <c r="O504" s="36"/>
      <c r="P504" s="175">
        <f>O504*H504</f>
        <v>0</v>
      </c>
      <c r="Q504" s="175">
        <v>0.03798</v>
      </c>
      <c r="R504" s="175">
        <f>Q504*H504</f>
        <v>1.6821342</v>
      </c>
      <c r="S504" s="175">
        <v>0</v>
      </c>
      <c r="T504" s="176">
        <f>S504*H504</f>
        <v>0</v>
      </c>
      <c r="AR504" s="18" t="s">
        <v>194</v>
      </c>
      <c r="AT504" s="18" t="s">
        <v>189</v>
      </c>
      <c r="AU504" s="18" t="s">
        <v>195</v>
      </c>
      <c r="AY504" s="18" t="s">
        <v>187</v>
      </c>
      <c r="BE504" s="177">
        <f>IF(N504="základní",J504,0)</f>
        <v>0</v>
      </c>
      <c r="BF504" s="177">
        <f>IF(N504="snížená",J504,0)</f>
        <v>0</v>
      </c>
      <c r="BG504" s="177">
        <f>IF(N504="zákl. přenesená",J504,0)</f>
        <v>0</v>
      </c>
      <c r="BH504" s="177">
        <f>IF(N504="sníž. přenesená",J504,0)</f>
        <v>0</v>
      </c>
      <c r="BI504" s="177">
        <f>IF(N504="nulová",J504,0)</f>
        <v>0</v>
      </c>
      <c r="BJ504" s="18" t="s">
        <v>195</v>
      </c>
      <c r="BK504" s="177">
        <f>ROUND(I504*H504,2)</f>
        <v>0</v>
      </c>
      <c r="BL504" s="18" t="s">
        <v>194</v>
      </c>
      <c r="BM504" s="18" t="s">
        <v>612</v>
      </c>
    </row>
    <row r="505" spans="2:51" s="11" customFormat="1" ht="13.5">
      <c r="B505" s="178"/>
      <c r="D505" s="179" t="s">
        <v>197</v>
      </c>
      <c r="E505" s="180" t="s">
        <v>22</v>
      </c>
      <c r="F505" s="181" t="s">
        <v>267</v>
      </c>
      <c r="H505" s="182" t="s">
        <v>22</v>
      </c>
      <c r="I505" s="183"/>
      <c r="L505" s="178"/>
      <c r="M505" s="184"/>
      <c r="N505" s="185"/>
      <c r="O505" s="185"/>
      <c r="P505" s="185"/>
      <c r="Q505" s="185"/>
      <c r="R505" s="185"/>
      <c r="S505" s="185"/>
      <c r="T505" s="186"/>
      <c r="AT505" s="182" t="s">
        <v>197</v>
      </c>
      <c r="AU505" s="182" t="s">
        <v>195</v>
      </c>
      <c r="AV505" s="11" t="s">
        <v>78</v>
      </c>
      <c r="AW505" s="11" t="s">
        <v>35</v>
      </c>
      <c r="AX505" s="11" t="s">
        <v>71</v>
      </c>
      <c r="AY505" s="182" t="s">
        <v>187</v>
      </c>
    </row>
    <row r="506" spans="2:51" s="12" customFormat="1" ht="13.5">
      <c r="B506" s="187"/>
      <c r="D506" s="196" t="s">
        <v>197</v>
      </c>
      <c r="E506" s="216" t="s">
        <v>22</v>
      </c>
      <c r="F506" s="217" t="s">
        <v>613</v>
      </c>
      <c r="H506" s="218">
        <v>44.29</v>
      </c>
      <c r="I506" s="191"/>
      <c r="L506" s="187"/>
      <c r="M506" s="192"/>
      <c r="N506" s="193"/>
      <c r="O506" s="193"/>
      <c r="P506" s="193"/>
      <c r="Q506" s="193"/>
      <c r="R506" s="193"/>
      <c r="S506" s="193"/>
      <c r="T506" s="194"/>
      <c r="AT506" s="188" t="s">
        <v>197</v>
      </c>
      <c r="AU506" s="188" t="s">
        <v>195</v>
      </c>
      <c r="AV506" s="12" t="s">
        <v>195</v>
      </c>
      <c r="AW506" s="12" t="s">
        <v>35</v>
      </c>
      <c r="AX506" s="12" t="s">
        <v>78</v>
      </c>
      <c r="AY506" s="188" t="s">
        <v>187</v>
      </c>
    </row>
    <row r="507" spans="2:65" s="1" customFormat="1" ht="22.5" customHeight="1">
      <c r="B507" s="165"/>
      <c r="C507" s="166" t="s">
        <v>614</v>
      </c>
      <c r="D507" s="166" t="s">
        <v>189</v>
      </c>
      <c r="E507" s="167" t="s">
        <v>615</v>
      </c>
      <c r="F507" s="168" t="s">
        <v>616</v>
      </c>
      <c r="G507" s="169" t="s">
        <v>95</v>
      </c>
      <c r="H507" s="170">
        <v>6790.993</v>
      </c>
      <c r="I507" s="171"/>
      <c r="J507" s="172">
        <f>ROUND(I507*H507,2)</f>
        <v>0</v>
      </c>
      <c r="K507" s="168" t="s">
        <v>193</v>
      </c>
      <c r="L507" s="35"/>
      <c r="M507" s="173" t="s">
        <v>22</v>
      </c>
      <c r="N507" s="174" t="s">
        <v>43</v>
      </c>
      <c r="O507" s="36"/>
      <c r="P507" s="175">
        <f>O507*H507</f>
        <v>0</v>
      </c>
      <c r="Q507" s="175">
        <v>0.00348</v>
      </c>
      <c r="R507" s="175">
        <f>Q507*H507</f>
        <v>23.632655640000003</v>
      </c>
      <c r="S507" s="175">
        <v>0</v>
      </c>
      <c r="T507" s="176">
        <f>S507*H507</f>
        <v>0</v>
      </c>
      <c r="AR507" s="18" t="s">
        <v>194</v>
      </c>
      <c r="AT507" s="18" t="s">
        <v>189</v>
      </c>
      <c r="AU507" s="18" t="s">
        <v>195</v>
      </c>
      <c r="AY507" s="18" t="s">
        <v>187</v>
      </c>
      <c r="BE507" s="177">
        <f>IF(N507="základní",J507,0)</f>
        <v>0</v>
      </c>
      <c r="BF507" s="177">
        <f>IF(N507="snížená",J507,0)</f>
        <v>0</v>
      </c>
      <c r="BG507" s="177">
        <f>IF(N507="zákl. přenesená",J507,0)</f>
        <v>0</v>
      </c>
      <c r="BH507" s="177">
        <f>IF(N507="sníž. přenesená",J507,0)</f>
        <v>0</v>
      </c>
      <c r="BI507" s="177">
        <f>IF(N507="nulová",J507,0)</f>
        <v>0</v>
      </c>
      <c r="BJ507" s="18" t="s">
        <v>195</v>
      </c>
      <c r="BK507" s="177">
        <f>ROUND(I507*H507,2)</f>
        <v>0</v>
      </c>
      <c r="BL507" s="18" t="s">
        <v>194</v>
      </c>
      <c r="BM507" s="18" t="s">
        <v>617</v>
      </c>
    </row>
    <row r="508" spans="2:51" s="11" customFormat="1" ht="13.5">
      <c r="B508" s="178"/>
      <c r="D508" s="179" t="s">
        <v>197</v>
      </c>
      <c r="E508" s="180" t="s">
        <v>22</v>
      </c>
      <c r="F508" s="181" t="s">
        <v>287</v>
      </c>
      <c r="H508" s="182" t="s">
        <v>22</v>
      </c>
      <c r="I508" s="183"/>
      <c r="L508" s="178"/>
      <c r="M508" s="184"/>
      <c r="N508" s="185"/>
      <c r="O508" s="185"/>
      <c r="P508" s="185"/>
      <c r="Q508" s="185"/>
      <c r="R508" s="185"/>
      <c r="S508" s="185"/>
      <c r="T508" s="186"/>
      <c r="AT508" s="182" t="s">
        <v>197</v>
      </c>
      <c r="AU508" s="182" t="s">
        <v>195</v>
      </c>
      <c r="AV508" s="11" t="s">
        <v>78</v>
      </c>
      <c r="AW508" s="11" t="s">
        <v>35</v>
      </c>
      <c r="AX508" s="11" t="s">
        <v>71</v>
      </c>
      <c r="AY508" s="182" t="s">
        <v>187</v>
      </c>
    </row>
    <row r="509" spans="2:51" s="11" customFormat="1" ht="13.5">
      <c r="B509" s="178"/>
      <c r="D509" s="179" t="s">
        <v>197</v>
      </c>
      <c r="E509" s="180" t="s">
        <v>22</v>
      </c>
      <c r="F509" s="181" t="s">
        <v>288</v>
      </c>
      <c r="H509" s="182" t="s">
        <v>22</v>
      </c>
      <c r="I509" s="183"/>
      <c r="L509" s="178"/>
      <c r="M509" s="184"/>
      <c r="N509" s="185"/>
      <c r="O509" s="185"/>
      <c r="P509" s="185"/>
      <c r="Q509" s="185"/>
      <c r="R509" s="185"/>
      <c r="S509" s="185"/>
      <c r="T509" s="186"/>
      <c r="AT509" s="182" t="s">
        <v>197</v>
      </c>
      <c r="AU509" s="182" t="s">
        <v>195</v>
      </c>
      <c r="AV509" s="11" t="s">
        <v>78</v>
      </c>
      <c r="AW509" s="11" t="s">
        <v>35</v>
      </c>
      <c r="AX509" s="11" t="s">
        <v>71</v>
      </c>
      <c r="AY509" s="182" t="s">
        <v>187</v>
      </c>
    </row>
    <row r="510" spans="2:51" s="11" customFormat="1" ht="13.5">
      <c r="B510" s="178"/>
      <c r="D510" s="179" t="s">
        <v>197</v>
      </c>
      <c r="E510" s="180" t="s">
        <v>22</v>
      </c>
      <c r="F510" s="181" t="s">
        <v>289</v>
      </c>
      <c r="H510" s="182" t="s">
        <v>22</v>
      </c>
      <c r="I510" s="183"/>
      <c r="L510" s="178"/>
      <c r="M510" s="184"/>
      <c r="N510" s="185"/>
      <c r="O510" s="185"/>
      <c r="P510" s="185"/>
      <c r="Q510" s="185"/>
      <c r="R510" s="185"/>
      <c r="S510" s="185"/>
      <c r="T510" s="186"/>
      <c r="AT510" s="182" t="s">
        <v>197</v>
      </c>
      <c r="AU510" s="182" t="s">
        <v>195</v>
      </c>
      <c r="AV510" s="11" t="s">
        <v>78</v>
      </c>
      <c r="AW510" s="11" t="s">
        <v>35</v>
      </c>
      <c r="AX510" s="11" t="s">
        <v>71</v>
      </c>
      <c r="AY510" s="182" t="s">
        <v>187</v>
      </c>
    </row>
    <row r="511" spans="2:51" s="11" customFormat="1" ht="13.5">
      <c r="B511" s="178"/>
      <c r="D511" s="179" t="s">
        <v>197</v>
      </c>
      <c r="E511" s="180" t="s">
        <v>22</v>
      </c>
      <c r="F511" s="181" t="s">
        <v>290</v>
      </c>
      <c r="H511" s="182" t="s">
        <v>22</v>
      </c>
      <c r="I511" s="183"/>
      <c r="L511" s="178"/>
      <c r="M511" s="184"/>
      <c r="N511" s="185"/>
      <c r="O511" s="185"/>
      <c r="P511" s="185"/>
      <c r="Q511" s="185"/>
      <c r="R511" s="185"/>
      <c r="S511" s="185"/>
      <c r="T511" s="186"/>
      <c r="AT511" s="182" t="s">
        <v>197</v>
      </c>
      <c r="AU511" s="182" t="s">
        <v>195</v>
      </c>
      <c r="AV511" s="11" t="s">
        <v>78</v>
      </c>
      <c r="AW511" s="11" t="s">
        <v>35</v>
      </c>
      <c r="AX511" s="11" t="s">
        <v>71</v>
      </c>
      <c r="AY511" s="182" t="s">
        <v>187</v>
      </c>
    </row>
    <row r="512" spans="2:51" s="12" customFormat="1" ht="13.5">
      <c r="B512" s="187"/>
      <c r="D512" s="179" t="s">
        <v>197</v>
      </c>
      <c r="E512" s="188" t="s">
        <v>22</v>
      </c>
      <c r="F512" s="189" t="s">
        <v>324</v>
      </c>
      <c r="H512" s="190">
        <v>2686.293</v>
      </c>
      <c r="I512" s="191"/>
      <c r="L512" s="187"/>
      <c r="M512" s="192"/>
      <c r="N512" s="193"/>
      <c r="O512" s="193"/>
      <c r="P512" s="193"/>
      <c r="Q512" s="193"/>
      <c r="R512" s="193"/>
      <c r="S512" s="193"/>
      <c r="T512" s="194"/>
      <c r="AT512" s="188" t="s">
        <v>197</v>
      </c>
      <c r="AU512" s="188" t="s">
        <v>195</v>
      </c>
      <c r="AV512" s="12" t="s">
        <v>195</v>
      </c>
      <c r="AW512" s="12" t="s">
        <v>35</v>
      </c>
      <c r="AX512" s="12" t="s">
        <v>71</v>
      </c>
      <c r="AY512" s="188" t="s">
        <v>187</v>
      </c>
    </row>
    <row r="513" spans="2:51" s="12" customFormat="1" ht="13.5">
      <c r="B513" s="187"/>
      <c r="D513" s="179" t="s">
        <v>197</v>
      </c>
      <c r="E513" s="188" t="s">
        <v>22</v>
      </c>
      <c r="F513" s="189" t="s">
        <v>325</v>
      </c>
      <c r="H513" s="190">
        <v>484.751</v>
      </c>
      <c r="I513" s="191"/>
      <c r="L513" s="187"/>
      <c r="M513" s="192"/>
      <c r="N513" s="193"/>
      <c r="O513" s="193"/>
      <c r="P513" s="193"/>
      <c r="Q513" s="193"/>
      <c r="R513" s="193"/>
      <c r="S513" s="193"/>
      <c r="T513" s="194"/>
      <c r="AT513" s="188" t="s">
        <v>197</v>
      </c>
      <c r="AU513" s="188" t="s">
        <v>195</v>
      </c>
      <c r="AV513" s="12" t="s">
        <v>195</v>
      </c>
      <c r="AW513" s="12" t="s">
        <v>35</v>
      </c>
      <c r="AX513" s="12" t="s">
        <v>71</v>
      </c>
      <c r="AY513" s="188" t="s">
        <v>187</v>
      </c>
    </row>
    <row r="514" spans="2:51" s="12" customFormat="1" ht="13.5">
      <c r="B514" s="187"/>
      <c r="D514" s="179" t="s">
        <v>197</v>
      </c>
      <c r="E514" s="188" t="s">
        <v>22</v>
      </c>
      <c r="F514" s="189" t="s">
        <v>618</v>
      </c>
      <c r="H514" s="190">
        <v>0</v>
      </c>
      <c r="I514" s="191"/>
      <c r="L514" s="187"/>
      <c r="M514" s="192"/>
      <c r="N514" s="193"/>
      <c r="O514" s="193"/>
      <c r="P514" s="193"/>
      <c r="Q514" s="193"/>
      <c r="R514" s="193"/>
      <c r="S514" s="193"/>
      <c r="T514" s="194"/>
      <c r="AT514" s="188" t="s">
        <v>197</v>
      </c>
      <c r="AU514" s="188" t="s">
        <v>195</v>
      </c>
      <c r="AV514" s="12" t="s">
        <v>195</v>
      </c>
      <c r="AW514" s="12" t="s">
        <v>35</v>
      </c>
      <c r="AX514" s="12" t="s">
        <v>71</v>
      </c>
      <c r="AY514" s="188" t="s">
        <v>187</v>
      </c>
    </row>
    <row r="515" spans="2:51" s="12" customFormat="1" ht="13.5">
      <c r="B515" s="187"/>
      <c r="D515" s="179" t="s">
        <v>197</v>
      </c>
      <c r="E515" s="188" t="s">
        <v>22</v>
      </c>
      <c r="F515" s="189" t="s">
        <v>327</v>
      </c>
      <c r="H515" s="190">
        <v>256.608</v>
      </c>
      <c r="I515" s="191"/>
      <c r="L515" s="187"/>
      <c r="M515" s="192"/>
      <c r="N515" s="193"/>
      <c r="O515" s="193"/>
      <c r="P515" s="193"/>
      <c r="Q515" s="193"/>
      <c r="R515" s="193"/>
      <c r="S515" s="193"/>
      <c r="T515" s="194"/>
      <c r="AT515" s="188" t="s">
        <v>197</v>
      </c>
      <c r="AU515" s="188" t="s">
        <v>195</v>
      </c>
      <c r="AV515" s="12" t="s">
        <v>195</v>
      </c>
      <c r="AW515" s="12" t="s">
        <v>35</v>
      </c>
      <c r="AX515" s="12" t="s">
        <v>71</v>
      </c>
      <c r="AY515" s="188" t="s">
        <v>187</v>
      </c>
    </row>
    <row r="516" spans="2:51" s="12" customFormat="1" ht="13.5">
      <c r="B516" s="187"/>
      <c r="D516" s="179" t="s">
        <v>197</v>
      </c>
      <c r="E516" s="188" t="s">
        <v>22</v>
      </c>
      <c r="F516" s="189" t="s">
        <v>619</v>
      </c>
      <c r="H516" s="190">
        <v>0</v>
      </c>
      <c r="I516" s="191"/>
      <c r="L516" s="187"/>
      <c r="M516" s="192"/>
      <c r="N516" s="193"/>
      <c r="O516" s="193"/>
      <c r="P516" s="193"/>
      <c r="Q516" s="193"/>
      <c r="R516" s="193"/>
      <c r="S516" s="193"/>
      <c r="T516" s="194"/>
      <c r="AT516" s="188" t="s">
        <v>197</v>
      </c>
      <c r="AU516" s="188" t="s">
        <v>195</v>
      </c>
      <c r="AV516" s="12" t="s">
        <v>195</v>
      </c>
      <c r="AW516" s="12" t="s">
        <v>35</v>
      </c>
      <c r="AX516" s="12" t="s">
        <v>71</v>
      </c>
      <c r="AY516" s="188" t="s">
        <v>187</v>
      </c>
    </row>
    <row r="517" spans="2:51" s="12" customFormat="1" ht="13.5">
      <c r="B517" s="187"/>
      <c r="D517" s="179" t="s">
        <v>197</v>
      </c>
      <c r="E517" s="188" t="s">
        <v>22</v>
      </c>
      <c r="F517" s="189" t="s">
        <v>329</v>
      </c>
      <c r="H517" s="190">
        <v>530.53</v>
      </c>
      <c r="I517" s="191"/>
      <c r="L517" s="187"/>
      <c r="M517" s="192"/>
      <c r="N517" s="193"/>
      <c r="O517" s="193"/>
      <c r="P517" s="193"/>
      <c r="Q517" s="193"/>
      <c r="R517" s="193"/>
      <c r="S517" s="193"/>
      <c r="T517" s="194"/>
      <c r="AT517" s="188" t="s">
        <v>197</v>
      </c>
      <c r="AU517" s="188" t="s">
        <v>195</v>
      </c>
      <c r="AV517" s="12" t="s">
        <v>195</v>
      </c>
      <c r="AW517" s="12" t="s">
        <v>35</v>
      </c>
      <c r="AX517" s="12" t="s">
        <v>71</v>
      </c>
      <c r="AY517" s="188" t="s">
        <v>187</v>
      </c>
    </row>
    <row r="518" spans="2:51" s="12" customFormat="1" ht="13.5">
      <c r="B518" s="187"/>
      <c r="D518" s="179" t="s">
        <v>197</v>
      </c>
      <c r="E518" s="188" t="s">
        <v>22</v>
      </c>
      <c r="F518" s="189" t="s">
        <v>330</v>
      </c>
      <c r="H518" s="190">
        <v>0</v>
      </c>
      <c r="I518" s="191"/>
      <c r="L518" s="187"/>
      <c r="M518" s="192"/>
      <c r="N518" s="193"/>
      <c r="O518" s="193"/>
      <c r="P518" s="193"/>
      <c r="Q518" s="193"/>
      <c r="R518" s="193"/>
      <c r="S518" s="193"/>
      <c r="T518" s="194"/>
      <c r="AT518" s="188" t="s">
        <v>197</v>
      </c>
      <c r="AU518" s="188" t="s">
        <v>195</v>
      </c>
      <c r="AV518" s="12" t="s">
        <v>195</v>
      </c>
      <c r="AW518" s="12" t="s">
        <v>35</v>
      </c>
      <c r="AX518" s="12" t="s">
        <v>71</v>
      </c>
      <c r="AY518" s="188" t="s">
        <v>187</v>
      </c>
    </row>
    <row r="519" spans="2:51" s="12" customFormat="1" ht="13.5">
      <c r="B519" s="187"/>
      <c r="D519" s="179" t="s">
        <v>197</v>
      </c>
      <c r="E519" s="188" t="s">
        <v>22</v>
      </c>
      <c r="F519" s="189" t="s">
        <v>331</v>
      </c>
      <c r="H519" s="190">
        <v>24.21</v>
      </c>
      <c r="I519" s="191"/>
      <c r="L519" s="187"/>
      <c r="M519" s="192"/>
      <c r="N519" s="193"/>
      <c r="O519" s="193"/>
      <c r="P519" s="193"/>
      <c r="Q519" s="193"/>
      <c r="R519" s="193"/>
      <c r="S519" s="193"/>
      <c r="T519" s="194"/>
      <c r="AT519" s="188" t="s">
        <v>197</v>
      </c>
      <c r="AU519" s="188" t="s">
        <v>195</v>
      </c>
      <c r="AV519" s="12" t="s">
        <v>195</v>
      </c>
      <c r="AW519" s="12" t="s">
        <v>35</v>
      </c>
      <c r="AX519" s="12" t="s">
        <v>71</v>
      </c>
      <c r="AY519" s="188" t="s">
        <v>187</v>
      </c>
    </row>
    <row r="520" spans="2:51" s="12" customFormat="1" ht="13.5">
      <c r="B520" s="187"/>
      <c r="D520" s="179" t="s">
        <v>197</v>
      </c>
      <c r="E520" s="188" t="s">
        <v>22</v>
      </c>
      <c r="F520" s="189" t="s">
        <v>332</v>
      </c>
      <c r="H520" s="190">
        <v>33.18</v>
      </c>
      <c r="I520" s="191"/>
      <c r="L520" s="187"/>
      <c r="M520" s="192"/>
      <c r="N520" s="193"/>
      <c r="O520" s="193"/>
      <c r="P520" s="193"/>
      <c r="Q520" s="193"/>
      <c r="R520" s="193"/>
      <c r="S520" s="193"/>
      <c r="T520" s="194"/>
      <c r="AT520" s="188" t="s">
        <v>197</v>
      </c>
      <c r="AU520" s="188" t="s">
        <v>195</v>
      </c>
      <c r="AV520" s="12" t="s">
        <v>195</v>
      </c>
      <c r="AW520" s="12" t="s">
        <v>35</v>
      </c>
      <c r="AX520" s="12" t="s">
        <v>71</v>
      </c>
      <c r="AY520" s="188" t="s">
        <v>187</v>
      </c>
    </row>
    <row r="521" spans="2:51" s="12" customFormat="1" ht="13.5">
      <c r="B521" s="187"/>
      <c r="D521" s="179" t="s">
        <v>197</v>
      </c>
      <c r="E521" s="188" t="s">
        <v>22</v>
      </c>
      <c r="F521" s="189" t="s">
        <v>333</v>
      </c>
      <c r="H521" s="190">
        <v>1763.701</v>
      </c>
      <c r="I521" s="191"/>
      <c r="L521" s="187"/>
      <c r="M521" s="192"/>
      <c r="N521" s="193"/>
      <c r="O521" s="193"/>
      <c r="P521" s="193"/>
      <c r="Q521" s="193"/>
      <c r="R521" s="193"/>
      <c r="S521" s="193"/>
      <c r="T521" s="194"/>
      <c r="AT521" s="188" t="s">
        <v>197</v>
      </c>
      <c r="AU521" s="188" t="s">
        <v>195</v>
      </c>
      <c r="AV521" s="12" t="s">
        <v>195</v>
      </c>
      <c r="AW521" s="12" t="s">
        <v>35</v>
      </c>
      <c r="AX521" s="12" t="s">
        <v>71</v>
      </c>
      <c r="AY521" s="188" t="s">
        <v>187</v>
      </c>
    </row>
    <row r="522" spans="2:51" s="12" customFormat="1" ht="13.5">
      <c r="B522" s="187"/>
      <c r="D522" s="179" t="s">
        <v>197</v>
      </c>
      <c r="E522" s="188" t="s">
        <v>22</v>
      </c>
      <c r="F522" s="189" t="s">
        <v>334</v>
      </c>
      <c r="H522" s="190">
        <v>198.56</v>
      </c>
      <c r="I522" s="191"/>
      <c r="L522" s="187"/>
      <c r="M522" s="192"/>
      <c r="N522" s="193"/>
      <c r="O522" s="193"/>
      <c r="P522" s="193"/>
      <c r="Q522" s="193"/>
      <c r="R522" s="193"/>
      <c r="S522" s="193"/>
      <c r="T522" s="194"/>
      <c r="AT522" s="188" t="s">
        <v>197</v>
      </c>
      <c r="AU522" s="188" t="s">
        <v>195</v>
      </c>
      <c r="AV522" s="12" t="s">
        <v>195</v>
      </c>
      <c r="AW522" s="12" t="s">
        <v>35</v>
      </c>
      <c r="AX522" s="12" t="s">
        <v>71</v>
      </c>
      <c r="AY522" s="188" t="s">
        <v>187</v>
      </c>
    </row>
    <row r="523" spans="2:51" s="12" customFormat="1" ht="13.5">
      <c r="B523" s="187"/>
      <c r="D523" s="179" t="s">
        <v>197</v>
      </c>
      <c r="E523" s="188" t="s">
        <v>22</v>
      </c>
      <c r="F523" s="189" t="s">
        <v>620</v>
      </c>
      <c r="H523" s="190">
        <v>0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197</v>
      </c>
      <c r="AU523" s="188" t="s">
        <v>195</v>
      </c>
      <c r="AV523" s="12" t="s">
        <v>195</v>
      </c>
      <c r="AW523" s="12" t="s">
        <v>35</v>
      </c>
      <c r="AX523" s="12" t="s">
        <v>71</v>
      </c>
      <c r="AY523" s="188" t="s">
        <v>187</v>
      </c>
    </row>
    <row r="524" spans="2:51" s="12" customFormat="1" ht="13.5">
      <c r="B524" s="187"/>
      <c r="D524" s="179" t="s">
        <v>197</v>
      </c>
      <c r="E524" s="188" t="s">
        <v>22</v>
      </c>
      <c r="F524" s="189" t="s">
        <v>621</v>
      </c>
      <c r="H524" s="190">
        <v>0</v>
      </c>
      <c r="I524" s="191"/>
      <c r="L524" s="187"/>
      <c r="M524" s="192"/>
      <c r="N524" s="193"/>
      <c r="O524" s="193"/>
      <c r="P524" s="193"/>
      <c r="Q524" s="193"/>
      <c r="R524" s="193"/>
      <c r="S524" s="193"/>
      <c r="T524" s="194"/>
      <c r="AT524" s="188" t="s">
        <v>197</v>
      </c>
      <c r="AU524" s="188" t="s">
        <v>195</v>
      </c>
      <c r="AV524" s="12" t="s">
        <v>195</v>
      </c>
      <c r="AW524" s="12" t="s">
        <v>35</v>
      </c>
      <c r="AX524" s="12" t="s">
        <v>71</v>
      </c>
      <c r="AY524" s="188" t="s">
        <v>187</v>
      </c>
    </row>
    <row r="525" spans="2:51" s="12" customFormat="1" ht="13.5">
      <c r="B525" s="187"/>
      <c r="D525" s="179" t="s">
        <v>197</v>
      </c>
      <c r="E525" s="188" t="s">
        <v>22</v>
      </c>
      <c r="F525" s="189" t="s">
        <v>337</v>
      </c>
      <c r="H525" s="190">
        <v>420.27</v>
      </c>
      <c r="I525" s="191"/>
      <c r="L525" s="187"/>
      <c r="M525" s="192"/>
      <c r="N525" s="193"/>
      <c r="O525" s="193"/>
      <c r="P525" s="193"/>
      <c r="Q525" s="193"/>
      <c r="R525" s="193"/>
      <c r="S525" s="193"/>
      <c r="T525" s="194"/>
      <c r="AT525" s="188" t="s">
        <v>197</v>
      </c>
      <c r="AU525" s="188" t="s">
        <v>195</v>
      </c>
      <c r="AV525" s="12" t="s">
        <v>195</v>
      </c>
      <c r="AW525" s="12" t="s">
        <v>35</v>
      </c>
      <c r="AX525" s="12" t="s">
        <v>71</v>
      </c>
      <c r="AY525" s="188" t="s">
        <v>187</v>
      </c>
    </row>
    <row r="526" spans="2:51" s="12" customFormat="1" ht="13.5">
      <c r="B526" s="187"/>
      <c r="D526" s="179" t="s">
        <v>197</v>
      </c>
      <c r="E526" s="188" t="s">
        <v>22</v>
      </c>
      <c r="F526" s="189" t="s">
        <v>338</v>
      </c>
      <c r="H526" s="190">
        <v>253.32</v>
      </c>
      <c r="I526" s="191"/>
      <c r="L526" s="187"/>
      <c r="M526" s="192"/>
      <c r="N526" s="193"/>
      <c r="O526" s="193"/>
      <c r="P526" s="193"/>
      <c r="Q526" s="193"/>
      <c r="R526" s="193"/>
      <c r="S526" s="193"/>
      <c r="T526" s="194"/>
      <c r="AT526" s="188" t="s">
        <v>197</v>
      </c>
      <c r="AU526" s="188" t="s">
        <v>195</v>
      </c>
      <c r="AV526" s="12" t="s">
        <v>195</v>
      </c>
      <c r="AW526" s="12" t="s">
        <v>35</v>
      </c>
      <c r="AX526" s="12" t="s">
        <v>71</v>
      </c>
      <c r="AY526" s="188" t="s">
        <v>187</v>
      </c>
    </row>
    <row r="527" spans="2:51" s="12" customFormat="1" ht="13.5">
      <c r="B527" s="187"/>
      <c r="D527" s="179" t="s">
        <v>197</v>
      </c>
      <c r="E527" s="188" t="s">
        <v>22</v>
      </c>
      <c r="F527" s="189" t="s">
        <v>339</v>
      </c>
      <c r="H527" s="190">
        <v>42.57</v>
      </c>
      <c r="I527" s="191"/>
      <c r="L527" s="187"/>
      <c r="M527" s="192"/>
      <c r="N527" s="193"/>
      <c r="O527" s="193"/>
      <c r="P527" s="193"/>
      <c r="Q527" s="193"/>
      <c r="R527" s="193"/>
      <c r="S527" s="193"/>
      <c r="T527" s="194"/>
      <c r="AT527" s="188" t="s">
        <v>197</v>
      </c>
      <c r="AU527" s="188" t="s">
        <v>195</v>
      </c>
      <c r="AV527" s="12" t="s">
        <v>195</v>
      </c>
      <c r="AW527" s="12" t="s">
        <v>35</v>
      </c>
      <c r="AX527" s="12" t="s">
        <v>71</v>
      </c>
      <c r="AY527" s="188" t="s">
        <v>187</v>
      </c>
    </row>
    <row r="528" spans="2:51" s="12" customFormat="1" ht="13.5">
      <c r="B528" s="187"/>
      <c r="D528" s="179" t="s">
        <v>197</v>
      </c>
      <c r="E528" s="188" t="s">
        <v>22</v>
      </c>
      <c r="F528" s="189" t="s">
        <v>622</v>
      </c>
      <c r="H528" s="190">
        <v>97</v>
      </c>
      <c r="I528" s="191"/>
      <c r="L528" s="187"/>
      <c r="M528" s="192"/>
      <c r="N528" s="193"/>
      <c r="O528" s="193"/>
      <c r="P528" s="193"/>
      <c r="Q528" s="193"/>
      <c r="R528" s="193"/>
      <c r="S528" s="193"/>
      <c r="T528" s="194"/>
      <c r="AT528" s="188" t="s">
        <v>197</v>
      </c>
      <c r="AU528" s="188" t="s">
        <v>195</v>
      </c>
      <c r="AV528" s="12" t="s">
        <v>195</v>
      </c>
      <c r="AW528" s="12" t="s">
        <v>35</v>
      </c>
      <c r="AX528" s="12" t="s">
        <v>71</v>
      </c>
      <c r="AY528" s="188" t="s">
        <v>187</v>
      </c>
    </row>
    <row r="529" spans="2:51" s="14" customFormat="1" ht="13.5">
      <c r="B529" s="208"/>
      <c r="D529" s="179" t="s">
        <v>197</v>
      </c>
      <c r="E529" s="209" t="s">
        <v>22</v>
      </c>
      <c r="F529" s="210" t="s">
        <v>341</v>
      </c>
      <c r="H529" s="211">
        <v>6790.993</v>
      </c>
      <c r="I529" s="212"/>
      <c r="L529" s="208"/>
      <c r="M529" s="213"/>
      <c r="N529" s="214"/>
      <c r="O529" s="214"/>
      <c r="P529" s="214"/>
      <c r="Q529" s="214"/>
      <c r="R529" s="214"/>
      <c r="S529" s="214"/>
      <c r="T529" s="215"/>
      <c r="AT529" s="209" t="s">
        <v>197</v>
      </c>
      <c r="AU529" s="209" t="s">
        <v>195</v>
      </c>
      <c r="AV529" s="14" t="s">
        <v>97</v>
      </c>
      <c r="AW529" s="14" t="s">
        <v>35</v>
      </c>
      <c r="AX529" s="14" t="s">
        <v>71</v>
      </c>
      <c r="AY529" s="209" t="s">
        <v>187</v>
      </c>
    </row>
    <row r="530" spans="2:51" s="13" customFormat="1" ht="13.5">
      <c r="B530" s="195"/>
      <c r="D530" s="196" t="s">
        <v>197</v>
      </c>
      <c r="E530" s="197" t="s">
        <v>22</v>
      </c>
      <c r="F530" s="198" t="s">
        <v>201</v>
      </c>
      <c r="H530" s="199">
        <v>6790.993</v>
      </c>
      <c r="I530" s="200"/>
      <c r="L530" s="195"/>
      <c r="M530" s="201"/>
      <c r="N530" s="202"/>
      <c r="O530" s="202"/>
      <c r="P530" s="202"/>
      <c r="Q530" s="202"/>
      <c r="R530" s="202"/>
      <c r="S530" s="202"/>
      <c r="T530" s="203"/>
      <c r="AT530" s="204" t="s">
        <v>197</v>
      </c>
      <c r="AU530" s="204" t="s">
        <v>195</v>
      </c>
      <c r="AV530" s="13" t="s">
        <v>194</v>
      </c>
      <c r="AW530" s="13" t="s">
        <v>35</v>
      </c>
      <c r="AX530" s="13" t="s">
        <v>78</v>
      </c>
      <c r="AY530" s="204" t="s">
        <v>187</v>
      </c>
    </row>
    <row r="531" spans="2:65" s="1" customFormat="1" ht="31.5" customHeight="1">
      <c r="B531" s="165"/>
      <c r="C531" s="166" t="s">
        <v>623</v>
      </c>
      <c r="D531" s="166" t="s">
        <v>189</v>
      </c>
      <c r="E531" s="167" t="s">
        <v>624</v>
      </c>
      <c r="F531" s="168" t="s">
        <v>625</v>
      </c>
      <c r="G531" s="169" t="s">
        <v>95</v>
      </c>
      <c r="H531" s="170">
        <v>42.57</v>
      </c>
      <c r="I531" s="171"/>
      <c r="J531" s="172">
        <f>ROUND(I531*H531,2)</f>
        <v>0</v>
      </c>
      <c r="K531" s="168" t="s">
        <v>193</v>
      </c>
      <c r="L531" s="35"/>
      <c r="M531" s="173" t="s">
        <v>22</v>
      </c>
      <c r="N531" s="174" t="s">
        <v>43</v>
      </c>
      <c r="O531" s="36"/>
      <c r="P531" s="175">
        <f>O531*H531</f>
        <v>0</v>
      </c>
      <c r="Q531" s="175">
        <v>0.00498</v>
      </c>
      <c r="R531" s="175">
        <f>Q531*H531</f>
        <v>0.2119986</v>
      </c>
      <c r="S531" s="175">
        <v>0</v>
      </c>
      <c r="T531" s="176">
        <f>S531*H531</f>
        <v>0</v>
      </c>
      <c r="AR531" s="18" t="s">
        <v>194</v>
      </c>
      <c r="AT531" s="18" t="s">
        <v>189</v>
      </c>
      <c r="AU531" s="18" t="s">
        <v>195</v>
      </c>
      <c r="AY531" s="18" t="s">
        <v>187</v>
      </c>
      <c r="BE531" s="177">
        <f>IF(N531="základní",J531,0)</f>
        <v>0</v>
      </c>
      <c r="BF531" s="177">
        <f>IF(N531="snížená",J531,0)</f>
        <v>0</v>
      </c>
      <c r="BG531" s="177">
        <f>IF(N531="zákl. přenesená",J531,0)</f>
        <v>0</v>
      </c>
      <c r="BH531" s="177">
        <f>IF(N531="sníž. přenesená",J531,0)</f>
        <v>0</v>
      </c>
      <c r="BI531" s="177">
        <f>IF(N531="nulová",J531,0)</f>
        <v>0</v>
      </c>
      <c r="BJ531" s="18" t="s">
        <v>195</v>
      </c>
      <c r="BK531" s="177">
        <f>ROUND(I531*H531,2)</f>
        <v>0</v>
      </c>
      <c r="BL531" s="18" t="s">
        <v>194</v>
      </c>
      <c r="BM531" s="18" t="s">
        <v>626</v>
      </c>
    </row>
    <row r="532" spans="2:51" s="11" customFormat="1" ht="13.5">
      <c r="B532" s="178"/>
      <c r="D532" s="179" t="s">
        <v>197</v>
      </c>
      <c r="E532" s="180" t="s">
        <v>22</v>
      </c>
      <c r="F532" s="181" t="s">
        <v>287</v>
      </c>
      <c r="H532" s="182" t="s">
        <v>22</v>
      </c>
      <c r="I532" s="183"/>
      <c r="L532" s="178"/>
      <c r="M532" s="184"/>
      <c r="N532" s="185"/>
      <c r="O532" s="185"/>
      <c r="P532" s="185"/>
      <c r="Q532" s="185"/>
      <c r="R532" s="185"/>
      <c r="S532" s="185"/>
      <c r="T532" s="186"/>
      <c r="AT532" s="182" t="s">
        <v>197</v>
      </c>
      <c r="AU532" s="182" t="s">
        <v>195</v>
      </c>
      <c r="AV532" s="11" t="s">
        <v>78</v>
      </c>
      <c r="AW532" s="11" t="s">
        <v>35</v>
      </c>
      <c r="AX532" s="11" t="s">
        <v>71</v>
      </c>
      <c r="AY532" s="182" t="s">
        <v>187</v>
      </c>
    </row>
    <row r="533" spans="2:51" s="11" customFormat="1" ht="13.5">
      <c r="B533" s="178"/>
      <c r="D533" s="179" t="s">
        <v>197</v>
      </c>
      <c r="E533" s="180" t="s">
        <v>22</v>
      </c>
      <c r="F533" s="181" t="s">
        <v>288</v>
      </c>
      <c r="H533" s="182" t="s">
        <v>22</v>
      </c>
      <c r="I533" s="183"/>
      <c r="L533" s="178"/>
      <c r="M533" s="184"/>
      <c r="N533" s="185"/>
      <c r="O533" s="185"/>
      <c r="P533" s="185"/>
      <c r="Q533" s="185"/>
      <c r="R533" s="185"/>
      <c r="S533" s="185"/>
      <c r="T533" s="186"/>
      <c r="AT533" s="182" t="s">
        <v>197</v>
      </c>
      <c r="AU533" s="182" t="s">
        <v>195</v>
      </c>
      <c r="AV533" s="11" t="s">
        <v>78</v>
      </c>
      <c r="AW533" s="11" t="s">
        <v>35</v>
      </c>
      <c r="AX533" s="11" t="s">
        <v>71</v>
      </c>
      <c r="AY533" s="182" t="s">
        <v>187</v>
      </c>
    </row>
    <row r="534" spans="2:51" s="11" customFormat="1" ht="13.5">
      <c r="B534" s="178"/>
      <c r="D534" s="179" t="s">
        <v>197</v>
      </c>
      <c r="E534" s="180" t="s">
        <v>22</v>
      </c>
      <c r="F534" s="181" t="s">
        <v>289</v>
      </c>
      <c r="H534" s="182" t="s">
        <v>22</v>
      </c>
      <c r="I534" s="183"/>
      <c r="L534" s="178"/>
      <c r="M534" s="184"/>
      <c r="N534" s="185"/>
      <c r="O534" s="185"/>
      <c r="P534" s="185"/>
      <c r="Q534" s="185"/>
      <c r="R534" s="185"/>
      <c r="S534" s="185"/>
      <c r="T534" s="186"/>
      <c r="AT534" s="182" t="s">
        <v>197</v>
      </c>
      <c r="AU534" s="182" t="s">
        <v>195</v>
      </c>
      <c r="AV534" s="11" t="s">
        <v>78</v>
      </c>
      <c r="AW534" s="11" t="s">
        <v>35</v>
      </c>
      <c r="AX534" s="11" t="s">
        <v>71</v>
      </c>
      <c r="AY534" s="182" t="s">
        <v>187</v>
      </c>
    </row>
    <row r="535" spans="2:51" s="11" customFormat="1" ht="13.5">
      <c r="B535" s="178"/>
      <c r="D535" s="179" t="s">
        <v>197</v>
      </c>
      <c r="E535" s="180" t="s">
        <v>22</v>
      </c>
      <c r="F535" s="181" t="s">
        <v>290</v>
      </c>
      <c r="H535" s="182" t="s">
        <v>22</v>
      </c>
      <c r="I535" s="183"/>
      <c r="L535" s="178"/>
      <c r="M535" s="184"/>
      <c r="N535" s="185"/>
      <c r="O535" s="185"/>
      <c r="P535" s="185"/>
      <c r="Q535" s="185"/>
      <c r="R535" s="185"/>
      <c r="S535" s="185"/>
      <c r="T535" s="186"/>
      <c r="AT535" s="182" t="s">
        <v>197</v>
      </c>
      <c r="AU535" s="182" t="s">
        <v>195</v>
      </c>
      <c r="AV535" s="11" t="s">
        <v>78</v>
      </c>
      <c r="AW535" s="11" t="s">
        <v>35</v>
      </c>
      <c r="AX535" s="11" t="s">
        <v>71</v>
      </c>
      <c r="AY535" s="182" t="s">
        <v>187</v>
      </c>
    </row>
    <row r="536" spans="2:51" s="12" customFormat="1" ht="13.5">
      <c r="B536" s="187"/>
      <c r="D536" s="196" t="s">
        <v>197</v>
      </c>
      <c r="E536" s="216" t="s">
        <v>22</v>
      </c>
      <c r="F536" s="217" t="s">
        <v>339</v>
      </c>
      <c r="H536" s="218">
        <v>42.57</v>
      </c>
      <c r="I536" s="191"/>
      <c r="L536" s="187"/>
      <c r="M536" s="192"/>
      <c r="N536" s="193"/>
      <c r="O536" s="193"/>
      <c r="P536" s="193"/>
      <c r="Q536" s="193"/>
      <c r="R536" s="193"/>
      <c r="S536" s="193"/>
      <c r="T536" s="194"/>
      <c r="AT536" s="188" t="s">
        <v>197</v>
      </c>
      <c r="AU536" s="188" t="s">
        <v>195</v>
      </c>
      <c r="AV536" s="12" t="s">
        <v>195</v>
      </c>
      <c r="AW536" s="12" t="s">
        <v>35</v>
      </c>
      <c r="AX536" s="12" t="s">
        <v>78</v>
      </c>
      <c r="AY536" s="188" t="s">
        <v>187</v>
      </c>
    </row>
    <row r="537" spans="2:65" s="1" customFormat="1" ht="31.5" customHeight="1">
      <c r="B537" s="165"/>
      <c r="C537" s="166" t="s">
        <v>627</v>
      </c>
      <c r="D537" s="166" t="s">
        <v>189</v>
      </c>
      <c r="E537" s="167" t="s">
        <v>628</v>
      </c>
      <c r="F537" s="168" t="s">
        <v>629</v>
      </c>
      <c r="G537" s="169" t="s">
        <v>95</v>
      </c>
      <c r="H537" s="170">
        <v>75.78</v>
      </c>
      <c r="I537" s="171"/>
      <c r="J537" s="172">
        <f>ROUND(I537*H537,2)</f>
        <v>0</v>
      </c>
      <c r="K537" s="168" t="s">
        <v>193</v>
      </c>
      <c r="L537" s="35"/>
      <c r="M537" s="173" t="s">
        <v>22</v>
      </c>
      <c r="N537" s="174" t="s">
        <v>43</v>
      </c>
      <c r="O537" s="36"/>
      <c r="P537" s="175">
        <f>O537*H537</f>
        <v>0</v>
      </c>
      <c r="Q537" s="175">
        <v>0.00618</v>
      </c>
      <c r="R537" s="175">
        <f>Q537*H537</f>
        <v>0.46832039999999997</v>
      </c>
      <c r="S537" s="175">
        <v>0</v>
      </c>
      <c r="T537" s="176">
        <f>S537*H537</f>
        <v>0</v>
      </c>
      <c r="AR537" s="18" t="s">
        <v>194</v>
      </c>
      <c r="AT537" s="18" t="s">
        <v>189</v>
      </c>
      <c r="AU537" s="18" t="s">
        <v>195</v>
      </c>
      <c r="AY537" s="18" t="s">
        <v>187</v>
      </c>
      <c r="BE537" s="177">
        <f>IF(N537="základní",J537,0)</f>
        <v>0</v>
      </c>
      <c r="BF537" s="177">
        <f>IF(N537="snížená",J537,0)</f>
        <v>0</v>
      </c>
      <c r="BG537" s="177">
        <f>IF(N537="zákl. přenesená",J537,0)</f>
        <v>0</v>
      </c>
      <c r="BH537" s="177">
        <f>IF(N537="sníž. přenesená",J537,0)</f>
        <v>0</v>
      </c>
      <c r="BI537" s="177">
        <f>IF(N537="nulová",J537,0)</f>
        <v>0</v>
      </c>
      <c r="BJ537" s="18" t="s">
        <v>195</v>
      </c>
      <c r="BK537" s="177">
        <f>ROUND(I537*H537,2)</f>
        <v>0</v>
      </c>
      <c r="BL537" s="18" t="s">
        <v>194</v>
      </c>
      <c r="BM537" s="18" t="s">
        <v>630</v>
      </c>
    </row>
    <row r="538" spans="2:51" s="11" customFormat="1" ht="13.5">
      <c r="B538" s="178"/>
      <c r="D538" s="179" t="s">
        <v>197</v>
      </c>
      <c r="E538" s="180" t="s">
        <v>22</v>
      </c>
      <c r="F538" s="181" t="s">
        <v>287</v>
      </c>
      <c r="H538" s="182" t="s">
        <v>22</v>
      </c>
      <c r="I538" s="183"/>
      <c r="L538" s="178"/>
      <c r="M538" s="184"/>
      <c r="N538" s="185"/>
      <c r="O538" s="185"/>
      <c r="P538" s="185"/>
      <c r="Q538" s="185"/>
      <c r="R538" s="185"/>
      <c r="S538" s="185"/>
      <c r="T538" s="186"/>
      <c r="AT538" s="182" t="s">
        <v>197</v>
      </c>
      <c r="AU538" s="182" t="s">
        <v>195</v>
      </c>
      <c r="AV538" s="11" t="s">
        <v>78</v>
      </c>
      <c r="AW538" s="11" t="s">
        <v>35</v>
      </c>
      <c r="AX538" s="11" t="s">
        <v>71</v>
      </c>
      <c r="AY538" s="182" t="s">
        <v>187</v>
      </c>
    </row>
    <row r="539" spans="2:51" s="11" customFormat="1" ht="13.5">
      <c r="B539" s="178"/>
      <c r="D539" s="179" t="s">
        <v>197</v>
      </c>
      <c r="E539" s="180" t="s">
        <v>22</v>
      </c>
      <c r="F539" s="181" t="s">
        <v>288</v>
      </c>
      <c r="H539" s="182" t="s">
        <v>22</v>
      </c>
      <c r="I539" s="183"/>
      <c r="L539" s="178"/>
      <c r="M539" s="184"/>
      <c r="N539" s="185"/>
      <c r="O539" s="185"/>
      <c r="P539" s="185"/>
      <c r="Q539" s="185"/>
      <c r="R539" s="185"/>
      <c r="S539" s="185"/>
      <c r="T539" s="186"/>
      <c r="AT539" s="182" t="s">
        <v>197</v>
      </c>
      <c r="AU539" s="182" t="s">
        <v>195</v>
      </c>
      <c r="AV539" s="11" t="s">
        <v>78</v>
      </c>
      <c r="AW539" s="11" t="s">
        <v>35</v>
      </c>
      <c r="AX539" s="11" t="s">
        <v>71</v>
      </c>
      <c r="AY539" s="182" t="s">
        <v>187</v>
      </c>
    </row>
    <row r="540" spans="2:51" s="11" customFormat="1" ht="13.5">
      <c r="B540" s="178"/>
      <c r="D540" s="179" t="s">
        <v>197</v>
      </c>
      <c r="E540" s="180" t="s">
        <v>22</v>
      </c>
      <c r="F540" s="181" t="s">
        <v>289</v>
      </c>
      <c r="H540" s="182" t="s">
        <v>22</v>
      </c>
      <c r="I540" s="183"/>
      <c r="L540" s="178"/>
      <c r="M540" s="184"/>
      <c r="N540" s="185"/>
      <c r="O540" s="185"/>
      <c r="P540" s="185"/>
      <c r="Q540" s="185"/>
      <c r="R540" s="185"/>
      <c r="S540" s="185"/>
      <c r="T540" s="186"/>
      <c r="AT540" s="182" t="s">
        <v>197</v>
      </c>
      <c r="AU540" s="182" t="s">
        <v>195</v>
      </c>
      <c r="AV540" s="11" t="s">
        <v>78</v>
      </c>
      <c r="AW540" s="11" t="s">
        <v>35</v>
      </c>
      <c r="AX540" s="11" t="s">
        <v>71</v>
      </c>
      <c r="AY540" s="182" t="s">
        <v>187</v>
      </c>
    </row>
    <row r="541" spans="2:51" s="11" customFormat="1" ht="13.5">
      <c r="B541" s="178"/>
      <c r="D541" s="179" t="s">
        <v>197</v>
      </c>
      <c r="E541" s="180" t="s">
        <v>22</v>
      </c>
      <c r="F541" s="181" t="s">
        <v>290</v>
      </c>
      <c r="H541" s="182" t="s">
        <v>22</v>
      </c>
      <c r="I541" s="183"/>
      <c r="L541" s="178"/>
      <c r="M541" s="184"/>
      <c r="N541" s="185"/>
      <c r="O541" s="185"/>
      <c r="P541" s="185"/>
      <c r="Q541" s="185"/>
      <c r="R541" s="185"/>
      <c r="S541" s="185"/>
      <c r="T541" s="186"/>
      <c r="AT541" s="182" t="s">
        <v>197</v>
      </c>
      <c r="AU541" s="182" t="s">
        <v>195</v>
      </c>
      <c r="AV541" s="11" t="s">
        <v>78</v>
      </c>
      <c r="AW541" s="11" t="s">
        <v>35</v>
      </c>
      <c r="AX541" s="11" t="s">
        <v>71</v>
      </c>
      <c r="AY541" s="182" t="s">
        <v>187</v>
      </c>
    </row>
    <row r="542" spans="2:51" s="12" customFormat="1" ht="13.5">
      <c r="B542" s="187"/>
      <c r="D542" s="179" t="s">
        <v>197</v>
      </c>
      <c r="E542" s="188" t="s">
        <v>22</v>
      </c>
      <c r="F542" s="189" t="s">
        <v>335</v>
      </c>
      <c r="H542" s="190">
        <v>67.47</v>
      </c>
      <c r="I542" s="191"/>
      <c r="L542" s="187"/>
      <c r="M542" s="192"/>
      <c r="N542" s="193"/>
      <c r="O542" s="193"/>
      <c r="P542" s="193"/>
      <c r="Q542" s="193"/>
      <c r="R542" s="193"/>
      <c r="S542" s="193"/>
      <c r="T542" s="194"/>
      <c r="AT542" s="188" t="s">
        <v>197</v>
      </c>
      <c r="AU542" s="188" t="s">
        <v>195</v>
      </c>
      <c r="AV542" s="12" t="s">
        <v>195</v>
      </c>
      <c r="AW542" s="12" t="s">
        <v>35</v>
      </c>
      <c r="AX542" s="12" t="s">
        <v>71</v>
      </c>
      <c r="AY542" s="188" t="s">
        <v>187</v>
      </c>
    </row>
    <row r="543" spans="2:51" s="12" customFormat="1" ht="13.5">
      <c r="B543" s="187"/>
      <c r="D543" s="179" t="s">
        <v>197</v>
      </c>
      <c r="E543" s="188" t="s">
        <v>22</v>
      </c>
      <c r="F543" s="189" t="s">
        <v>336</v>
      </c>
      <c r="H543" s="190">
        <v>8.31</v>
      </c>
      <c r="I543" s="191"/>
      <c r="L543" s="187"/>
      <c r="M543" s="192"/>
      <c r="N543" s="193"/>
      <c r="O543" s="193"/>
      <c r="P543" s="193"/>
      <c r="Q543" s="193"/>
      <c r="R543" s="193"/>
      <c r="S543" s="193"/>
      <c r="T543" s="194"/>
      <c r="AT543" s="188" t="s">
        <v>197</v>
      </c>
      <c r="AU543" s="188" t="s">
        <v>195</v>
      </c>
      <c r="AV543" s="12" t="s">
        <v>195</v>
      </c>
      <c r="AW543" s="12" t="s">
        <v>35</v>
      </c>
      <c r="AX543" s="12" t="s">
        <v>71</v>
      </c>
      <c r="AY543" s="188" t="s">
        <v>187</v>
      </c>
    </row>
    <row r="544" spans="2:51" s="13" customFormat="1" ht="13.5">
      <c r="B544" s="195"/>
      <c r="D544" s="196" t="s">
        <v>197</v>
      </c>
      <c r="E544" s="197" t="s">
        <v>22</v>
      </c>
      <c r="F544" s="198" t="s">
        <v>201</v>
      </c>
      <c r="H544" s="199">
        <v>75.78</v>
      </c>
      <c r="I544" s="200"/>
      <c r="L544" s="195"/>
      <c r="M544" s="201"/>
      <c r="N544" s="202"/>
      <c r="O544" s="202"/>
      <c r="P544" s="202"/>
      <c r="Q544" s="202"/>
      <c r="R544" s="202"/>
      <c r="S544" s="202"/>
      <c r="T544" s="203"/>
      <c r="AT544" s="204" t="s">
        <v>197</v>
      </c>
      <c r="AU544" s="204" t="s">
        <v>195</v>
      </c>
      <c r="AV544" s="13" t="s">
        <v>194</v>
      </c>
      <c r="AW544" s="13" t="s">
        <v>35</v>
      </c>
      <c r="AX544" s="13" t="s">
        <v>78</v>
      </c>
      <c r="AY544" s="204" t="s">
        <v>187</v>
      </c>
    </row>
    <row r="545" spans="2:65" s="1" customFormat="1" ht="22.5" customHeight="1">
      <c r="B545" s="165"/>
      <c r="C545" s="166" t="s">
        <v>631</v>
      </c>
      <c r="D545" s="166" t="s">
        <v>189</v>
      </c>
      <c r="E545" s="167" t="s">
        <v>632</v>
      </c>
      <c r="F545" s="168" t="s">
        <v>633</v>
      </c>
      <c r="G545" s="169" t="s">
        <v>95</v>
      </c>
      <c r="H545" s="170">
        <v>2330.047</v>
      </c>
      <c r="I545" s="171"/>
      <c r="J545" s="172">
        <f>ROUND(I545*H545,2)</f>
        <v>0</v>
      </c>
      <c r="K545" s="168" t="s">
        <v>193</v>
      </c>
      <c r="L545" s="35"/>
      <c r="M545" s="173" t="s">
        <v>22</v>
      </c>
      <c r="N545" s="174" t="s">
        <v>43</v>
      </c>
      <c r="O545" s="36"/>
      <c r="P545" s="175">
        <f>O545*H545</f>
        <v>0</v>
      </c>
      <c r="Q545" s="175">
        <v>0.00012</v>
      </c>
      <c r="R545" s="175">
        <f>Q545*H545</f>
        <v>0.27960564</v>
      </c>
      <c r="S545" s="175">
        <v>0</v>
      </c>
      <c r="T545" s="176">
        <f>S545*H545</f>
        <v>0</v>
      </c>
      <c r="AR545" s="18" t="s">
        <v>194</v>
      </c>
      <c r="AT545" s="18" t="s">
        <v>189</v>
      </c>
      <c r="AU545" s="18" t="s">
        <v>195</v>
      </c>
      <c r="AY545" s="18" t="s">
        <v>187</v>
      </c>
      <c r="BE545" s="177">
        <f>IF(N545="základní",J545,0)</f>
        <v>0</v>
      </c>
      <c r="BF545" s="177">
        <f>IF(N545="snížená",J545,0)</f>
        <v>0</v>
      </c>
      <c r="BG545" s="177">
        <f>IF(N545="zákl. přenesená",J545,0)</f>
        <v>0</v>
      </c>
      <c r="BH545" s="177">
        <f>IF(N545="sníž. přenesená",J545,0)</f>
        <v>0</v>
      </c>
      <c r="BI545" s="177">
        <f>IF(N545="nulová",J545,0)</f>
        <v>0</v>
      </c>
      <c r="BJ545" s="18" t="s">
        <v>195</v>
      </c>
      <c r="BK545" s="177">
        <f>ROUND(I545*H545,2)</f>
        <v>0</v>
      </c>
      <c r="BL545" s="18" t="s">
        <v>194</v>
      </c>
      <c r="BM545" s="18" t="s">
        <v>634</v>
      </c>
    </row>
    <row r="546" spans="2:51" s="11" customFormat="1" ht="13.5">
      <c r="B546" s="178"/>
      <c r="D546" s="179" t="s">
        <v>197</v>
      </c>
      <c r="E546" s="180" t="s">
        <v>22</v>
      </c>
      <c r="F546" s="181" t="s">
        <v>250</v>
      </c>
      <c r="H546" s="182" t="s">
        <v>22</v>
      </c>
      <c r="I546" s="183"/>
      <c r="L546" s="178"/>
      <c r="M546" s="184"/>
      <c r="N546" s="185"/>
      <c r="O546" s="185"/>
      <c r="P546" s="185"/>
      <c r="Q546" s="185"/>
      <c r="R546" s="185"/>
      <c r="S546" s="185"/>
      <c r="T546" s="186"/>
      <c r="AT546" s="182" t="s">
        <v>197</v>
      </c>
      <c r="AU546" s="182" t="s">
        <v>195</v>
      </c>
      <c r="AV546" s="11" t="s">
        <v>78</v>
      </c>
      <c r="AW546" s="11" t="s">
        <v>35</v>
      </c>
      <c r="AX546" s="11" t="s">
        <v>71</v>
      </c>
      <c r="AY546" s="182" t="s">
        <v>187</v>
      </c>
    </row>
    <row r="547" spans="2:51" s="12" customFormat="1" ht="40.5">
      <c r="B547" s="187"/>
      <c r="D547" s="179" t="s">
        <v>197</v>
      </c>
      <c r="E547" s="188" t="s">
        <v>22</v>
      </c>
      <c r="F547" s="189" t="s">
        <v>635</v>
      </c>
      <c r="H547" s="190">
        <v>1232.963</v>
      </c>
      <c r="I547" s="191"/>
      <c r="L547" s="187"/>
      <c r="M547" s="192"/>
      <c r="N547" s="193"/>
      <c r="O547" s="193"/>
      <c r="P547" s="193"/>
      <c r="Q547" s="193"/>
      <c r="R547" s="193"/>
      <c r="S547" s="193"/>
      <c r="T547" s="194"/>
      <c r="AT547" s="188" t="s">
        <v>197</v>
      </c>
      <c r="AU547" s="188" t="s">
        <v>195</v>
      </c>
      <c r="AV547" s="12" t="s">
        <v>195</v>
      </c>
      <c r="AW547" s="12" t="s">
        <v>35</v>
      </c>
      <c r="AX547" s="12" t="s">
        <v>71</v>
      </c>
      <c r="AY547" s="188" t="s">
        <v>187</v>
      </c>
    </row>
    <row r="548" spans="2:51" s="12" customFormat="1" ht="13.5">
      <c r="B548" s="187"/>
      <c r="D548" s="179" t="s">
        <v>197</v>
      </c>
      <c r="E548" s="188" t="s">
        <v>22</v>
      </c>
      <c r="F548" s="189" t="s">
        <v>636</v>
      </c>
      <c r="H548" s="190">
        <v>15.939</v>
      </c>
      <c r="I548" s="191"/>
      <c r="L548" s="187"/>
      <c r="M548" s="192"/>
      <c r="N548" s="193"/>
      <c r="O548" s="193"/>
      <c r="P548" s="193"/>
      <c r="Q548" s="193"/>
      <c r="R548" s="193"/>
      <c r="S548" s="193"/>
      <c r="T548" s="194"/>
      <c r="AT548" s="188" t="s">
        <v>197</v>
      </c>
      <c r="AU548" s="188" t="s">
        <v>195</v>
      </c>
      <c r="AV548" s="12" t="s">
        <v>195</v>
      </c>
      <c r="AW548" s="12" t="s">
        <v>35</v>
      </c>
      <c r="AX548" s="12" t="s">
        <v>71</v>
      </c>
      <c r="AY548" s="188" t="s">
        <v>187</v>
      </c>
    </row>
    <row r="549" spans="2:51" s="12" customFormat="1" ht="13.5">
      <c r="B549" s="187"/>
      <c r="D549" s="179" t="s">
        <v>197</v>
      </c>
      <c r="E549" s="188" t="s">
        <v>22</v>
      </c>
      <c r="F549" s="189" t="s">
        <v>637</v>
      </c>
      <c r="H549" s="190">
        <v>70.068</v>
      </c>
      <c r="I549" s="191"/>
      <c r="L549" s="187"/>
      <c r="M549" s="192"/>
      <c r="N549" s="193"/>
      <c r="O549" s="193"/>
      <c r="P549" s="193"/>
      <c r="Q549" s="193"/>
      <c r="R549" s="193"/>
      <c r="S549" s="193"/>
      <c r="T549" s="194"/>
      <c r="AT549" s="188" t="s">
        <v>197</v>
      </c>
      <c r="AU549" s="188" t="s">
        <v>195</v>
      </c>
      <c r="AV549" s="12" t="s">
        <v>195</v>
      </c>
      <c r="AW549" s="12" t="s">
        <v>35</v>
      </c>
      <c r="AX549" s="12" t="s">
        <v>71</v>
      </c>
      <c r="AY549" s="188" t="s">
        <v>187</v>
      </c>
    </row>
    <row r="550" spans="2:51" s="12" customFormat="1" ht="13.5">
      <c r="B550" s="187"/>
      <c r="D550" s="179" t="s">
        <v>197</v>
      </c>
      <c r="E550" s="188" t="s">
        <v>22</v>
      </c>
      <c r="F550" s="189" t="s">
        <v>638</v>
      </c>
      <c r="H550" s="190">
        <v>357.128</v>
      </c>
      <c r="I550" s="191"/>
      <c r="L550" s="187"/>
      <c r="M550" s="192"/>
      <c r="N550" s="193"/>
      <c r="O550" s="193"/>
      <c r="P550" s="193"/>
      <c r="Q550" s="193"/>
      <c r="R550" s="193"/>
      <c r="S550" s="193"/>
      <c r="T550" s="194"/>
      <c r="AT550" s="188" t="s">
        <v>197</v>
      </c>
      <c r="AU550" s="188" t="s">
        <v>195</v>
      </c>
      <c r="AV550" s="12" t="s">
        <v>195</v>
      </c>
      <c r="AW550" s="12" t="s">
        <v>35</v>
      </c>
      <c r="AX550" s="12" t="s">
        <v>71</v>
      </c>
      <c r="AY550" s="188" t="s">
        <v>187</v>
      </c>
    </row>
    <row r="551" spans="2:51" s="12" customFormat="1" ht="13.5">
      <c r="B551" s="187"/>
      <c r="D551" s="179" t="s">
        <v>197</v>
      </c>
      <c r="E551" s="188" t="s">
        <v>22</v>
      </c>
      <c r="F551" s="189" t="s">
        <v>639</v>
      </c>
      <c r="H551" s="190">
        <v>7.419</v>
      </c>
      <c r="I551" s="191"/>
      <c r="L551" s="187"/>
      <c r="M551" s="192"/>
      <c r="N551" s="193"/>
      <c r="O551" s="193"/>
      <c r="P551" s="193"/>
      <c r="Q551" s="193"/>
      <c r="R551" s="193"/>
      <c r="S551" s="193"/>
      <c r="T551" s="194"/>
      <c r="AT551" s="188" t="s">
        <v>197</v>
      </c>
      <c r="AU551" s="188" t="s">
        <v>195</v>
      </c>
      <c r="AV551" s="12" t="s">
        <v>195</v>
      </c>
      <c r="AW551" s="12" t="s">
        <v>35</v>
      </c>
      <c r="AX551" s="12" t="s">
        <v>71</v>
      </c>
      <c r="AY551" s="188" t="s">
        <v>187</v>
      </c>
    </row>
    <row r="552" spans="2:51" s="14" customFormat="1" ht="13.5">
      <c r="B552" s="208"/>
      <c r="D552" s="179" t="s">
        <v>197</v>
      </c>
      <c r="E552" s="209" t="s">
        <v>22</v>
      </c>
      <c r="F552" s="210" t="s">
        <v>640</v>
      </c>
      <c r="H552" s="211">
        <v>1683.517</v>
      </c>
      <c r="I552" s="212"/>
      <c r="L552" s="208"/>
      <c r="M552" s="213"/>
      <c r="N552" s="214"/>
      <c r="O552" s="214"/>
      <c r="P552" s="214"/>
      <c r="Q552" s="214"/>
      <c r="R552" s="214"/>
      <c r="S552" s="214"/>
      <c r="T552" s="215"/>
      <c r="AT552" s="209" t="s">
        <v>197</v>
      </c>
      <c r="AU552" s="209" t="s">
        <v>195</v>
      </c>
      <c r="AV552" s="14" t="s">
        <v>97</v>
      </c>
      <c r="AW552" s="14" t="s">
        <v>35</v>
      </c>
      <c r="AX552" s="14" t="s">
        <v>71</v>
      </c>
      <c r="AY552" s="209" t="s">
        <v>187</v>
      </c>
    </row>
    <row r="553" spans="2:51" s="12" customFormat="1" ht="13.5">
      <c r="B553" s="187"/>
      <c r="D553" s="179" t="s">
        <v>197</v>
      </c>
      <c r="E553" s="188" t="s">
        <v>22</v>
      </c>
      <c r="F553" s="189" t="s">
        <v>641</v>
      </c>
      <c r="H553" s="190">
        <v>131.31</v>
      </c>
      <c r="I553" s="191"/>
      <c r="L553" s="187"/>
      <c r="M553" s="192"/>
      <c r="N553" s="193"/>
      <c r="O553" s="193"/>
      <c r="P553" s="193"/>
      <c r="Q553" s="193"/>
      <c r="R553" s="193"/>
      <c r="S553" s="193"/>
      <c r="T553" s="194"/>
      <c r="AT553" s="188" t="s">
        <v>197</v>
      </c>
      <c r="AU553" s="188" t="s">
        <v>195</v>
      </c>
      <c r="AV553" s="12" t="s">
        <v>195</v>
      </c>
      <c r="AW553" s="12" t="s">
        <v>35</v>
      </c>
      <c r="AX553" s="12" t="s">
        <v>71</v>
      </c>
      <c r="AY553" s="188" t="s">
        <v>187</v>
      </c>
    </row>
    <row r="554" spans="2:51" s="12" customFormat="1" ht="13.5">
      <c r="B554" s="187"/>
      <c r="D554" s="179" t="s">
        <v>197</v>
      </c>
      <c r="E554" s="188" t="s">
        <v>22</v>
      </c>
      <c r="F554" s="189" t="s">
        <v>642</v>
      </c>
      <c r="H554" s="190">
        <v>511.995</v>
      </c>
      <c r="I554" s="191"/>
      <c r="L554" s="187"/>
      <c r="M554" s="192"/>
      <c r="N554" s="193"/>
      <c r="O554" s="193"/>
      <c r="P554" s="193"/>
      <c r="Q554" s="193"/>
      <c r="R554" s="193"/>
      <c r="S554" s="193"/>
      <c r="T554" s="194"/>
      <c r="AT554" s="188" t="s">
        <v>197</v>
      </c>
      <c r="AU554" s="188" t="s">
        <v>195</v>
      </c>
      <c r="AV554" s="12" t="s">
        <v>195</v>
      </c>
      <c r="AW554" s="12" t="s">
        <v>35</v>
      </c>
      <c r="AX554" s="12" t="s">
        <v>71</v>
      </c>
      <c r="AY554" s="188" t="s">
        <v>187</v>
      </c>
    </row>
    <row r="555" spans="2:51" s="12" customFormat="1" ht="13.5">
      <c r="B555" s="187"/>
      <c r="D555" s="179" t="s">
        <v>197</v>
      </c>
      <c r="E555" s="188" t="s">
        <v>22</v>
      </c>
      <c r="F555" s="189" t="s">
        <v>643</v>
      </c>
      <c r="H555" s="190">
        <v>3.225</v>
      </c>
      <c r="I555" s="191"/>
      <c r="L555" s="187"/>
      <c r="M555" s="192"/>
      <c r="N555" s="193"/>
      <c r="O555" s="193"/>
      <c r="P555" s="193"/>
      <c r="Q555" s="193"/>
      <c r="R555" s="193"/>
      <c r="S555" s="193"/>
      <c r="T555" s="194"/>
      <c r="AT555" s="188" t="s">
        <v>197</v>
      </c>
      <c r="AU555" s="188" t="s">
        <v>195</v>
      </c>
      <c r="AV555" s="12" t="s">
        <v>195</v>
      </c>
      <c r="AW555" s="12" t="s">
        <v>35</v>
      </c>
      <c r="AX555" s="12" t="s">
        <v>71</v>
      </c>
      <c r="AY555" s="188" t="s">
        <v>187</v>
      </c>
    </row>
    <row r="556" spans="2:51" s="14" customFormat="1" ht="13.5">
      <c r="B556" s="208"/>
      <c r="D556" s="179" t="s">
        <v>197</v>
      </c>
      <c r="E556" s="209" t="s">
        <v>22</v>
      </c>
      <c r="F556" s="210" t="s">
        <v>644</v>
      </c>
      <c r="H556" s="211">
        <v>646.53</v>
      </c>
      <c r="I556" s="212"/>
      <c r="L556" s="208"/>
      <c r="M556" s="213"/>
      <c r="N556" s="214"/>
      <c r="O556" s="214"/>
      <c r="P556" s="214"/>
      <c r="Q556" s="214"/>
      <c r="R556" s="214"/>
      <c r="S556" s="214"/>
      <c r="T556" s="215"/>
      <c r="AT556" s="209" t="s">
        <v>197</v>
      </c>
      <c r="AU556" s="209" t="s">
        <v>195</v>
      </c>
      <c r="AV556" s="14" t="s">
        <v>97</v>
      </c>
      <c r="AW556" s="14" t="s">
        <v>35</v>
      </c>
      <c r="AX556" s="14" t="s">
        <v>71</v>
      </c>
      <c r="AY556" s="209" t="s">
        <v>187</v>
      </c>
    </row>
    <row r="557" spans="2:51" s="13" customFormat="1" ht="13.5">
      <c r="B557" s="195"/>
      <c r="D557" s="196" t="s">
        <v>197</v>
      </c>
      <c r="E557" s="197" t="s">
        <v>22</v>
      </c>
      <c r="F557" s="198" t="s">
        <v>201</v>
      </c>
      <c r="H557" s="199">
        <v>2330.047</v>
      </c>
      <c r="I557" s="200"/>
      <c r="L557" s="195"/>
      <c r="M557" s="201"/>
      <c r="N557" s="202"/>
      <c r="O557" s="202"/>
      <c r="P557" s="202"/>
      <c r="Q557" s="202"/>
      <c r="R557" s="202"/>
      <c r="S557" s="202"/>
      <c r="T557" s="203"/>
      <c r="AT557" s="204" t="s">
        <v>197</v>
      </c>
      <c r="AU557" s="204" t="s">
        <v>195</v>
      </c>
      <c r="AV557" s="13" t="s">
        <v>194</v>
      </c>
      <c r="AW557" s="13" t="s">
        <v>35</v>
      </c>
      <c r="AX557" s="13" t="s">
        <v>78</v>
      </c>
      <c r="AY557" s="204" t="s">
        <v>187</v>
      </c>
    </row>
    <row r="558" spans="2:65" s="1" customFormat="1" ht="22.5" customHeight="1">
      <c r="B558" s="165"/>
      <c r="C558" s="166" t="s">
        <v>645</v>
      </c>
      <c r="D558" s="166" t="s">
        <v>189</v>
      </c>
      <c r="E558" s="167" t="s">
        <v>646</v>
      </c>
      <c r="F558" s="168" t="s">
        <v>647</v>
      </c>
      <c r="G558" s="169" t="s">
        <v>95</v>
      </c>
      <c r="H558" s="170">
        <v>9561.063</v>
      </c>
      <c r="I558" s="171"/>
      <c r="J558" s="172">
        <f>ROUND(I558*H558,2)</f>
        <v>0</v>
      </c>
      <c r="K558" s="168" t="s">
        <v>193</v>
      </c>
      <c r="L558" s="35"/>
      <c r="M558" s="173" t="s">
        <v>22</v>
      </c>
      <c r="N558" s="174" t="s">
        <v>43</v>
      </c>
      <c r="O558" s="36"/>
      <c r="P558" s="175">
        <f>O558*H558</f>
        <v>0</v>
      </c>
      <c r="Q558" s="175">
        <v>0</v>
      </c>
      <c r="R558" s="175">
        <f>Q558*H558</f>
        <v>0</v>
      </c>
      <c r="S558" s="175">
        <v>0</v>
      </c>
      <c r="T558" s="176">
        <f>S558*H558</f>
        <v>0</v>
      </c>
      <c r="AR558" s="18" t="s">
        <v>194</v>
      </c>
      <c r="AT558" s="18" t="s">
        <v>189</v>
      </c>
      <c r="AU558" s="18" t="s">
        <v>195</v>
      </c>
      <c r="AY558" s="18" t="s">
        <v>187</v>
      </c>
      <c r="BE558" s="177">
        <f>IF(N558="základní",J558,0)</f>
        <v>0</v>
      </c>
      <c r="BF558" s="177">
        <f>IF(N558="snížená",J558,0)</f>
        <v>0</v>
      </c>
      <c r="BG558" s="177">
        <f>IF(N558="zákl. přenesená",J558,0)</f>
        <v>0</v>
      </c>
      <c r="BH558" s="177">
        <f>IF(N558="sníž. přenesená",J558,0)</f>
        <v>0</v>
      </c>
      <c r="BI558" s="177">
        <f>IF(N558="nulová",J558,0)</f>
        <v>0</v>
      </c>
      <c r="BJ558" s="18" t="s">
        <v>195</v>
      </c>
      <c r="BK558" s="177">
        <f>ROUND(I558*H558,2)</f>
        <v>0</v>
      </c>
      <c r="BL558" s="18" t="s">
        <v>194</v>
      </c>
      <c r="BM558" s="18" t="s">
        <v>648</v>
      </c>
    </row>
    <row r="559" spans="2:51" s="11" customFormat="1" ht="13.5">
      <c r="B559" s="178"/>
      <c r="D559" s="179" t="s">
        <v>197</v>
      </c>
      <c r="E559" s="180" t="s">
        <v>22</v>
      </c>
      <c r="F559" s="181" t="s">
        <v>287</v>
      </c>
      <c r="H559" s="182" t="s">
        <v>22</v>
      </c>
      <c r="I559" s="183"/>
      <c r="L559" s="178"/>
      <c r="M559" s="184"/>
      <c r="N559" s="185"/>
      <c r="O559" s="185"/>
      <c r="P559" s="185"/>
      <c r="Q559" s="185"/>
      <c r="R559" s="185"/>
      <c r="S559" s="185"/>
      <c r="T559" s="186"/>
      <c r="AT559" s="182" t="s">
        <v>197</v>
      </c>
      <c r="AU559" s="182" t="s">
        <v>195</v>
      </c>
      <c r="AV559" s="11" t="s">
        <v>78</v>
      </c>
      <c r="AW559" s="11" t="s">
        <v>35</v>
      </c>
      <c r="AX559" s="11" t="s">
        <v>71</v>
      </c>
      <c r="AY559" s="182" t="s">
        <v>187</v>
      </c>
    </row>
    <row r="560" spans="2:51" s="11" customFormat="1" ht="13.5">
      <c r="B560" s="178"/>
      <c r="D560" s="179" t="s">
        <v>197</v>
      </c>
      <c r="E560" s="180" t="s">
        <v>22</v>
      </c>
      <c r="F560" s="181" t="s">
        <v>288</v>
      </c>
      <c r="H560" s="182" t="s">
        <v>22</v>
      </c>
      <c r="I560" s="183"/>
      <c r="L560" s="178"/>
      <c r="M560" s="184"/>
      <c r="N560" s="185"/>
      <c r="O560" s="185"/>
      <c r="P560" s="185"/>
      <c r="Q560" s="185"/>
      <c r="R560" s="185"/>
      <c r="S560" s="185"/>
      <c r="T560" s="186"/>
      <c r="AT560" s="182" t="s">
        <v>197</v>
      </c>
      <c r="AU560" s="182" t="s">
        <v>195</v>
      </c>
      <c r="AV560" s="11" t="s">
        <v>78</v>
      </c>
      <c r="AW560" s="11" t="s">
        <v>35</v>
      </c>
      <c r="AX560" s="11" t="s">
        <v>71</v>
      </c>
      <c r="AY560" s="182" t="s">
        <v>187</v>
      </c>
    </row>
    <row r="561" spans="2:51" s="11" customFormat="1" ht="13.5">
      <c r="B561" s="178"/>
      <c r="D561" s="179" t="s">
        <v>197</v>
      </c>
      <c r="E561" s="180" t="s">
        <v>22</v>
      </c>
      <c r="F561" s="181" t="s">
        <v>289</v>
      </c>
      <c r="H561" s="182" t="s">
        <v>22</v>
      </c>
      <c r="I561" s="183"/>
      <c r="L561" s="178"/>
      <c r="M561" s="184"/>
      <c r="N561" s="185"/>
      <c r="O561" s="185"/>
      <c r="P561" s="185"/>
      <c r="Q561" s="185"/>
      <c r="R561" s="185"/>
      <c r="S561" s="185"/>
      <c r="T561" s="186"/>
      <c r="AT561" s="182" t="s">
        <v>197</v>
      </c>
      <c r="AU561" s="182" t="s">
        <v>195</v>
      </c>
      <c r="AV561" s="11" t="s">
        <v>78</v>
      </c>
      <c r="AW561" s="11" t="s">
        <v>35</v>
      </c>
      <c r="AX561" s="11" t="s">
        <v>71</v>
      </c>
      <c r="AY561" s="182" t="s">
        <v>187</v>
      </c>
    </row>
    <row r="562" spans="2:51" s="11" customFormat="1" ht="13.5">
      <c r="B562" s="178"/>
      <c r="D562" s="179" t="s">
        <v>197</v>
      </c>
      <c r="E562" s="180" t="s">
        <v>22</v>
      </c>
      <c r="F562" s="181" t="s">
        <v>290</v>
      </c>
      <c r="H562" s="182" t="s">
        <v>22</v>
      </c>
      <c r="I562" s="183"/>
      <c r="L562" s="178"/>
      <c r="M562" s="184"/>
      <c r="N562" s="185"/>
      <c r="O562" s="185"/>
      <c r="P562" s="185"/>
      <c r="Q562" s="185"/>
      <c r="R562" s="185"/>
      <c r="S562" s="185"/>
      <c r="T562" s="186"/>
      <c r="AT562" s="182" t="s">
        <v>197</v>
      </c>
      <c r="AU562" s="182" t="s">
        <v>195</v>
      </c>
      <c r="AV562" s="11" t="s">
        <v>78</v>
      </c>
      <c r="AW562" s="11" t="s">
        <v>35</v>
      </c>
      <c r="AX562" s="11" t="s">
        <v>71</v>
      </c>
      <c r="AY562" s="182" t="s">
        <v>187</v>
      </c>
    </row>
    <row r="563" spans="2:51" s="12" customFormat="1" ht="13.5">
      <c r="B563" s="187"/>
      <c r="D563" s="179" t="s">
        <v>197</v>
      </c>
      <c r="E563" s="188" t="s">
        <v>22</v>
      </c>
      <c r="F563" s="189" t="s">
        <v>324</v>
      </c>
      <c r="H563" s="190">
        <v>2686.293</v>
      </c>
      <c r="I563" s="191"/>
      <c r="L563" s="187"/>
      <c r="M563" s="192"/>
      <c r="N563" s="193"/>
      <c r="O563" s="193"/>
      <c r="P563" s="193"/>
      <c r="Q563" s="193"/>
      <c r="R563" s="193"/>
      <c r="S563" s="193"/>
      <c r="T563" s="194"/>
      <c r="AT563" s="188" t="s">
        <v>197</v>
      </c>
      <c r="AU563" s="188" t="s">
        <v>195</v>
      </c>
      <c r="AV563" s="12" t="s">
        <v>195</v>
      </c>
      <c r="AW563" s="12" t="s">
        <v>35</v>
      </c>
      <c r="AX563" s="12" t="s">
        <v>71</v>
      </c>
      <c r="AY563" s="188" t="s">
        <v>187</v>
      </c>
    </row>
    <row r="564" spans="2:51" s="12" customFormat="1" ht="13.5">
      <c r="B564" s="187"/>
      <c r="D564" s="179" t="s">
        <v>197</v>
      </c>
      <c r="E564" s="188" t="s">
        <v>22</v>
      </c>
      <c r="F564" s="189" t="s">
        <v>325</v>
      </c>
      <c r="H564" s="190">
        <v>484.751</v>
      </c>
      <c r="I564" s="191"/>
      <c r="L564" s="187"/>
      <c r="M564" s="192"/>
      <c r="N564" s="193"/>
      <c r="O564" s="193"/>
      <c r="P564" s="193"/>
      <c r="Q564" s="193"/>
      <c r="R564" s="193"/>
      <c r="S564" s="193"/>
      <c r="T564" s="194"/>
      <c r="AT564" s="188" t="s">
        <v>197</v>
      </c>
      <c r="AU564" s="188" t="s">
        <v>195</v>
      </c>
      <c r="AV564" s="12" t="s">
        <v>195</v>
      </c>
      <c r="AW564" s="12" t="s">
        <v>35</v>
      </c>
      <c r="AX564" s="12" t="s">
        <v>71</v>
      </c>
      <c r="AY564" s="188" t="s">
        <v>187</v>
      </c>
    </row>
    <row r="565" spans="2:51" s="12" customFormat="1" ht="13.5">
      <c r="B565" s="187"/>
      <c r="D565" s="179" t="s">
        <v>197</v>
      </c>
      <c r="E565" s="188" t="s">
        <v>22</v>
      </c>
      <c r="F565" s="189" t="s">
        <v>326</v>
      </c>
      <c r="H565" s="190">
        <v>194.683</v>
      </c>
      <c r="I565" s="191"/>
      <c r="L565" s="187"/>
      <c r="M565" s="192"/>
      <c r="N565" s="193"/>
      <c r="O565" s="193"/>
      <c r="P565" s="193"/>
      <c r="Q565" s="193"/>
      <c r="R565" s="193"/>
      <c r="S565" s="193"/>
      <c r="T565" s="194"/>
      <c r="AT565" s="188" t="s">
        <v>197</v>
      </c>
      <c r="AU565" s="188" t="s">
        <v>195</v>
      </c>
      <c r="AV565" s="12" t="s">
        <v>195</v>
      </c>
      <c r="AW565" s="12" t="s">
        <v>35</v>
      </c>
      <c r="AX565" s="12" t="s">
        <v>71</v>
      </c>
      <c r="AY565" s="188" t="s">
        <v>187</v>
      </c>
    </row>
    <row r="566" spans="2:51" s="12" customFormat="1" ht="13.5">
      <c r="B566" s="187"/>
      <c r="D566" s="179" t="s">
        <v>197</v>
      </c>
      <c r="E566" s="188" t="s">
        <v>22</v>
      </c>
      <c r="F566" s="189" t="s">
        <v>327</v>
      </c>
      <c r="H566" s="190">
        <v>256.608</v>
      </c>
      <c r="I566" s="191"/>
      <c r="L566" s="187"/>
      <c r="M566" s="192"/>
      <c r="N566" s="193"/>
      <c r="O566" s="193"/>
      <c r="P566" s="193"/>
      <c r="Q566" s="193"/>
      <c r="R566" s="193"/>
      <c r="S566" s="193"/>
      <c r="T566" s="194"/>
      <c r="AT566" s="188" t="s">
        <v>197</v>
      </c>
      <c r="AU566" s="188" t="s">
        <v>195</v>
      </c>
      <c r="AV566" s="12" t="s">
        <v>195</v>
      </c>
      <c r="AW566" s="12" t="s">
        <v>35</v>
      </c>
      <c r="AX566" s="12" t="s">
        <v>71</v>
      </c>
      <c r="AY566" s="188" t="s">
        <v>187</v>
      </c>
    </row>
    <row r="567" spans="2:51" s="12" customFormat="1" ht="13.5">
      <c r="B567" s="187"/>
      <c r="D567" s="179" t="s">
        <v>197</v>
      </c>
      <c r="E567" s="188" t="s">
        <v>22</v>
      </c>
      <c r="F567" s="189" t="s">
        <v>328</v>
      </c>
      <c r="H567" s="190">
        <v>487.017</v>
      </c>
      <c r="I567" s="191"/>
      <c r="L567" s="187"/>
      <c r="M567" s="192"/>
      <c r="N567" s="193"/>
      <c r="O567" s="193"/>
      <c r="P567" s="193"/>
      <c r="Q567" s="193"/>
      <c r="R567" s="193"/>
      <c r="S567" s="193"/>
      <c r="T567" s="194"/>
      <c r="AT567" s="188" t="s">
        <v>197</v>
      </c>
      <c r="AU567" s="188" t="s">
        <v>195</v>
      </c>
      <c r="AV567" s="12" t="s">
        <v>195</v>
      </c>
      <c r="AW567" s="12" t="s">
        <v>35</v>
      </c>
      <c r="AX567" s="12" t="s">
        <v>71</v>
      </c>
      <c r="AY567" s="188" t="s">
        <v>187</v>
      </c>
    </row>
    <row r="568" spans="2:51" s="12" customFormat="1" ht="13.5">
      <c r="B568" s="187"/>
      <c r="D568" s="179" t="s">
        <v>197</v>
      </c>
      <c r="E568" s="188" t="s">
        <v>22</v>
      </c>
      <c r="F568" s="189" t="s">
        <v>329</v>
      </c>
      <c r="H568" s="190">
        <v>530.53</v>
      </c>
      <c r="I568" s="191"/>
      <c r="L568" s="187"/>
      <c r="M568" s="192"/>
      <c r="N568" s="193"/>
      <c r="O568" s="193"/>
      <c r="P568" s="193"/>
      <c r="Q568" s="193"/>
      <c r="R568" s="193"/>
      <c r="S568" s="193"/>
      <c r="T568" s="194"/>
      <c r="AT568" s="188" t="s">
        <v>197</v>
      </c>
      <c r="AU568" s="188" t="s">
        <v>195</v>
      </c>
      <c r="AV568" s="12" t="s">
        <v>195</v>
      </c>
      <c r="AW568" s="12" t="s">
        <v>35</v>
      </c>
      <c r="AX568" s="12" t="s">
        <v>71</v>
      </c>
      <c r="AY568" s="188" t="s">
        <v>187</v>
      </c>
    </row>
    <row r="569" spans="2:51" s="12" customFormat="1" ht="13.5">
      <c r="B569" s="187"/>
      <c r="D569" s="179" t="s">
        <v>197</v>
      </c>
      <c r="E569" s="188" t="s">
        <v>22</v>
      </c>
      <c r="F569" s="189" t="s">
        <v>291</v>
      </c>
      <c r="H569" s="190">
        <v>801.133</v>
      </c>
      <c r="I569" s="191"/>
      <c r="L569" s="187"/>
      <c r="M569" s="192"/>
      <c r="N569" s="193"/>
      <c r="O569" s="193"/>
      <c r="P569" s="193"/>
      <c r="Q569" s="193"/>
      <c r="R569" s="193"/>
      <c r="S569" s="193"/>
      <c r="T569" s="194"/>
      <c r="AT569" s="188" t="s">
        <v>197</v>
      </c>
      <c r="AU569" s="188" t="s">
        <v>195</v>
      </c>
      <c r="AV569" s="12" t="s">
        <v>195</v>
      </c>
      <c r="AW569" s="12" t="s">
        <v>35</v>
      </c>
      <c r="AX569" s="12" t="s">
        <v>71</v>
      </c>
      <c r="AY569" s="188" t="s">
        <v>187</v>
      </c>
    </row>
    <row r="570" spans="2:51" s="12" customFormat="1" ht="13.5">
      <c r="B570" s="187"/>
      <c r="D570" s="179" t="s">
        <v>197</v>
      </c>
      <c r="E570" s="188" t="s">
        <v>22</v>
      </c>
      <c r="F570" s="189" t="s">
        <v>331</v>
      </c>
      <c r="H570" s="190">
        <v>24.21</v>
      </c>
      <c r="I570" s="191"/>
      <c r="L570" s="187"/>
      <c r="M570" s="192"/>
      <c r="N570" s="193"/>
      <c r="O570" s="193"/>
      <c r="P570" s="193"/>
      <c r="Q570" s="193"/>
      <c r="R570" s="193"/>
      <c r="S570" s="193"/>
      <c r="T570" s="194"/>
      <c r="AT570" s="188" t="s">
        <v>197</v>
      </c>
      <c r="AU570" s="188" t="s">
        <v>195</v>
      </c>
      <c r="AV570" s="12" t="s">
        <v>195</v>
      </c>
      <c r="AW570" s="12" t="s">
        <v>35</v>
      </c>
      <c r="AX570" s="12" t="s">
        <v>71</v>
      </c>
      <c r="AY570" s="188" t="s">
        <v>187</v>
      </c>
    </row>
    <row r="571" spans="2:51" s="12" customFormat="1" ht="13.5">
      <c r="B571" s="187"/>
      <c r="D571" s="179" t="s">
        <v>197</v>
      </c>
      <c r="E571" s="188" t="s">
        <v>22</v>
      </c>
      <c r="F571" s="189" t="s">
        <v>332</v>
      </c>
      <c r="H571" s="190">
        <v>33.18</v>
      </c>
      <c r="I571" s="191"/>
      <c r="L571" s="187"/>
      <c r="M571" s="192"/>
      <c r="N571" s="193"/>
      <c r="O571" s="193"/>
      <c r="P571" s="193"/>
      <c r="Q571" s="193"/>
      <c r="R571" s="193"/>
      <c r="S571" s="193"/>
      <c r="T571" s="194"/>
      <c r="AT571" s="188" t="s">
        <v>197</v>
      </c>
      <c r="AU571" s="188" t="s">
        <v>195</v>
      </c>
      <c r="AV571" s="12" t="s">
        <v>195</v>
      </c>
      <c r="AW571" s="12" t="s">
        <v>35</v>
      </c>
      <c r="AX571" s="12" t="s">
        <v>71</v>
      </c>
      <c r="AY571" s="188" t="s">
        <v>187</v>
      </c>
    </row>
    <row r="572" spans="2:51" s="12" customFormat="1" ht="13.5">
      <c r="B572" s="187"/>
      <c r="D572" s="179" t="s">
        <v>197</v>
      </c>
      <c r="E572" s="188" t="s">
        <v>22</v>
      </c>
      <c r="F572" s="189" t="s">
        <v>333</v>
      </c>
      <c r="H572" s="190">
        <v>1763.701</v>
      </c>
      <c r="I572" s="191"/>
      <c r="L572" s="187"/>
      <c r="M572" s="192"/>
      <c r="N572" s="193"/>
      <c r="O572" s="193"/>
      <c r="P572" s="193"/>
      <c r="Q572" s="193"/>
      <c r="R572" s="193"/>
      <c r="S572" s="193"/>
      <c r="T572" s="194"/>
      <c r="AT572" s="188" t="s">
        <v>197</v>
      </c>
      <c r="AU572" s="188" t="s">
        <v>195</v>
      </c>
      <c r="AV572" s="12" t="s">
        <v>195</v>
      </c>
      <c r="AW572" s="12" t="s">
        <v>35</v>
      </c>
      <c r="AX572" s="12" t="s">
        <v>71</v>
      </c>
      <c r="AY572" s="188" t="s">
        <v>187</v>
      </c>
    </row>
    <row r="573" spans="2:51" s="12" customFormat="1" ht="13.5">
      <c r="B573" s="187"/>
      <c r="D573" s="179" t="s">
        <v>197</v>
      </c>
      <c r="E573" s="188" t="s">
        <v>22</v>
      </c>
      <c r="F573" s="189" t="s">
        <v>334</v>
      </c>
      <c r="H573" s="190">
        <v>198.56</v>
      </c>
      <c r="I573" s="191"/>
      <c r="L573" s="187"/>
      <c r="M573" s="192"/>
      <c r="N573" s="193"/>
      <c r="O573" s="193"/>
      <c r="P573" s="193"/>
      <c r="Q573" s="193"/>
      <c r="R573" s="193"/>
      <c r="S573" s="193"/>
      <c r="T573" s="194"/>
      <c r="AT573" s="188" t="s">
        <v>197</v>
      </c>
      <c r="AU573" s="188" t="s">
        <v>195</v>
      </c>
      <c r="AV573" s="12" t="s">
        <v>195</v>
      </c>
      <c r="AW573" s="12" t="s">
        <v>35</v>
      </c>
      <c r="AX573" s="12" t="s">
        <v>71</v>
      </c>
      <c r="AY573" s="188" t="s">
        <v>187</v>
      </c>
    </row>
    <row r="574" spans="2:51" s="12" customFormat="1" ht="13.5">
      <c r="B574" s="187"/>
      <c r="D574" s="179" t="s">
        <v>197</v>
      </c>
      <c r="E574" s="188" t="s">
        <v>22</v>
      </c>
      <c r="F574" s="189" t="s">
        <v>335</v>
      </c>
      <c r="H574" s="190">
        <v>67.47</v>
      </c>
      <c r="I574" s="191"/>
      <c r="L574" s="187"/>
      <c r="M574" s="192"/>
      <c r="N574" s="193"/>
      <c r="O574" s="193"/>
      <c r="P574" s="193"/>
      <c r="Q574" s="193"/>
      <c r="R574" s="193"/>
      <c r="S574" s="193"/>
      <c r="T574" s="194"/>
      <c r="AT574" s="188" t="s">
        <v>197</v>
      </c>
      <c r="AU574" s="188" t="s">
        <v>195</v>
      </c>
      <c r="AV574" s="12" t="s">
        <v>195</v>
      </c>
      <c r="AW574" s="12" t="s">
        <v>35</v>
      </c>
      <c r="AX574" s="12" t="s">
        <v>71</v>
      </c>
      <c r="AY574" s="188" t="s">
        <v>187</v>
      </c>
    </row>
    <row r="575" spans="2:51" s="12" customFormat="1" ht="13.5">
      <c r="B575" s="187"/>
      <c r="D575" s="179" t="s">
        <v>197</v>
      </c>
      <c r="E575" s="188" t="s">
        <v>22</v>
      </c>
      <c r="F575" s="189" t="s">
        <v>336</v>
      </c>
      <c r="H575" s="190">
        <v>8.31</v>
      </c>
      <c r="I575" s="191"/>
      <c r="L575" s="187"/>
      <c r="M575" s="192"/>
      <c r="N575" s="193"/>
      <c r="O575" s="193"/>
      <c r="P575" s="193"/>
      <c r="Q575" s="193"/>
      <c r="R575" s="193"/>
      <c r="S575" s="193"/>
      <c r="T575" s="194"/>
      <c r="AT575" s="188" t="s">
        <v>197</v>
      </c>
      <c r="AU575" s="188" t="s">
        <v>195</v>
      </c>
      <c r="AV575" s="12" t="s">
        <v>195</v>
      </c>
      <c r="AW575" s="12" t="s">
        <v>35</v>
      </c>
      <c r="AX575" s="12" t="s">
        <v>71</v>
      </c>
      <c r="AY575" s="188" t="s">
        <v>187</v>
      </c>
    </row>
    <row r="576" spans="2:51" s="12" customFormat="1" ht="13.5">
      <c r="B576" s="187"/>
      <c r="D576" s="179" t="s">
        <v>197</v>
      </c>
      <c r="E576" s="188" t="s">
        <v>22</v>
      </c>
      <c r="F576" s="189" t="s">
        <v>337</v>
      </c>
      <c r="H576" s="190">
        <v>420.27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197</v>
      </c>
      <c r="AU576" s="188" t="s">
        <v>195</v>
      </c>
      <c r="AV576" s="12" t="s">
        <v>195</v>
      </c>
      <c r="AW576" s="12" t="s">
        <v>35</v>
      </c>
      <c r="AX576" s="12" t="s">
        <v>71</v>
      </c>
      <c r="AY576" s="188" t="s">
        <v>187</v>
      </c>
    </row>
    <row r="577" spans="2:51" s="12" customFormat="1" ht="13.5">
      <c r="B577" s="187"/>
      <c r="D577" s="179" t="s">
        <v>197</v>
      </c>
      <c r="E577" s="188" t="s">
        <v>22</v>
      </c>
      <c r="F577" s="189" t="s">
        <v>338</v>
      </c>
      <c r="H577" s="190">
        <v>253.32</v>
      </c>
      <c r="I577" s="191"/>
      <c r="L577" s="187"/>
      <c r="M577" s="192"/>
      <c r="N577" s="193"/>
      <c r="O577" s="193"/>
      <c r="P577" s="193"/>
      <c r="Q577" s="193"/>
      <c r="R577" s="193"/>
      <c r="S577" s="193"/>
      <c r="T577" s="194"/>
      <c r="AT577" s="188" t="s">
        <v>197</v>
      </c>
      <c r="AU577" s="188" t="s">
        <v>195</v>
      </c>
      <c r="AV577" s="12" t="s">
        <v>195</v>
      </c>
      <c r="AW577" s="12" t="s">
        <v>35</v>
      </c>
      <c r="AX577" s="12" t="s">
        <v>71</v>
      </c>
      <c r="AY577" s="188" t="s">
        <v>187</v>
      </c>
    </row>
    <row r="578" spans="2:51" s="12" customFormat="1" ht="13.5">
      <c r="B578" s="187"/>
      <c r="D578" s="179" t="s">
        <v>197</v>
      </c>
      <c r="E578" s="188" t="s">
        <v>22</v>
      </c>
      <c r="F578" s="189" t="s">
        <v>339</v>
      </c>
      <c r="H578" s="190">
        <v>42.57</v>
      </c>
      <c r="I578" s="191"/>
      <c r="L578" s="187"/>
      <c r="M578" s="192"/>
      <c r="N578" s="193"/>
      <c r="O578" s="193"/>
      <c r="P578" s="193"/>
      <c r="Q578" s="193"/>
      <c r="R578" s="193"/>
      <c r="S578" s="193"/>
      <c r="T578" s="194"/>
      <c r="AT578" s="188" t="s">
        <v>197</v>
      </c>
      <c r="AU578" s="188" t="s">
        <v>195</v>
      </c>
      <c r="AV578" s="12" t="s">
        <v>195</v>
      </c>
      <c r="AW578" s="12" t="s">
        <v>35</v>
      </c>
      <c r="AX578" s="12" t="s">
        <v>71</v>
      </c>
      <c r="AY578" s="188" t="s">
        <v>187</v>
      </c>
    </row>
    <row r="579" spans="2:51" s="12" customFormat="1" ht="13.5">
      <c r="B579" s="187"/>
      <c r="D579" s="179" t="s">
        <v>197</v>
      </c>
      <c r="E579" s="188" t="s">
        <v>22</v>
      </c>
      <c r="F579" s="189" t="s">
        <v>340</v>
      </c>
      <c r="H579" s="190">
        <v>97</v>
      </c>
      <c r="I579" s="191"/>
      <c r="L579" s="187"/>
      <c r="M579" s="192"/>
      <c r="N579" s="193"/>
      <c r="O579" s="193"/>
      <c r="P579" s="193"/>
      <c r="Q579" s="193"/>
      <c r="R579" s="193"/>
      <c r="S579" s="193"/>
      <c r="T579" s="194"/>
      <c r="AT579" s="188" t="s">
        <v>197</v>
      </c>
      <c r="AU579" s="188" t="s">
        <v>195</v>
      </c>
      <c r="AV579" s="12" t="s">
        <v>195</v>
      </c>
      <c r="AW579" s="12" t="s">
        <v>35</v>
      </c>
      <c r="AX579" s="12" t="s">
        <v>71</v>
      </c>
      <c r="AY579" s="188" t="s">
        <v>187</v>
      </c>
    </row>
    <row r="580" spans="2:51" s="14" customFormat="1" ht="13.5">
      <c r="B580" s="208"/>
      <c r="D580" s="179" t="s">
        <v>197</v>
      </c>
      <c r="E580" s="209" t="s">
        <v>22</v>
      </c>
      <c r="F580" s="210" t="s">
        <v>341</v>
      </c>
      <c r="H580" s="211">
        <v>8349.606</v>
      </c>
      <c r="I580" s="212"/>
      <c r="L580" s="208"/>
      <c r="M580" s="213"/>
      <c r="N580" s="214"/>
      <c r="O580" s="214"/>
      <c r="P580" s="214"/>
      <c r="Q580" s="214"/>
      <c r="R580" s="214"/>
      <c r="S580" s="214"/>
      <c r="T580" s="215"/>
      <c r="AT580" s="209" t="s">
        <v>197</v>
      </c>
      <c r="AU580" s="209" t="s">
        <v>195</v>
      </c>
      <c r="AV580" s="14" t="s">
        <v>97</v>
      </c>
      <c r="AW580" s="14" t="s">
        <v>35</v>
      </c>
      <c r="AX580" s="14" t="s">
        <v>71</v>
      </c>
      <c r="AY580" s="209" t="s">
        <v>187</v>
      </c>
    </row>
    <row r="581" spans="2:51" s="11" customFormat="1" ht="13.5">
      <c r="B581" s="178"/>
      <c r="D581" s="179" t="s">
        <v>197</v>
      </c>
      <c r="E581" s="180" t="s">
        <v>22</v>
      </c>
      <c r="F581" s="181" t="s">
        <v>649</v>
      </c>
      <c r="H581" s="182" t="s">
        <v>22</v>
      </c>
      <c r="I581" s="183"/>
      <c r="L581" s="178"/>
      <c r="M581" s="184"/>
      <c r="N581" s="185"/>
      <c r="O581" s="185"/>
      <c r="P581" s="185"/>
      <c r="Q581" s="185"/>
      <c r="R581" s="185"/>
      <c r="S581" s="185"/>
      <c r="T581" s="186"/>
      <c r="AT581" s="182" t="s">
        <v>197</v>
      </c>
      <c r="AU581" s="182" t="s">
        <v>195</v>
      </c>
      <c r="AV581" s="11" t="s">
        <v>78</v>
      </c>
      <c r="AW581" s="11" t="s">
        <v>35</v>
      </c>
      <c r="AX581" s="11" t="s">
        <v>71</v>
      </c>
      <c r="AY581" s="182" t="s">
        <v>187</v>
      </c>
    </row>
    <row r="582" spans="2:51" s="11" customFormat="1" ht="13.5">
      <c r="B582" s="178"/>
      <c r="D582" s="179" t="s">
        <v>197</v>
      </c>
      <c r="E582" s="180" t="s">
        <v>22</v>
      </c>
      <c r="F582" s="181" t="s">
        <v>650</v>
      </c>
      <c r="H582" s="182" t="s">
        <v>22</v>
      </c>
      <c r="I582" s="183"/>
      <c r="L582" s="178"/>
      <c r="M582" s="184"/>
      <c r="N582" s="185"/>
      <c r="O582" s="185"/>
      <c r="P582" s="185"/>
      <c r="Q582" s="185"/>
      <c r="R582" s="185"/>
      <c r="S582" s="185"/>
      <c r="T582" s="186"/>
      <c r="AT582" s="182" t="s">
        <v>197</v>
      </c>
      <c r="AU582" s="182" t="s">
        <v>195</v>
      </c>
      <c r="AV582" s="11" t="s">
        <v>78</v>
      </c>
      <c r="AW582" s="11" t="s">
        <v>35</v>
      </c>
      <c r="AX582" s="11" t="s">
        <v>71</v>
      </c>
      <c r="AY582" s="182" t="s">
        <v>187</v>
      </c>
    </row>
    <row r="583" spans="2:51" s="12" customFormat="1" ht="13.5">
      <c r="B583" s="187"/>
      <c r="D583" s="179" t="s">
        <v>197</v>
      </c>
      <c r="E583" s="188" t="s">
        <v>22</v>
      </c>
      <c r="F583" s="189" t="s">
        <v>651</v>
      </c>
      <c r="H583" s="190">
        <v>291.563</v>
      </c>
      <c r="I583" s="191"/>
      <c r="L583" s="187"/>
      <c r="M583" s="192"/>
      <c r="N583" s="193"/>
      <c r="O583" s="193"/>
      <c r="P583" s="193"/>
      <c r="Q583" s="193"/>
      <c r="R583" s="193"/>
      <c r="S583" s="193"/>
      <c r="T583" s="194"/>
      <c r="AT583" s="188" t="s">
        <v>197</v>
      </c>
      <c r="AU583" s="188" t="s">
        <v>195</v>
      </c>
      <c r="AV583" s="12" t="s">
        <v>195</v>
      </c>
      <c r="AW583" s="12" t="s">
        <v>35</v>
      </c>
      <c r="AX583" s="12" t="s">
        <v>71</v>
      </c>
      <c r="AY583" s="188" t="s">
        <v>187</v>
      </c>
    </row>
    <row r="584" spans="2:51" s="14" customFormat="1" ht="13.5">
      <c r="B584" s="208"/>
      <c r="D584" s="179" t="s">
        <v>197</v>
      </c>
      <c r="E584" s="209" t="s">
        <v>22</v>
      </c>
      <c r="F584" s="210" t="s">
        <v>652</v>
      </c>
      <c r="H584" s="211">
        <v>291.563</v>
      </c>
      <c r="I584" s="212"/>
      <c r="L584" s="208"/>
      <c r="M584" s="213"/>
      <c r="N584" s="214"/>
      <c r="O584" s="214"/>
      <c r="P584" s="214"/>
      <c r="Q584" s="214"/>
      <c r="R584" s="214"/>
      <c r="S584" s="214"/>
      <c r="T584" s="215"/>
      <c r="AT584" s="209" t="s">
        <v>197</v>
      </c>
      <c r="AU584" s="209" t="s">
        <v>195</v>
      </c>
      <c r="AV584" s="14" t="s">
        <v>97</v>
      </c>
      <c r="AW584" s="14" t="s">
        <v>35</v>
      </c>
      <c r="AX584" s="14" t="s">
        <v>71</v>
      </c>
      <c r="AY584" s="209" t="s">
        <v>187</v>
      </c>
    </row>
    <row r="585" spans="2:51" s="11" customFormat="1" ht="13.5">
      <c r="B585" s="178"/>
      <c r="D585" s="179" t="s">
        <v>197</v>
      </c>
      <c r="E585" s="180" t="s">
        <v>22</v>
      </c>
      <c r="F585" s="181" t="s">
        <v>653</v>
      </c>
      <c r="H585" s="182" t="s">
        <v>22</v>
      </c>
      <c r="I585" s="183"/>
      <c r="L585" s="178"/>
      <c r="M585" s="184"/>
      <c r="N585" s="185"/>
      <c r="O585" s="185"/>
      <c r="P585" s="185"/>
      <c r="Q585" s="185"/>
      <c r="R585" s="185"/>
      <c r="S585" s="185"/>
      <c r="T585" s="186"/>
      <c r="AT585" s="182" t="s">
        <v>197</v>
      </c>
      <c r="AU585" s="182" t="s">
        <v>195</v>
      </c>
      <c r="AV585" s="11" t="s">
        <v>78</v>
      </c>
      <c r="AW585" s="11" t="s">
        <v>35</v>
      </c>
      <c r="AX585" s="11" t="s">
        <v>71</v>
      </c>
      <c r="AY585" s="182" t="s">
        <v>187</v>
      </c>
    </row>
    <row r="586" spans="2:51" s="11" customFormat="1" ht="13.5">
      <c r="B586" s="178"/>
      <c r="D586" s="179" t="s">
        <v>197</v>
      </c>
      <c r="E586" s="180" t="s">
        <v>22</v>
      </c>
      <c r="F586" s="181" t="s">
        <v>654</v>
      </c>
      <c r="H586" s="182" t="s">
        <v>22</v>
      </c>
      <c r="I586" s="183"/>
      <c r="L586" s="178"/>
      <c r="M586" s="184"/>
      <c r="N586" s="185"/>
      <c r="O586" s="185"/>
      <c r="P586" s="185"/>
      <c r="Q586" s="185"/>
      <c r="R586" s="185"/>
      <c r="S586" s="185"/>
      <c r="T586" s="186"/>
      <c r="AT586" s="182" t="s">
        <v>197</v>
      </c>
      <c r="AU586" s="182" t="s">
        <v>195</v>
      </c>
      <c r="AV586" s="11" t="s">
        <v>78</v>
      </c>
      <c r="AW586" s="11" t="s">
        <v>35</v>
      </c>
      <c r="AX586" s="11" t="s">
        <v>71</v>
      </c>
      <c r="AY586" s="182" t="s">
        <v>187</v>
      </c>
    </row>
    <row r="587" spans="2:51" s="12" customFormat="1" ht="13.5">
      <c r="B587" s="187"/>
      <c r="D587" s="179" t="s">
        <v>197</v>
      </c>
      <c r="E587" s="188" t="s">
        <v>22</v>
      </c>
      <c r="F587" s="189" t="s">
        <v>655</v>
      </c>
      <c r="H587" s="190">
        <v>609.369</v>
      </c>
      <c r="I587" s="191"/>
      <c r="L587" s="187"/>
      <c r="M587" s="192"/>
      <c r="N587" s="193"/>
      <c r="O587" s="193"/>
      <c r="P587" s="193"/>
      <c r="Q587" s="193"/>
      <c r="R587" s="193"/>
      <c r="S587" s="193"/>
      <c r="T587" s="194"/>
      <c r="AT587" s="188" t="s">
        <v>197</v>
      </c>
      <c r="AU587" s="188" t="s">
        <v>195</v>
      </c>
      <c r="AV587" s="12" t="s">
        <v>195</v>
      </c>
      <c r="AW587" s="12" t="s">
        <v>35</v>
      </c>
      <c r="AX587" s="12" t="s">
        <v>71</v>
      </c>
      <c r="AY587" s="188" t="s">
        <v>187</v>
      </c>
    </row>
    <row r="588" spans="2:51" s="11" customFormat="1" ht="13.5">
      <c r="B588" s="178"/>
      <c r="D588" s="179" t="s">
        <v>197</v>
      </c>
      <c r="E588" s="180" t="s">
        <v>22</v>
      </c>
      <c r="F588" s="181" t="s">
        <v>656</v>
      </c>
      <c r="H588" s="182" t="s">
        <v>22</v>
      </c>
      <c r="I588" s="183"/>
      <c r="L588" s="178"/>
      <c r="M588" s="184"/>
      <c r="N588" s="185"/>
      <c r="O588" s="185"/>
      <c r="P588" s="185"/>
      <c r="Q588" s="185"/>
      <c r="R588" s="185"/>
      <c r="S588" s="185"/>
      <c r="T588" s="186"/>
      <c r="AT588" s="182" t="s">
        <v>197</v>
      </c>
      <c r="AU588" s="182" t="s">
        <v>195</v>
      </c>
      <c r="AV588" s="11" t="s">
        <v>78</v>
      </c>
      <c r="AW588" s="11" t="s">
        <v>35</v>
      </c>
      <c r="AX588" s="11" t="s">
        <v>71</v>
      </c>
      <c r="AY588" s="182" t="s">
        <v>187</v>
      </c>
    </row>
    <row r="589" spans="2:51" s="12" customFormat="1" ht="13.5">
      <c r="B589" s="187"/>
      <c r="D589" s="179" t="s">
        <v>197</v>
      </c>
      <c r="E589" s="188" t="s">
        <v>22</v>
      </c>
      <c r="F589" s="189" t="s">
        <v>657</v>
      </c>
      <c r="H589" s="190">
        <v>242.125</v>
      </c>
      <c r="I589" s="191"/>
      <c r="L589" s="187"/>
      <c r="M589" s="192"/>
      <c r="N589" s="193"/>
      <c r="O589" s="193"/>
      <c r="P589" s="193"/>
      <c r="Q589" s="193"/>
      <c r="R589" s="193"/>
      <c r="S589" s="193"/>
      <c r="T589" s="194"/>
      <c r="AT589" s="188" t="s">
        <v>197</v>
      </c>
      <c r="AU589" s="188" t="s">
        <v>195</v>
      </c>
      <c r="AV589" s="12" t="s">
        <v>195</v>
      </c>
      <c r="AW589" s="12" t="s">
        <v>35</v>
      </c>
      <c r="AX589" s="12" t="s">
        <v>71</v>
      </c>
      <c r="AY589" s="188" t="s">
        <v>187</v>
      </c>
    </row>
    <row r="590" spans="2:51" s="14" customFormat="1" ht="13.5">
      <c r="B590" s="208"/>
      <c r="D590" s="179" t="s">
        <v>197</v>
      </c>
      <c r="E590" s="209" t="s">
        <v>22</v>
      </c>
      <c r="F590" s="210" t="s">
        <v>658</v>
      </c>
      <c r="H590" s="211">
        <v>851.494</v>
      </c>
      <c r="I590" s="212"/>
      <c r="L590" s="208"/>
      <c r="M590" s="213"/>
      <c r="N590" s="214"/>
      <c r="O590" s="214"/>
      <c r="P590" s="214"/>
      <c r="Q590" s="214"/>
      <c r="R590" s="214"/>
      <c r="S590" s="214"/>
      <c r="T590" s="215"/>
      <c r="AT590" s="209" t="s">
        <v>197</v>
      </c>
      <c r="AU590" s="209" t="s">
        <v>195</v>
      </c>
      <c r="AV590" s="14" t="s">
        <v>97</v>
      </c>
      <c r="AW590" s="14" t="s">
        <v>35</v>
      </c>
      <c r="AX590" s="14" t="s">
        <v>71</v>
      </c>
      <c r="AY590" s="209" t="s">
        <v>187</v>
      </c>
    </row>
    <row r="591" spans="2:51" s="12" customFormat="1" ht="13.5">
      <c r="B591" s="187"/>
      <c r="D591" s="179" t="s">
        <v>197</v>
      </c>
      <c r="E591" s="188" t="s">
        <v>22</v>
      </c>
      <c r="F591" s="189" t="s">
        <v>659</v>
      </c>
      <c r="H591" s="190">
        <v>68.4</v>
      </c>
      <c r="I591" s="191"/>
      <c r="L591" s="187"/>
      <c r="M591" s="192"/>
      <c r="N591" s="193"/>
      <c r="O591" s="193"/>
      <c r="P591" s="193"/>
      <c r="Q591" s="193"/>
      <c r="R591" s="193"/>
      <c r="S591" s="193"/>
      <c r="T591" s="194"/>
      <c r="AT591" s="188" t="s">
        <v>197</v>
      </c>
      <c r="AU591" s="188" t="s">
        <v>195</v>
      </c>
      <c r="AV591" s="12" t="s">
        <v>195</v>
      </c>
      <c r="AW591" s="12" t="s">
        <v>35</v>
      </c>
      <c r="AX591" s="12" t="s">
        <v>71</v>
      </c>
      <c r="AY591" s="188" t="s">
        <v>187</v>
      </c>
    </row>
    <row r="592" spans="2:51" s="13" customFormat="1" ht="13.5">
      <c r="B592" s="195"/>
      <c r="D592" s="196" t="s">
        <v>197</v>
      </c>
      <c r="E592" s="197" t="s">
        <v>22</v>
      </c>
      <c r="F592" s="198" t="s">
        <v>201</v>
      </c>
      <c r="H592" s="199">
        <v>9561.063</v>
      </c>
      <c r="I592" s="200"/>
      <c r="L592" s="195"/>
      <c r="M592" s="201"/>
      <c r="N592" s="202"/>
      <c r="O592" s="202"/>
      <c r="P592" s="202"/>
      <c r="Q592" s="202"/>
      <c r="R592" s="202"/>
      <c r="S592" s="202"/>
      <c r="T592" s="203"/>
      <c r="AT592" s="204" t="s">
        <v>197</v>
      </c>
      <c r="AU592" s="204" t="s">
        <v>195</v>
      </c>
      <c r="AV592" s="13" t="s">
        <v>194</v>
      </c>
      <c r="AW592" s="13" t="s">
        <v>35</v>
      </c>
      <c r="AX592" s="13" t="s">
        <v>78</v>
      </c>
      <c r="AY592" s="204" t="s">
        <v>187</v>
      </c>
    </row>
    <row r="593" spans="2:65" s="1" customFormat="1" ht="22.5" customHeight="1">
      <c r="B593" s="165"/>
      <c r="C593" s="166" t="s">
        <v>660</v>
      </c>
      <c r="D593" s="166" t="s">
        <v>189</v>
      </c>
      <c r="E593" s="167" t="s">
        <v>661</v>
      </c>
      <c r="F593" s="168" t="s">
        <v>662</v>
      </c>
      <c r="G593" s="169" t="s">
        <v>192</v>
      </c>
      <c r="H593" s="170">
        <v>236.4</v>
      </c>
      <c r="I593" s="171"/>
      <c r="J593" s="172">
        <f>ROUND(I593*H593,2)</f>
        <v>0</v>
      </c>
      <c r="K593" s="168" t="s">
        <v>193</v>
      </c>
      <c r="L593" s="35"/>
      <c r="M593" s="173" t="s">
        <v>22</v>
      </c>
      <c r="N593" s="174" t="s">
        <v>43</v>
      </c>
      <c r="O593" s="36"/>
      <c r="P593" s="175">
        <f>O593*H593</f>
        <v>0</v>
      </c>
      <c r="Q593" s="175">
        <v>0</v>
      </c>
      <c r="R593" s="175">
        <f>Q593*H593</f>
        <v>0</v>
      </c>
      <c r="S593" s="175">
        <v>0</v>
      </c>
      <c r="T593" s="176">
        <f>S593*H593</f>
        <v>0</v>
      </c>
      <c r="AR593" s="18" t="s">
        <v>301</v>
      </c>
      <c r="AT593" s="18" t="s">
        <v>189</v>
      </c>
      <c r="AU593" s="18" t="s">
        <v>195</v>
      </c>
      <c r="AY593" s="18" t="s">
        <v>187</v>
      </c>
      <c r="BE593" s="177">
        <f>IF(N593="základní",J593,0)</f>
        <v>0</v>
      </c>
      <c r="BF593" s="177">
        <f>IF(N593="snížená",J593,0)</f>
        <v>0</v>
      </c>
      <c r="BG593" s="177">
        <f>IF(N593="zákl. přenesená",J593,0)</f>
        <v>0</v>
      </c>
      <c r="BH593" s="177">
        <f>IF(N593="sníž. přenesená",J593,0)</f>
        <v>0</v>
      </c>
      <c r="BI593" s="177">
        <f>IF(N593="nulová",J593,0)</f>
        <v>0</v>
      </c>
      <c r="BJ593" s="18" t="s">
        <v>195</v>
      </c>
      <c r="BK593" s="177">
        <f>ROUND(I593*H593,2)</f>
        <v>0</v>
      </c>
      <c r="BL593" s="18" t="s">
        <v>301</v>
      </c>
      <c r="BM593" s="18" t="s">
        <v>663</v>
      </c>
    </row>
    <row r="594" spans="2:51" s="11" customFormat="1" ht="13.5">
      <c r="B594" s="178"/>
      <c r="D594" s="179" t="s">
        <v>197</v>
      </c>
      <c r="E594" s="180" t="s">
        <v>22</v>
      </c>
      <c r="F594" s="181" t="s">
        <v>290</v>
      </c>
      <c r="H594" s="182" t="s">
        <v>22</v>
      </c>
      <c r="I594" s="183"/>
      <c r="L594" s="178"/>
      <c r="M594" s="184"/>
      <c r="N594" s="185"/>
      <c r="O594" s="185"/>
      <c r="P594" s="185"/>
      <c r="Q594" s="185"/>
      <c r="R594" s="185"/>
      <c r="S594" s="185"/>
      <c r="T594" s="186"/>
      <c r="AT594" s="182" t="s">
        <v>197</v>
      </c>
      <c r="AU594" s="182" t="s">
        <v>195</v>
      </c>
      <c r="AV594" s="11" t="s">
        <v>78</v>
      </c>
      <c r="AW594" s="11" t="s">
        <v>35</v>
      </c>
      <c r="AX594" s="11" t="s">
        <v>71</v>
      </c>
      <c r="AY594" s="182" t="s">
        <v>187</v>
      </c>
    </row>
    <row r="595" spans="2:51" s="11" customFormat="1" ht="13.5">
      <c r="B595" s="178"/>
      <c r="D595" s="179" t="s">
        <v>197</v>
      </c>
      <c r="E595" s="180" t="s">
        <v>22</v>
      </c>
      <c r="F595" s="181" t="s">
        <v>250</v>
      </c>
      <c r="H595" s="182" t="s">
        <v>22</v>
      </c>
      <c r="I595" s="183"/>
      <c r="L595" s="178"/>
      <c r="M595" s="184"/>
      <c r="N595" s="185"/>
      <c r="O595" s="185"/>
      <c r="P595" s="185"/>
      <c r="Q595" s="185"/>
      <c r="R595" s="185"/>
      <c r="S595" s="185"/>
      <c r="T595" s="186"/>
      <c r="AT595" s="182" t="s">
        <v>197</v>
      </c>
      <c r="AU595" s="182" t="s">
        <v>195</v>
      </c>
      <c r="AV595" s="11" t="s">
        <v>78</v>
      </c>
      <c r="AW595" s="11" t="s">
        <v>35</v>
      </c>
      <c r="AX595" s="11" t="s">
        <v>71</v>
      </c>
      <c r="AY595" s="182" t="s">
        <v>187</v>
      </c>
    </row>
    <row r="596" spans="2:51" s="11" customFormat="1" ht="13.5">
      <c r="B596" s="178"/>
      <c r="D596" s="179" t="s">
        <v>197</v>
      </c>
      <c r="E596" s="180" t="s">
        <v>22</v>
      </c>
      <c r="F596" s="181" t="s">
        <v>664</v>
      </c>
      <c r="H596" s="182" t="s">
        <v>22</v>
      </c>
      <c r="I596" s="183"/>
      <c r="L596" s="178"/>
      <c r="M596" s="184"/>
      <c r="N596" s="185"/>
      <c r="O596" s="185"/>
      <c r="P596" s="185"/>
      <c r="Q596" s="185"/>
      <c r="R596" s="185"/>
      <c r="S596" s="185"/>
      <c r="T596" s="186"/>
      <c r="AT596" s="182" t="s">
        <v>197</v>
      </c>
      <c r="AU596" s="182" t="s">
        <v>195</v>
      </c>
      <c r="AV596" s="11" t="s">
        <v>78</v>
      </c>
      <c r="AW596" s="11" t="s">
        <v>35</v>
      </c>
      <c r="AX596" s="11" t="s">
        <v>71</v>
      </c>
      <c r="AY596" s="182" t="s">
        <v>187</v>
      </c>
    </row>
    <row r="597" spans="2:51" s="12" customFormat="1" ht="13.5">
      <c r="B597" s="187"/>
      <c r="D597" s="179" t="s">
        <v>197</v>
      </c>
      <c r="E597" s="188" t="s">
        <v>22</v>
      </c>
      <c r="F597" s="189" t="s">
        <v>369</v>
      </c>
      <c r="H597" s="190">
        <v>208.4</v>
      </c>
      <c r="I597" s="191"/>
      <c r="L597" s="187"/>
      <c r="M597" s="192"/>
      <c r="N597" s="193"/>
      <c r="O597" s="193"/>
      <c r="P597" s="193"/>
      <c r="Q597" s="193"/>
      <c r="R597" s="193"/>
      <c r="S597" s="193"/>
      <c r="T597" s="194"/>
      <c r="AT597" s="188" t="s">
        <v>197</v>
      </c>
      <c r="AU597" s="188" t="s">
        <v>195</v>
      </c>
      <c r="AV597" s="12" t="s">
        <v>195</v>
      </c>
      <c r="AW597" s="12" t="s">
        <v>35</v>
      </c>
      <c r="AX597" s="12" t="s">
        <v>71</v>
      </c>
      <c r="AY597" s="188" t="s">
        <v>187</v>
      </c>
    </row>
    <row r="598" spans="2:51" s="12" customFormat="1" ht="13.5">
      <c r="B598" s="187"/>
      <c r="D598" s="179" t="s">
        <v>197</v>
      </c>
      <c r="E598" s="188" t="s">
        <v>22</v>
      </c>
      <c r="F598" s="189" t="s">
        <v>370</v>
      </c>
      <c r="H598" s="190">
        <v>28</v>
      </c>
      <c r="I598" s="191"/>
      <c r="L598" s="187"/>
      <c r="M598" s="192"/>
      <c r="N598" s="193"/>
      <c r="O598" s="193"/>
      <c r="P598" s="193"/>
      <c r="Q598" s="193"/>
      <c r="R598" s="193"/>
      <c r="S598" s="193"/>
      <c r="T598" s="194"/>
      <c r="AT598" s="188" t="s">
        <v>197</v>
      </c>
      <c r="AU598" s="188" t="s">
        <v>195</v>
      </c>
      <c r="AV598" s="12" t="s">
        <v>195</v>
      </c>
      <c r="AW598" s="12" t="s">
        <v>35</v>
      </c>
      <c r="AX598" s="12" t="s">
        <v>71</v>
      </c>
      <c r="AY598" s="188" t="s">
        <v>187</v>
      </c>
    </row>
    <row r="599" spans="2:51" s="13" customFormat="1" ht="13.5">
      <c r="B599" s="195"/>
      <c r="D599" s="196" t="s">
        <v>197</v>
      </c>
      <c r="E599" s="197" t="s">
        <v>22</v>
      </c>
      <c r="F599" s="198" t="s">
        <v>201</v>
      </c>
      <c r="H599" s="199">
        <v>236.4</v>
      </c>
      <c r="I599" s="200"/>
      <c r="L599" s="195"/>
      <c r="M599" s="201"/>
      <c r="N599" s="202"/>
      <c r="O599" s="202"/>
      <c r="P599" s="202"/>
      <c r="Q599" s="202"/>
      <c r="R599" s="202"/>
      <c r="S599" s="202"/>
      <c r="T599" s="203"/>
      <c r="AT599" s="204" t="s">
        <v>197</v>
      </c>
      <c r="AU599" s="204" t="s">
        <v>195</v>
      </c>
      <c r="AV599" s="13" t="s">
        <v>194</v>
      </c>
      <c r="AW599" s="13" t="s">
        <v>35</v>
      </c>
      <c r="AX599" s="13" t="s">
        <v>78</v>
      </c>
      <c r="AY599" s="204" t="s">
        <v>187</v>
      </c>
    </row>
    <row r="600" spans="2:65" s="1" customFormat="1" ht="22.5" customHeight="1">
      <c r="B600" s="165"/>
      <c r="C600" s="166" t="s">
        <v>665</v>
      </c>
      <c r="D600" s="166" t="s">
        <v>189</v>
      </c>
      <c r="E600" s="167" t="s">
        <v>666</v>
      </c>
      <c r="F600" s="168" t="s">
        <v>667</v>
      </c>
      <c r="G600" s="169" t="s">
        <v>95</v>
      </c>
      <c r="H600" s="170">
        <v>127</v>
      </c>
      <c r="I600" s="171"/>
      <c r="J600" s="172">
        <f>ROUND(I600*H600,2)</f>
        <v>0</v>
      </c>
      <c r="K600" s="168" t="s">
        <v>193</v>
      </c>
      <c r="L600" s="35"/>
      <c r="M600" s="173" t="s">
        <v>22</v>
      </c>
      <c r="N600" s="174" t="s">
        <v>43</v>
      </c>
      <c r="O600" s="36"/>
      <c r="P600" s="175">
        <f>O600*H600</f>
        <v>0</v>
      </c>
      <c r="Q600" s="175">
        <v>0.105</v>
      </c>
      <c r="R600" s="175">
        <f>Q600*H600</f>
        <v>13.334999999999999</v>
      </c>
      <c r="S600" s="175">
        <v>0</v>
      </c>
      <c r="T600" s="176">
        <f>S600*H600</f>
        <v>0</v>
      </c>
      <c r="AR600" s="18" t="s">
        <v>194</v>
      </c>
      <c r="AT600" s="18" t="s">
        <v>189</v>
      </c>
      <c r="AU600" s="18" t="s">
        <v>195</v>
      </c>
      <c r="AY600" s="18" t="s">
        <v>187</v>
      </c>
      <c r="BE600" s="177">
        <f>IF(N600="základní",J600,0)</f>
        <v>0</v>
      </c>
      <c r="BF600" s="177">
        <f>IF(N600="snížená",J600,0)</f>
        <v>0</v>
      </c>
      <c r="BG600" s="177">
        <f>IF(N600="zákl. přenesená",J600,0)</f>
        <v>0</v>
      </c>
      <c r="BH600" s="177">
        <f>IF(N600="sníž. přenesená",J600,0)</f>
        <v>0</v>
      </c>
      <c r="BI600" s="177">
        <f>IF(N600="nulová",J600,0)</f>
        <v>0</v>
      </c>
      <c r="BJ600" s="18" t="s">
        <v>195</v>
      </c>
      <c r="BK600" s="177">
        <f>ROUND(I600*H600,2)</f>
        <v>0</v>
      </c>
      <c r="BL600" s="18" t="s">
        <v>194</v>
      </c>
      <c r="BM600" s="18" t="s">
        <v>668</v>
      </c>
    </row>
    <row r="601" spans="2:51" s="12" customFormat="1" ht="13.5">
      <c r="B601" s="187"/>
      <c r="D601" s="179" t="s">
        <v>197</v>
      </c>
      <c r="E601" s="188" t="s">
        <v>22</v>
      </c>
      <c r="F601" s="189" t="s">
        <v>669</v>
      </c>
      <c r="H601" s="190">
        <v>127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197</v>
      </c>
      <c r="AU601" s="188" t="s">
        <v>195</v>
      </c>
      <c r="AV601" s="12" t="s">
        <v>195</v>
      </c>
      <c r="AW601" s="12" t="s">
        <v>35</v>
      </c>
      <c r="AX601" s="12" t="s">
        <v>71</v>
      </c>
      <c r="AY601" s="188" t="s">
        <v>187</v>
      </c>
    </row>
    <row r="602" spans="2:51" s="13" customFormat="1" ht="13.5">
      <c r="B602" s="195"/>
      <c r="D602" s="196" t="s">
        <v>197</v>
      </c>
      <c r="E602" s="197" t="s">
        <v>22</v>
      </c>
      <c r="F602" s="198" t="s">
        <v>201</v>
      </c>
      <c r="H602" s="199">
        <v>127</v>
      </c>
      <c r="I602" s="200"/>
      <c r="L602" s="195"/>
      <c r="M602" s="201"/>
      <c r="N602" s="202"/>
      <c r="O602" s="202"/>
      <c r="P602" s="202"/>
      <c r="Q602" s="202"/>
      <c r="R602" s="202"/>
      <c r="S602" s="202"/>
      <c r="T602" s="203"/>
      <c r="AT602" s="204" t="s">
        <v>197</v>
      </c>
      <c r="AU602" s="204" t="s">
        <v>195</v>
      </c>
      <c r="AV602" s="13" t="s">
        <v>194</v>
      </c>
      <c r="AW602" s="13" t="s">
        <v>35</v>
      </c>
      <c r="AX602" s="13" t="s">
        <v>78</v>
      </c>
      <c r="AY602" s="204" t="s">
        <v>187</v>
      </c>
    </row>
    <row r="603" spans="2:65" s="1" customFormat="1" ht="22.5" customHeight="1">
      <c r="B603" s="165"/>
      <c r="C603" s="166" t="s">
        <v>670</v>
      </c>
      <c r="D603" s="166" t="s">
        <v>189</v>
      </c>
      <c r="E603" s="167" t="s">
        <v>671</v>
      </c>
      <c r="F603" s="168" t="s">
        <v>672</v>
      </c>
      <c r="G603" s="169" t="s">
        <v>192</v>
      </c>
      <c r="H603" s="170">
        <v>5311.01</v>
      </c>
      <c r="I603" s="171"/>
      <c r="J603" s="172">
        <f>ROUND(I603*H603,2)</f>
        <v>0</v>
      </c>
      <c r="K603" s="168" t="s">
        <v>22</v>
      </c>
      <c r="L603" s="35"/>
      <c r="M603" s="173" t="s">
        <v>22</v>
      </c>
      <c r="N603" s="174" t="s">
        <v>43</v>
      </c>
      <c r="O603" s="36"/>
      <c r="P603" s="175">
        <f>O603*H603</f>
        <v>0</v>
      </c>
      <c r="Q603" s="175">
        <v>8E-05</v>
      </c>
      <c r="R603" s="175">
        <f>Q603*H603</f>
        <v>0.42488080000000006</v>
      </c>
      <c r="S603" s="175">
        <v>0</v>
      </c>
      <c r="T603" s="176">
        <f>S603*H603</f>
        <v>0</v>
      </c>
      <c r="AR603" s="18" t="s">
        <v>194</v>
      </c>
      <c r="AT603" s="18" t="s">
        <v>189</v>
      </c>
      <c r="AU603" s="18" t="s">
        <v>195</v>
      </c>
      <c r="AY603" s="18" t="s">
        <v>187</v>
      </c>
      <c r="BE603" s="177">
        <f>IF(N603="základní",J603,0)</f>
        <v>0</v>
      </c>
      <c r="BF603" s="177">
        <f>IF(N603="snížená",J603,0)</f>
        <v>0</v>
      </c>
      <c r="BG603" s="177">
        <f>IF(N603="zákl. přenesená",J603,0)</f>
        <v>0</v>
      </c>
      <c r="BH603" s="177">
        <f>IF(N603="sníž. přenesená",J603,0)</f>
        <v>0</v>
      </c>
      <c r="BI603" s="177">
        <f>IF(N603="nulová",J603,0)</f>
        <v>0</v>
      </c>
      <c r="BJ603" s="18" t="s">
        <v>195</v>
      </c>
      <c r="BK603" s="177">
        <f>ROUND(I603*H603,2)</f>
        <v>0</v>
      </c>
      <c r="BL603" s="18" t="s">
        <v>194</v>
      </c>
      <c r="BM603" s="18" t="s">
        <v>673</v>
      </c>
    </row>
    <row r="604" spans="2:51" s="11" customFormat="1" ht="13.5">
      <c r="B604" s="178"/>
      <c r="D604" s="179" t="s">
        <v>197</v>
      </c>
      <c r="E604" s="180" t="s">
        <v>22</v>
      </c>
      <c r="F604" s="181" t="s">
        <v>250</v>
      </c>
      <c r="H604" s="182" t="s">
        <v>22</v>
      </c>
      <c r="I604" s="183"/>
      <c r="L604" s="178"/>
      <c r="M604" s="184"/>
      <c r="N604" s="185"/>
      <c r="O604" s="185"/>
      <c r="P604" s="185"/>
      <c r="Q604" s="185"/>
      <c r="R604" s="185"/>
      <c r="S604" s="185"/>
      <c r="T604" s="186"/>
      <c r="AT604" s="182" t="s">
        <v>197</v>
      </c>
      <c r="AU604" s="182" t="s">
        <v>195</v>
      </c>
      <c r="AV604" s="11" t="s">
        <v>78</v>
      </c>
      <c r="AW604" s="11" t="s">
        <v>35</v>
      </c>
      <c r="AX604" s="11" t="s">
        <v>71</v>
      </c>
      <c r="AY604" s="182" t="s">
        <v>187</v>
      </c>
    </row>
    <row r="605" spans="2:51" s="12" customFormat="1" ht="13.5">
      <c r="B605" s="187"/>
      <c r="D605" s="179" t="s">
        <v>197</v>
      </c>
      <c r="E605" s="188" t="s">
        <v>22</v>
      </c>
      <c r="F605" s="189" t="s">
        <v>390</v>
      </c>
      <c r="H605" s="190">
        <v>744.3</v>
      </c>
      <c r="I605" s="191"/>
      <c r="L605" s="187"/>
      <c r="M605" s="192"/>
      <c r="N605" s="193"/>
      <c r="O605" s="193"/>
      <c r="P605" s="193"/>
      <c r="Q605" s="193"/>
      <c r="R605" s="193"/>
      <c r="S605" s="193"/>
      <c r="T605" s="194"/>
      <c r="AT605" s="188" t="s">
        <v>197</v>
      </c>
      <c r="AU605" s="188" t="s">
        <v>195</v>
      </c>
      <c r="AV605" s="12" t="s">
        <v>195</v>
      </c>
      <c r="AW605" s="12" t="s">
        <v>35</v>
      </c>
      <c r="AX605" s="12" t="s">
        <v>71</v>
      </c>
      <c r="AY605" s="188" t="s">
        <v>187</v>
      </c>
    </row>
    <row r="606" spans="2:51" s="12" customFormat="1" ht="13.5">
      <c r="B606" s="187"/>
      <c r="D606" s="179" t="s">
        <v>197</v>
      </c>
      <c r="E606" s="188" t="s">
        <v>22</v>
      </c>
      <c r="F606" s="189" t="s">
        <v>391</v>
      </c>
      <c r="H606" s="190">
        <v>22.04</v>
      </c>
      <c r="I606" s="191"/>
      <c r="L606" s="187"/>
      <c r="M606" s="192"/>
      <c r="N606" s="193"/>
      <c r="O606" s="193"/>
      <c r="P606" s="193"/>
      <c r="Q606" s="193"/>
      <c r="R606" s="193"/>
      <c r="S606" s="193"/>
      <c r="T606" s="194"/>
      <c r="AT606" s="188" t="s">
        <v>197</v>
      </c>
      <c r="AU606" s="188" t="s">
        <v>195</v>
      </c>
      <c r="AV606" s="12" t="s">
        <v>195</v>
      </c>
      <c r="AW606" s="12" t="s">
        <v>35</v>
      </c>
      <c r="AX606" s="12" t="s">
        <v>71</v>
      </c>
      <c r="AY606" s="188" t="s">
        <v>187</v>
      </c>
    </row>
    <row r="607" spans="2:51" s="12" customFormat="1" ht="13.5">
      <c r="B607" s="187"/>
      <c r="D607" s="179" t="s">
        <v>197</v>
      </c>
      <c r="E607" s="188" t="s">
        <v>22</v>
      </c>
      <c r="F607" s="189" t="s">
        <v>392</v>
      </c>
      <c r="H607" s="190">
        <v>63.85</v>
      </c>
      <c r="I607" s="191"/>
      <c r="L607" s="187"/>
      <c r="M607" s="192"/>
      <c r="N607" s="193"/>
      <c r="O607" s="193"/>
      <c r="P607" s="193"/>
      <c r="Q607" s="193"/>
      <c r="R607" s="193"/>
      <c r="S607" s="193"/>
      <c r="T607" s="194"/>
      <c r="AT607" s="188" t="s">
        <v>197</v>
      </c>
      <c r="AU607" s="188" t="s">
        <v>195</v>
      </c>
      <c r="AV607" s="12" t="s">
        <v>195</v>
      </c>
      <c r="AW607" s="12" t="s">
        <v>35</v>
      </c>
      <c r="AX607" s="12" t="s">
        <v>71</v>
      </c>
      <c r="AY607" s="188" t="s">
        <v>187</v>
      </c>
    </row>
    <row r="608" spans="2:51" s="12" customFormat="1" ht="13.5">
      <c r="B608" s="187"/>
      <c r="D608" s="179" t="s">
        <v>197</v>
      </c>
      <c r="E608" s="188" t="s">
        <v>22</v>
      </c>
      <c r="F608" s="189" t="s">
        <v>393</v>
      </c>
      <c r="H608" s="190">
        <v>251.95</v>
      </c>
      <c r="I608" s="191"/>
      <c r="L608" s="187"/>
      <c r="M608" s="192"/>
      <c r="N608" s="193"/>
      <c r="O608" s="193"/>
      <c r="P608" s="193"/>
      <c r="Q608" s="193"/>
      <c r="R608" s="193"/>
      <c r="S608" s="193"/>
      <c r="T608" s="194"/>
      <c r="AT608" s="188" t="s">
        <v>197</v>
      </c>
      <c r="AU608" s="188" t="s">
        <v>195</v>
      </c>
      <c r="AV608" s="12" t="s">
        <v>195</v>
      </c>
      <c r="AW608" s="12" t="s">
        <v>35</v>
      </c>
      <c r="AX608" s="12" t="s">
        <v>71</v>
      </c>
      <c r="AY608" s="188" t="s">
        <v>187</v>
      </c>
    </row>
    <row r="609" spans="2:51" s="12" customFormat="1" ht="13.5">
      <c r="B609" s="187"/>
      <c r="D609" s="179" t="s">
        <v>197</v>
      </c>
      <c r="E609" s="188" t="s">
        <v>22</v>
      </c>
      <c r="F609" s="189" t="s">
        <v>415</v>
      </c>
      <c r="H609" s="190">
        <v>3.55</v>
      </c>
      <c r="I609" s="191"/>
      <c r="L609" s="187"/>
      <c r="M609" s="192"/>
      <c r="N609" s="193"/>
      <c r="O609" s="193"/>
      <c r="P609" s="193"/>
      <c r="Q609" s="193"/>
      <c r="R609" s="193"/>
      <c r="S609" s="193"/>
      <c r="T609" s="194"/>
      <c r="AT609" s="188" t="s">
        <v>197</v>
      </c>
      <c r="AU609" s="188" t="s">
        <v>195</v>
      </c>
      <c r="AV609" s="12" t="s">
        <v>195</v>
      </c>
      <c r="AW609" s="12" t="s">
        <v>35</v>
      </c>
      <c r="AX609" s="12" t="s">
        <v>71</v>
      </c>
      <c r="AY609" s="188" t="s">
        <v>187</v>
      </c>
    </row>
    <row r="610" spans="2:51" s="14" customFormat="1" ht="13.5">
      <c r="B610" s="208"/>
      <c r="D610" s="179" t="s">
        <v>197</v>
      </c>
      <c r="E610" s="209" t="s">
        <v>22</v>
      </c>
      <c r="F610" s="210" t="s">
        <v>395</v>
      </c>
      <c r="H610" s="211">
        <v>1085.69</v>
      </c>
      <c r="I610" s="212"/>
      <c r="L610" s="208"/>
      <c r="M610" s="213"/>
      <c r="N610" s="214"/>
      <c r="O610" s="214"/>
      <c r="P610" s="214"/>
      <c r="Q610" s="214"/>
      <c r="R610" s="214"/>
      <c r="S610" s="214"/>
      <c r="T610" s="215"/>
      <c r="AT610" s="209" t="s">
        <v>197</v>
      </c>
      <c r="AU610" s="209" t="s">
        <v>195</v>
      </c>
      <c r="AV610" s="14" t="s">
        <v>97</v>
      </c>
      <c r="AW610" s="14" t="s">
        <v>35</v>
      </c>
      <c r="AX610" s="14" t="s">
        <v>71</v>
      </c>
      <c r="AY610" s="209" t="s">
        <v>187</v>
      </c>
    </row>
    <row r="611" spans="2:51" s="12" customFormat="1" ht="13.5">
      <c r="B611" s="187"/>
      <c r="D611" s="179" t="s">
        <v>197</v>
      </c>
      <c r="E611" s="188" t="s">
        <v>22</v>
      </c>
      <c r="F611" s="189" t="s">
        <v>396</v>
      </c>
      <c r="H611" s="190">
        <v>2118.1</v>
      </c>
      <c r="I611" s="191"/>
      <c r="L611" s="187"/>
      <c r="M611" s="192"/>
      <c r="N611" s="193"/>
      <c r="O611" s="193"/>
      <c r="P611" s="193"/>
      <c r="Q611" s="193"/>
      <c r="R611" s="193"/>
      <c r="S611" s="193"/>
      <c r="T611" s="194"/>
      <c r="AT611" s="188" t="s">
        <v>197</v>
      </c>
      <c r="AU611" s="188" t="s">
        <v>195</v>
      </c>
      <c r="AV611" s="12" t="s">
        <v>195</v>
      </c>
      <c r="AW611" s="12" t="s">
        <v>35</v>
      </c>
      <c r="AX611" s="12" t="s">
        <v>71</v>
      </c>
      <c r="AY611" s="188" t="s">
        <v>187</v>
      </c>
    </row>
    <row r="612" spans="2:51" s="12" customFormat="1" ht="13.5">
      <c r="B612" s="187"/>
      <c r="D612" s="179" t="s">
        <v>197</v>
      </c>
      <c r="E612" s="188" t="s">
        <v>22</v>
      </c>
      <c r="F612" s="189" t="s">
        <v>397</v>
      </c>
      <c r="H612" s="190">
        <v>40.6</v>
      </c>
      <c r="I612" s="191"/>
      <c r="L612" s="187"/>
      <c r="M612" s="192"/>
      <c r="N612" s="193"/>
      <c r="O612" s="193"/>
      <c r="P612" s="193"/>
      <c r="Q612" s="193"/>
      <c r="R612" s="193"/>
      <c r="S612" s="193"/>
      <c r="T612" s="194"/>
      <c r="AT612" s="188" t="s">
        <v>197</v>
      </c>
      <c r="AU612" s="188" t="s">
        <v>195</v>
      </c>
      <c r="AV612" s="12" t="s">
        <v>195</v>
      </c>
      <c r="AW612" s="12" t="s">
        <v>35</v>
      </c>
      <c r="AX612" s="12" t="s">
        <v>71</v>
      </c>
      <c r="AY612" s="188" t="s">
        <v>187</v>
      </c>
    </row>
    <row r="613" spans="2:51" s="12" customFormat="1" ht="13.5">
      <c r="B613" s="187"/>
      <c r="D613" s="179" t="s">
        <v>197</v>
      </c>
      <c r="E613" s="188" t="s">
        <v>22</v>
      </c>
      <c r="F613" s="189" t="s">
        <v>398</v>
      </c>
      <c r="H613" s="190">
        <v>193.5</v>
      </c>
      <c r="I613" s="191"/>
      <c r="L613" s="187"/>
      <c r="M613" s="192"/>
      <c r="N613" s="193"/>
      <c r="O613" s="193"/>
      <c r="P613" s="193"/>
      <c r="Q613" s="193"/>
      <c r="R613" s="193"/>
      <c r="S613" s="193"/>
      <c r="T613" s="194"/>
      <c r="AT613" s="188" t="s">
        <v>197</v>
      </c>
      <c r="AU613" s="188" t="s">
        <v>195</v>
      </c>
      <c r="AV613" s="12" t="s">
        <v>195</v>
      </c>
      <c r="AW613" s="12" t="s">
        <v>35</v>
      </c>
      <c r="AX613" s="12" t="s">
        <v>71</v>
      </c>
      <c r="AY613" s="188" t="s">
        <v>187</v>
      </c>
    </row>
    <row r="614" spans="2:51" s="12" customFormat="1" ht="13.5">
      <c r="B614" s="187"/>
      <c r="D614" s="179" t="s">
        <v>197</v>
      </c>
      <c r="E614" s="188" t="s">
        <v>22</v>
      </c>
      <c r="F614" s="189" t="s">
        <v>399</v>
      </c>
      <c r="H614" s="190">
        <v>553.3</v>
      </c>
      <c r="I614" s="191"/>
      <c r="L614" s="187"/>
      <c r="M614" s="192"/>
      <c r="N614" s="193"/>
      <c r="O614" s="193"/>
      <c r="P614" s="193"/>
      <c r="Q614" s="193"/>
      <c r="R614" s="193"/>
      <c r="S614" s="193"/>
      <c r="T614" s="194"/>
      <c r="AT614" s="188" t="s">
        <v>197</v>
      </c>
      <c r="AU614" s="188" t="s">
        <v>195</v>
      </c>
      <c r="AV614" s="12" t="s">
        <v>195</v>
      </c>
      <c r="AW614" s="12" t="s">
        <v>35</v>
      </c>
      <c r="AX614" s="12" t="s">
        <v>71</v>
      </c>
      <c r="AY614" s="188" t="s">
        <v>187</v>
      </c>
    </row>
    <row r="615" spans="2:51" s="12" customFormat="1" ht="13.5">
      <c r="B615" s="187"/>
      <c r="D615" s="179" t="s">
        <v>197</v>
      </c>
      <c r="E615" s="188" t="s">
        <v>22</v>
      </c>
      <c r="F615" s="189" t="s">
        <v>400</v>
      </c>
      <c r="H615" s="190">
        <v>24.38</v>
      </c>
      <c r="I615" s="191"/>
      <c r="L615" s="187"/>
      <c r="M615" s="192"/>
      <c r="N615" s="193"/>
      <c r="O615" s="193"/>
      <c r="P615" s="193"/>
      <c r="Q615" s="193"/>
      <c r="R615" s="193"/>
      <c r="S615" s="193"/>
      <c r="T615" s="194"/>
      <c r="AT615" s="188" t="s">
        <v>197</v>
      </c>
      <c r="AU615" s="188" t="s">
        <v>195</v>
      </c>
      <c r="AV615" s="12" t="s">
        <v>195</v>
      </c>
      <c r="AW615" s="12" t="s">
        <v>35</v>
      </c>
      <c r="AX615" s="12" t="s">
        <v>71</v>
      </c>
      <c r="AY615" s="188" t="s">
        <v>187</v>
      </c>
    </row>
    <row r="616" spans="2:51" s="14" customFormat="1" ht="13.5">
      <c r="B616" s="208"/>
      <c r="D616" s="179" t="s">
        <v>197</v>
      </c>
      <c r="E616" s="209" t="s">
        <v>22</v>
      </c>
      <c r="F616" s="210" t="s">
        <v>401</v>
      </c>
      <c r="H616" s="211">
        <v>2929.88</v>
      </c>
      <c r="I616" s="212"/>
      <c r="L616" s="208"/>
      <c r="M616" s="213"/>
      <c r="N616" s="214"/>
      <c r="O616" s="214"/>
      <c r="P616" s="214"/>
      <c r="Q616" s="214"/>
      <c r="R616" s="214"/>
      <c r="S616" s="214"/>
      <c r="T616" s="215"/>
      <c r="AT616" s="209" t="s">
        <v>197</v>
      </c>
      <c r="AU616" s="209" t="s">
        <v>195</v>
      </c>
      <c r="AV616" s="14" t="s">
        <v>97</v>
      </c>
      <c r="AW616" s="14" t="s">
        <v>35</v>
      </c>
      <c r="AX616" s="14" t="s">
        <v>71</v>
      </c>
      <c r="AY616" s="209" t="s">
        <v>187</v>
      </c>
    </row>
    <row r="617" spans="2:51" s="12" customFormat="1" ht="13.5">
      <c r="B617" s="187"/>
      <c r="D617" s="179" t="s">
        <v>197</v>
      </c>
      <c r="E617" s="188" t="s">
        <v>22</v>
      </c>
      <c r="F617" s="189" t="s">
        <v>402</v>
      </c>
      <c r="H617" s="190">
        <v>54.8</v>
      </c>
      <c r="I617" s="191"/>
      <c r="L617" s="187"/>
      <c r="M617" s="192"/>
      <c r="N617" s="193"/>
      <c r="O617" s="193"/>
      <c r="P617" s="193"/>
      <c r="Q617" s="193"/>
      <c r="R617" s="193"/>
      <c r="S617" s="193"/>
      <c r="T617" s="194"/>
      <c r="AT617" s="188" t="s">
        <v>197</v>
      </c>
      <c r="AU617" s="188" t="s">
        <v>195</v>
      </c>
      <c r="AV617" s="12" t="s">
        <v>195</v>
      </c>
      <c r="AW617" s="12" t="s">
        <v>35</v>
      </c>
      <c r="AX617" s="12" t="s">
        <v>71</v>
      </c>
      <c r="AY617" s="188" t="s">
        <v>187</v>
      </c>
    </row>
    <row r="618" spans="2:51" s="12" customFormat="1" ht="13.5">
      <c r="B618" s="187"/>
      <c r="D618" s="179" t="s">
        <v>197</v>
      </c>
      <c r="E618" s="188" t="s">
        <v>22</v>
      </c>
      <c r="F618" s="189" t="s">
        <v>403</v>
      </c>
      <c r="H618" s="190">
        <v>269.14</v>
      </c>
      <c r="I618" s="191"/>
      <c r="L618" s="187"/>
      <c r="M618" s="192"/>
      <c r="N618" s="193"/>
      <c r="O618" s="193"/>
      <c r="P618" s="193"/>
      <c r="Q618" s="193"/>
      <c r="R618" s="193"/>
      <c r="S618" s="193"/>
      <c r="T618" s="194"/>
      <c r="AT618" s="188" t="s">
        <v>197</v>
      </c>
      <c r="AU618" s="188" t="s">
        <v>195</v>
      </c>
      <c r="AV618" s="12" t="s">
        <v>195</v>
      </c>
      <c r="AW618" s="12" t="s">
        <v>35</v>
      </c>
      <c r="AX618" s="12" t="s">
        <v>71</v>
      </c>
      <c r="AY618" s="188" t="s">
        <v>187</v>
      </c>
    </row>
    <row r="619" spans="2:51" s="12" customFormat="1" ht="13.5">
      <c r="B619" s="187"/>
      <c r="D619" s="179" t="s">
        <v>197</v>
      </c>
      <c r="E619" s="188" t="s">
        <v>22</v>
      </c>
      <c r="F619" s="189" t="s">
        <v>404</v>
      </c>
      <c r="H619" s="190">
        <v>4.3</v>
      </c>
      <c r="I619" s="191"/>
      <c r="L619" s="187"/>
      <c r="M619" s="192"/>
      <c r="N619" s="193"/>
      <c r="O619" s="193"/>
      <c r="P619" s="193"/>
      <c r="Q619" s="193"/>
      <c r="R619" s="193"/>
      <c r="S619" s="193"/>
      <c r="T619" s="194"/>
      <c r="AT619" s="188" t="s">
        <v>197</v>
      </c>
      <c r="AU619" s="188" t="s">
        <v>195</v>
      </c>
      <c r="AV619" s="12" t="s">
        <v>195</v>
      </c>
      <c r="AW619" s="12" t="s">
        <v>35</v>
      </c>
      <c r="AX619" s="12" t="s">
        <v>71</v>
      </c>
      <c r="AY619" s="188" t="s">
        <v>187</v>
      </c>
    </row>
    <row r="620" spans="2:51" s="14" customFormat="1" ht="13.5">
      <c r="B620" s="208"/>
      <c r="D620" s="179" t="s">
        <v>197</v>
      </c>
      <c r="E620" s="209" t="s">
        <v>22</v>
      </c>
      <c r="F620" s="210" t="s">
        <v>405</v>
      </c>
      <c r="H620" s="211">
        <v>328.24</v>
      </c>
      <c r="I620" s="212"/>
      <c r="L620" s="208"/>
      <c r="M620" s="213"/>
      <c r="N620" s="214"/>
      <c r="O620" s="214"/>
      <c r="P620" s="214"/>
      <c r="Q620" s="214"/>
      <c r="R620" s="214"/>
      <c r="S620" s="214"/>
      <c r="T620" s="215"/>
      <c r="AT620" s="209" t="s">
        <v>197</v>
      </c>
      <c r="AU620" s="209" t="s">
        <v>195</v>
      </c>
      <c r="AV620" s="14" t="s">
        <v>97</v>
      </c>
      <c r="AW620" s="14" t="s">
        <v>35</v>
      </c>
      <c r="AX620" s="14" t="s">
        <v>71</v>
      </c>
      <c r="AY620" s="209" t="s">
        <v>187</v>
      </c>
    </row>
    <row r="621" spans="2:51" s="12" customFormat="1" ht="13.5">
      <c r="B621" s="187"/>
      <c r="D621" s="179" t="s">
        <v>197</v>
      </c>
      <c r="E621" s="188" t="s">
        <v>22</v>
      </c>
      <c r="F621" s="189" t="s">
        <v>412</v>
      </c>
      <c r="H621" s="190">
        <v>123.99</v>
      </c>
      <c r="I621" s="191"/>
      <c r="L621" s="187"/>
      <c r="M621" s="192"/>
      <c r="N621" s="193"/>
      <c r="O621" s="193"/>
      <c r="P621" s="193"/>
      <c r="Q621" s="193"/>
      <c r="R621" s="193"/>
      <c r="S621" s="193"/>
      <c r="T621" s="194"/>
      <c r="AT621" s="188" t="s">
        <v>197</v>
      </c>
      <c r="AU621" s="188" t="s">
        <v>195</v>
      </c>
      <c r="AV621" s="12" t="s">
        <v>195</v>
      </c>
      <c r="AW621" s="12" t="s">
        <v>35</v>
      </c>
      <c r="AX621" s="12" t="s">
        <v>71</v>
      </c>
      <c r="AY621" s="188" t="s">
        <v>187</v>
      </c>
    </row>
    <row r="622" spans="2:51" s="12" customFormat="1" ht="13.5">
      <c r="B622" s="187"/>
      <c r="D622" s="179" t="s">
        <v>197</v>
      </c>
      <c r="E622" s="188" t="s">
        <v>22</v>
      </c>
      <c r="F622" s="189" t="s">
        <v>413</v>
      </c>
      <c r="H622" s="190">
        <v>843.21</v>
      </c>
      <c r="I622" s="191"/>
      <c r="L622" s="187"/>
      <c r="M622" s="192"/>
      <c r="N622" s="193"/>
      <c r="O622" s="193"/>
      <c r="P622" s="193"/>
      <c r="Q622" s="193"/>
      <c r="R622" s="193"/>
      <c r="S622" s="193"/>
      <c r="T622" s="194"/>
      <c r="AT622" s="188" t="s">
        <v>197</v>
      </c>
      <c r="AU622" s="188" t="s">
        <v>195</v>
      </c>
      <c r="AV622" s="12" t="s">
        <v>195</v>
      </c>
      <c r="AW622" s="12" t="s">
        <v>35</v>
      </c>
      <c r="AX622" s="12" t="s">
        <v>71</v>
      </c>
      <c r="AY622" s="188" t="s">
        <v>187</v>
      </c>
    </row>
    <row r="623" spans="2:51" s="14" customFormat="1" ht="13.5">
      <c r="B623" s="208"/>
      <c r="D623" s="179" t="s">
        <v>197</v>
      </c>
      <c r="E623" s="209" t="s">
        <v>22</v>
      </c>
      <c r="F623" s="210" t="s">
        <v>424</v>
      </c>
      <c r="H623" s="211">
        <v>967.2</v>
      </c>
      <c r="I623" s="212"/>
      <c r="L623" s="208"/>
      <c r="M623" s="213"/>
      <c r="N623" s="214"/>
      <c r="O623" s="214"/>
      <c r="P623" s="214"/>
      <c r="Q623" s="214"/>
      <c r="R623" s="214"/>
      <c r="S623" s="214"/>
      <c r="T623" s="215"/>
      <c r="AT623" s="209" t="s">
        <v>197</v>
      </c>
      <c r="AU623" s="209" t="s">
        <v>195</v>
      </c>
      <c r="AV623" s="14" t="s">
        <v>97</v>
      </c>
      <c r="AW623" s="14" t="s">
        <v>35</v>
      </c>
      <c r="AX623" s="14" t="s">
        <v>71</v>
      </c>
      <c r="AY623" s="209" t="s">
        <v>187</v>
      </c>
    </row>
    <row r="624" spans="2:51" s="13" customFormat="1" ht="13.5">
      <c r="B624" s="195"/>
      <c r="D624" s="196" t="s">
        <v>197</v>
      </c>
      <c r="E624" s="197" t="s">
        <v>22</v>
      </c>
      <c r="F624" s="198" t="s">
        <v>201</v>
      </c>
      <c r="H624" s="199">
        <v>5311.01</v>
      </c>
      <c r="I624" s="200"/>
      <c r="L624" s="195"/>
      <c r="M624" s="201"/>
      <c r="N624" s="202"/>
      <c r="O624" s="202"/>
      <c r="P624" s="202"/>
      <c r="Q624" s="202"/>
      <c r="R624" s="202"/>
      <c r="S624" s="202"/>
      <c r="T624" s="203"/>
      <c r="AT624" s="204" t="s">
        <v>197</v>
      </c>
      <c r="AU624" s="204" t="s">
        <v>195</v>
      </c>
      <c r="AV624" s="13" t="s">
        <v>194</v>
      </c>
      <c r="AW624" s="13" t="s">
        <v>35</v>
      </c>
      <c r="AX624" s="13" t="s">
        <v>78</v>
      </c>
      <c r="AY624" s="204" t="s">
        <v>187</v>
      </c>
    </row>
    <row r="625" spans="2:65" s="1" customFormat="1" ht="22.5" customHeight="1">
      <c r="B625" s="165"/>
      <c r="C625" s="166" t="s">
        <v>674</v>
      </c>
      <c r="D625" s="166" t="s">
        <v>189</v>
      </c>
      <c r="E625" s="167" t="s">
        <v>675</v>
      </c>
      <c r="F625" s="168" t="s">
        <v>676</v>
      </c>
      <c r="G625" s="169" t="s">
        <v>95</v>
      </c>
      <c r="H625" s="170">
        <v>32</v>
      </c>
      <c r="I625" s="171"/>
      <c r="J625" s="172">
        <f>ROUND(I625*H625,2)</f>
        <v>0</v>
      </c>
      <c r="K625" s="168" t="s">
        <v>22</v>
      </c>
      <c r="L625" s="35"/>
      <c r="M625" s="173" t="s">
        <v>22</v>
      </c>
      <c r="N625" s="174" t="s">
        <v>43</v>
      </c>
      <c r="O625" s="36"/>
      <c r="P625" s="175">
        <f>O625*H625</f>
        <v>0</v>
      </c>
      <c r="Q625" s="175">
        <v>0</v>
      </c>
      <c r="R625" s="175">
        <f>Q625*H625</f>
        <v>0</v>
      </c>
      <c r="S625" s="175">
        <v>0</v>
      </c>
      <c r="T625" s="176">
        <f>S625*H625</f>
        <v>0</v>
      </c>
      <c r="AR625" s="18" t="s">
        <v>194</v>
      </c>
      <c r="AT625" s="18" t="s">
        <v>189</v>
      </c>
      <c r="AU625" s="18" t="s">
        <v>195</v>
      </c>
      <c r="AY625" s="18" t="s">
        <v>187</v>
      </c>
      <c r="BE625" s="177">
        <f>IF(N625="základní",J625,0)</f>
        <v>0</v>
      </c>
      <c r="BF625" s="177">
        <f>IF(N625="snížená",J625,0)</f>
        <v>0</v>
      </c>
      <c r="BG625" s="177">
        <f>IF(N625="zákl. přenesená",J625,0)</f>
        <v>0</v>
      </c>
      <c r="BH625" s="177">
        <f>IF(N625="sníž. přenesená",J625,0)</f>
        <v>0</v>
      </c>
      <c r="BI625" s="177">
        <f>IF(N625="nulová",J625,0)</f>
        <v>0</v>
      </c>
      <c r="BJ625" s="18" t="s">
        <v>195</v>
      </c>
      <c r="BK625" s="177">
        <f>ROUND(I625*H625,2)</f>
        <v>0</v>
      </c>
      <c r="BL625" s="18" t="s">
        <v>194</v>
      </c>
      <c r="BM625" s="18" t="s">
        <v>677</v>
      </c>
    </row>
    <row r="626" spans="2:51" s="12" customFormat="1" ht="13.5">
      <c r="B626" s="187"/>
      <c r="D626" s="196" t="s">
        <v>197</v>
      </c>
      <c r="E626" s="216" t="s">
        <v>22</v>
      </c>
      <c r="F626" s="217" t="s">
        <v>678</v>
      </c>
      <c r="H626" s="218">
        <v>32</v>
      </c>
      <c r="I626" s="191"/>
      <c r="L626" s="187"/>
      <c r="M626" s="192"/>
      <c r="N626" s="193"/>
      <c r="O626" s="193"/>
      <c r="P626" s="193"/>
      <c r="Q626" s="193"/>
      <c r="R626" s="193"/>
      <c r="S626" s="193"/>
      <c r="T626" s="194"/>
      <c r="AT626" s="188" t="s">
        <v>197</v>
      </c>
      <c r="AU626" s="188" t="s">
        <v>195</v>
      </c>
      <c r="AV626" s="12" t="s">
        <v>195</v>
      </c>
      <c r="AW626" s="12" t="s">
        <v>35</v>
      </c>
      <c r="AX626" s="12" t="s">
        <v>78</v>
      </c>
      <c r="AY626" s="188" t="s">
        <v>187</v>
      </c>
    </row>
    <row r="627" spans="2:65" s="1" customFormat="1" ht="22.5" customHeight="1">
      <c r="B627" s="165"/>
      <c r="C627" s="166" t="s">
        <v>679</v>
      </c>
      <c r="D627" s="166" t="s">
        <v>189</v>
      </c>
      <c r="E627" s="167" t="s">
        <v>680</v>
      </c>
      <c r="F627" s="168" t="s">
        <v>681</v>
      </c>
      <c r="G627" s="169" t="s">
        <v>95</v>
      </c>
      <c r="H627" s="170">
        <v>68.4</v>
      </c>
      <c r="I627" s="171"/>
      <c r="J627" s="172">
        <f>ROUND(I627*H627,2)</f>
        <v>0</v>
      </c>
      <c r="K627" s="168" t="s">
        <v>22</v>
      </c>
      <c r="L627" s="35"/>
      <c r="M627" s="173" t="s">
        <v>22</v>
      </c>
      <c r="N627" s="174" t="s">
        <v>43</v>
      </c>
      <c r="O627" s="36"/>
      <c r="P627" s="175">
        <f>O627*H627</f>
        <v>0</v>
      </c>
      <c r="Q627" s="175">
        <v>0</v>
      </c>
      <c r="R627" s="175">
        <f>Q627*H627</f>
        <v>0</v>
      </c>
      <c r="S627" s="175">
        <v>0</v>
      </c>
      <c r="T627" s="176">
        <f>S627*H627</f>
        <v>0</v>
      </c>
      <c r="AR627" s="18" t="s">
        <v>194</v>
      </c>
      <c r="AT627" s="18" t="s">
        <v>189</v>
      </c>
      <c r="AU627" s="18" t="s">
        <v>195</v>
      </c>
      <c r="AY627" s="18" t="s">
        <v>187</v>
      </c>
      <c r="BE627" s="177">
        <f>IF(N627="základní",J627,0)</f>
        <v>0</v>
      </c>
      <c r="BF627" s="177">
        <f>IF(N627="snížená",J627,0)</f>
        <v>0</v>
      </c>
      <c r="BG627" s="177">
        <f>IF(N627="zákl. přenesená",J627,0)</f>
        <v>0</v>
      </c>
      <c r="BH627" s="177">
        <f>IF(N627="sníž. přenesená",J627,0)</f>
        <v>0</v>
      </c>
      <c r="BI627" s="177">
        <f>IF(N627="nulová",J627,0)</f>
        <v>0</v>
      </c>
      <c r="BJ627" s="18" t="s">
        <v>195</v>
      </c>
      <c r="BK627" s="177">
        <f>ROUND(I627*H627,2)</f>
        <v>0</v>
      </c>
      <c r="BL627" s="18" t="s">
        <v>194</v>
      </c>
      <c r="BM627" s="18" t="s">
        <v>682</v>
      </c>
    </row>
    <row r="628" spans="2:51" s="12" customFormat="1" ht="13.5">
      <c r="B628" s="187"/>
      <c r="D628" s="196" t="s">
        <v>197</v>
      </c>
      <c r="E628" s="216" t="s">
        <v>22</v>
      </c>
      <c r="F628" s="217" t="s">
        <v>683</v>
      </c>
      <c r="H628" s="218">
        <v>68.4</v>
      </c>
      <c r="I628" s="191"/>
      <c r="L628" s="187"/>
      <c r="M628" s="192"/>
      <c r="N628" s="193"/>
      <c r="O628" s="193"/>
      <c r="P628" s="193"/>
      <c r="Q628" s="193"/>
      <c r="R628" s="193"/>
      <c r="S628" s="193"/>
      <c r="T628" s="194"/>
      <c r="AT628" s="188" t="s">
        <v>197</v>
      </c>
      <c r="AU628" s="188" t="s">
        <v>195</v>
      </c>
      <c r="AV628" s="12" t="s">
        <v>195</v>
      </c>
      <c r="AW628" s="12" t="s">
        <v>35</v>
      </c>
      <c r="AX628" s="12" t="s">
        <v>78</v>
      </c>
      <c r="AY628" s="188" t="s">
        <v>187</v>
      </c>
    </row>
    <row r="629" spans="2:65" s="1" customFormat="1" ht="22.5" customHeight="1">
      <c r="B629" s="165"/>
      <c r="C629" s="166" t="s">
        <v>684</v>
      </c>
      <c r="D629" s="166" t="s">
        <v>189</v>
      </c>
      <c r="E629" s="167" t="s">
        <v>685</v>
      </c>
      <c r="F629" s="168" t="s">
        <v>686</v>
      </c>
      <c r="G629" s="169" t="s">
        <v>95</v>
      </c>
      <c r="H629" s="170">
        <v>685</v>
      </c>
      <c r="I629" s="171"/>
      <c r="J629" s="172">
        <f>ROUND(I629*H629,2)</f>
        <v>0</v>
      </c>
      <c r="K629" s="168" t="s">
        <v>22</v>
      </c>
      <c r="L629" s="35"/>
      <c r="M629" s="173" t="s">
        <v>22</v>
      </c>
      <c r="N629" s="174" t="s">
        <v>43</v>
      </c>
      <c r="O629" s="36"/>
      <c r="P629" s="175">
        <f>O629*H629</f>
        <v>0</v>
      </c>
      <c r="Q629" s="175">
        <v>0</v>
      </c>
      <c r="R629" s="175">
        <f>Q629*H629</f>
        <v>0</v>
      </c>
      <c r="S629" s="175">
        <v>0</v>
      </c>
      <c r="T629" s="176">
        <f>S629*H629</f>
        <v>0</v>
      </c>
      <c r="AR629" s="18" t="s">
        <v>194</v>
      </c>
      <c r="AT629" s="18" t="s">
        <v>189</v>
      </c>
      <c r="AU629" s="18" t="s">
        <v>195</v>
      </c>
      <c r="AY629" s="18" t="s">
        <v>187</v>
      </c>
      <c r="BE629" s="177">
        <f>IF(N629="základní",J629,0)</f>
        <v>0</v>
      </c>
      <c r="BF629" s="177">
        <f>IF(N629="snížená",J629,0)</f>
        <v>0</v>
      </c>
      <c r="BG629" s="177">
        <f>IF(N629="zákl. přenesená",J629,0)</f>
        <v>0</v>
      </c>
      <c r="BH629" s="177">
        <f>IF(N629="sníž. přenesená",J629,0)</f>
        <v>0</v>
      </c>
      <c r="BI629" s="177">
        <f>IF(N629="nulová",J629,0)</f>
        <v>0</v>
      </c>
      <c r="BJ629" s="18" t="s">
        <v>195</v>
      </c>
      <c r="BK629" s="177">
        <f>ROUND(I629*H629,2)</f>
        <v>0</v>
      </c>
      <c r="BL629" s="18" t="s">
        <v>194</v>
      </c>
      <c r="BM629" s="18" t="s">
        <v>687</v>
      </c>
    </row>
    <row r="630" spans="2:51" s="12" customFormat="1" ht="13.5">
      <c r="B630" s="187"/>
      <c r="D630" s="196" t="s">
        <v>197</v>
      </c>
      <c r="E630" s="216" t="s">
        <v>22</v>
      </c>
      <c r="F630" s="217" t="s">
        <v>688</v>
      </c>
      <c r="H630" s="218">
        <v>685</v>
      </c>
      <c r="I630" s="191"/>
      <c r="L630" s="187"/>
      <c r="M630" s="192"/>
      <c r="N630" s="193"/>
      <c r="O630" s="193"/>
      <c r="P630" s="193"/>
      <c r="Q630" s="193"/>
      <c r="R630" s="193"/>
      <c r="S630" s="193"/>
      <c r="T630" s="194"/>
      <c r="AT630" s="188" t="s">
        <v>197</v>
      </c>
      <c r="AU630" s="188" t="s">
        <v>195</v>
      </c>
      <c r="AV630" s="12" t="s">
        <v>195</v>
      </c>
      <c r="AW630" s="12" t="s">
        <v>35</v>
      </c>
      <c r="AX630" s="12" t="s">
        <v>78</v>
      </c>
      <c r="AY630" s="188" t="s">
        <v>187</v>
      </c>
    </row>
    <row r="631" spans="2:65" s="1" customFormat="1" ht="22.5" customHeight="1">
      <c r="B631" s="165"/>
      <c r="C631" s="166" t="s">
        <v>689</v>
      </c>
      <c r="D631" s="166" t="s">
        <v>189</v>
      </c>
      <c r="E631" s="167" t="s">
        <v>690</v>
      </c>
      <c r="F631" s="168" t="s">
        <v>691</v>
      </c>
      <c r="G631" s="169" t="s">
        <v>95</v>
      </c>
      <c r="H631" s="170">
        <v>3.7</v>
      </c>
      <c r="I631" s="171"/>
      <c r="J631" s="172">
        <f>ROUND(I631*H631,2)</f>
        <v>0</v>
      </c>
      <c r="K631" s="168" t="s">
        <v>22</v>
      </c>
      <c r="L631" s="35"/>
      <c r="M631" s="173" t="s">
        <v>22</v>
      </c>
      <c r="N631" s="174" t="s">
        <v>43</v>
      </c>
      <c r="O631" s="36"/>
      <c r="P631" s="175">
        <f>O631*H631</f>
        <v>0</v>
      </c>
      <c r="Q631" s="175">
        <v>0</v>
      </c>
      <c r="R631" s="175">
        <f>Q631*H631</f>
        <v>0</v>
      </c>
      <c r="S631" s="175">
        <v>0</v>
      </c>
      <c r="T631" s="176">
        <f>S631*H631</f>
        <v>0</v>
      </c>
      <c r="AR631" s="18" t="s">
        <v>194</v>
      </c>
      <c r="AT631" s="18" t="s">
        <v>189</v>
      </c>
      <c r="AU631" s="18" t="s">
        <v>195</v>
      </c>
      <c r="AY631" s="18" t="s">
        <v>187</v>
      </c>
      <c r="BE631" s="177">
        <f>IF(N631="základní",J631,0)</f>
        <v>0</v>
      </c>
      <c r="BF631" s="177">
        <f>IF(N631="snížená",J631,0)</f>
        <v>0</v>
      </c>
      <c r="BG631" s="177">
        <f>IF(N631="zákl. přenesená",J631,0)</f>
        <v>0</v>
      </c>
      <c r="BH631" s="177">
        <f>IF(N631="sníž. přenesená",J631,0)</f>
        <v>0</v>
      </c>
      <c r="BI631" s="177">
        <f>IF(N631="nulová",J631,0)</f>
        <v>0</v>
      </c>
      <c r="BJ631" s="18" t="s">
        <v>195</v>
      </c>
      <c r="BK631" s="177">
        <f>ROUND(I631*H631,2)</f>
        <v>0</v>
      </c>
      <c r="BL631" s="18" t="s">
        <v>194</v>
      </c>
      <c r="BM631" s="18" t="s">
        <v>692</v>
      </c>
    </row>
    <row r="632" spans="2:51" s="12" customFormat="1" ht="13.5">
      <c r="B632" s="187"/>
      <c r="D632" s="179" t="s">
        <v>197</v>
      </c>
      <c r="E632" s="188" t="s">
        <v>22</v>
      </c>
      <c r="F632" s="189" t="s">
        <v>693</v>
      </c>
      <c r="H632" s="190">
        <v>3.7</v>
      </c>
      <c r="I632" s="191"/>
      <c r="L632" s="187"/>
      <c r="M632" s="192"/>
      <c r="N632" s="193"/>
      <c r="O632" s="193"/>
      <c r="P632" s="193"/>
      <c r="Q632" s="193"/>
      <c r="R632" s="193"/>
      <c r="S632" s="193"/>
      <c r="T632" s="194"/>
      <c r="AT632" s="188" t="s">
        <v>197</v>
      </c>
      <c r="AU632" s="188" t="s">
        <v>195</v>
      </c>
      <c r="AV632" s="12" t="s">
        <v>195</v>
      </c>
      <c r="AW632" s="12" t="s">
        <v>35</v>
      </c>
      <c r="AX632" s="12" t="s">
        <v>78</v>
      </c>
      <c r="AY632" s="188" t="s">
        <v>187</v>
      </c>
    </row>
    <row r="633" spans="2:63" s="10" customFormat="1" ht="29.25" customHeight="1">
      <c r="B633" s="151"/>
      <c r="D633" s="162" t="s">
        <v>70</v>
      </c>
      <c r="E633" s="163" t="s">
        <v>246</v>
      </c>
      <c r="F633" s="163" t="s">
        <v>694</v>
      </c>
      <c r="I633" s="154"/>
      <c r="J633" s="164">
        <f>BK633</f>
        <v>0</v>
      </c>
      <c r="L633" s="151"/>
      <c r="M633" s="156"/>
      <c r="N633" s="157"/>
      <c r="O633" s="157"/>
      <c r="P633" s="158">
        <f>SUM(P634:P698)</f>
        <v>0</v>
      </c>
      <c r="Q633" s="157"/>
      <c r="R633" s="158">
        <f>SUM(R634:R698)</f>
        <v>0</v>
      </c>
      <c r="S633" s="157"/>
      <c r="T633" s="159">
        <f>SUM(T634:T698)</f>
        <v>194.24876400000002</v>
      </c>
      <c r="AR633" s="152" t="s">
        <v>78</v>
      </c>
      <c r="AT633" s="160" t="s">
        <v>70</v>
      </c>
      <c r="AU633" s="160" t="s">
        <v>78</v>
      </c>
      <c r="AY633" s="152" t="s">
        <v>187</v>
      </c>
      <c r="BK633" s="161">
        <f>SUM(BK634:BK698)</f>
        <v>0</v>
      </c>
    </row>
    <row r="634" spans="2:65" s="1" customFormat="1" ht="31.5" customHeight="1">
      <c r="B634" s="165"/>
      <c r="C634" s="166" t="s">
        <v>695</v>
      </c>
      <c r="D634" s="166" t="s">
        <v>189</v>
      </c>
      <c r="E634" s="167" t="s">
        <v>696</v>
      </c>
      <c r="F634" s="168" t="s">
        <v>697</v>
      </c>
      <c r="G634" s="169" t="s">
        <v>698</v>
      </c>
      <c r="H634" s="170">
        <v>36.562</v>
      </c>
      <c r="I634" s="171"/>
      <c r="J634" s="172">
        <f>ROUND(I634*H634,2)</f>
        <v>0</v>
      </c>
      <c r="K634" s="168" t="s">
        <v>193</v>
      </c>
      <c r="L634" s="35"/>
      <c r="M634" s="173" t="s">
        <v>22</v>
      </c>
      <c r="N634" s="174" t="s">
        <v>43</v>
      </c>
      <c r="O634" s="36"/>
      <c r="P634" s="175">
        <f>O634*H634</f>
        <v>0</v>
      </c>
      <c r="Q634" s="175">
        <v>0</v>
      </c>
      <c r="R634" s="175">
        <f>Q634*H634</f>
        <v>0</v>
      </c>
      <c r="S634" s="175">
        <v>2.2</v>
      </c>
      <c r="T634" s="176">
        <f>S634*H634</f>
        <v>80.4364</v>
      </c>
      <c r="AR634" s="18" t="s">
        <v>194</v>
      </c>
      <c r="AT634" s="18" t="s">
        <v>189</v>
      </c>
      <c r="AU634" s="18" t="s">
        <v>195</v>
      </c>
      <c r="AY634" s="18" t="s">
        <v>187</v>
      </c>
      <c r="BE634" s="177">
        <f>IF(N634="základní",J634,0)</f>
        <v>0</v>
      </c>
      <c r="BF634" s="177">
        <f>IF(N634="snížená",J634,0)</f>
        <v>0</v>
      </c>
      <c r="BG634" s="177">
        <f>IF(N634="zákl. přenesená",J634,0)</f>
        <v>0</v>
      </c>
      <c r="BH634" s="177">
        <f>IF(N634="sníž. přenesená",J634,0)</f>
        <v>0</v>
      </c>
      <c r="BI634" s="177">
        <f>IF(N634="nulová",J634,0)</f>
        <v>0</v>
      </c>
      <c r="BJ634" s="18" t="s">
        <v>195</v>
      </c>
      <c r="BK634" s="177">
        <f>ROUND(I634*H634,2)</f>
        <v>0</v>
      </c>
      <c r="BL634" s="18" t="s">
        <v>194</v>
      </c>
      <c r="BM634" s="18" t="s">
        <v>699</v>
      </c>
    </row>
    <row r="635" spans="2:51" s="11" customFormat="1" ht="13.5">
      <c r="B635" s="178"/>
      <c r="D635" s="179" t="s">
        <v>197</v>
      </c>
      <c r="E635" s="180" t="s">
        <v>22</v>
      </c>
      <c r="F635" s="181" t="s">
        <v>654</v>
      </c>
      <c r="H635" s="182" t="s">
        <v>22</v>
      </c>
      <c r="I635" s="183"/>
      <c r="L635" s="178"/>
      <c r="M635" s="184"/>
      <c r="N635" s="185"/>
      <c r="O635" s="185"/>
      <c r="P635" s="185"/>
      <c r="Q635" s="185"/>
      <c r="R635" s="185"/>
      <c r="S635" s="185"/>
      <c r="T635" s="186"/>
      <c r="AT635" s="182" t="s">
        <v>197</v>
      </c>
      <c r="AU635" s="182" t="s">
        <v>195</v>
      </c>
      <c r="AV635" s="11" t="s">
        <v>78</v>
      </c>
      <c r="AW635" s="11" t="s">
        <v>35</v>
      </c>
      <c r="AX635" s="11" t="s">
        <v>71</v>
      </c>
      <c r="AY635" s="182" t="s">
        <v>187</v>
      </c>
    </row>
    <row r="636" spans="2:51" s="11" customFormat="1" ht="13.5">
      <c r="B636" s="178"/>
      <c r="D636" s="179" t="s">
        <v>197</v>
      </c>
      <c r="E636" s="180" t="s">
        <v>22</v>
      </c>
      <c r="F636" s="181" t="s">
        <v>653</v>
      </c>
      <c r="H636" s="182" t="s">
        <v>22</v>
      </c>
      <c r="I636" s="183"/>
      <c r="L636" s="178"/>
      <c r="M636" s="184"/>
      <c r="N636" s="185"/>
      <c r="O636" s="185"/>
      <c r="P636" s="185"/>
      <c r="Q636" s="185"/>
      <c r="R636" s="185"/>
      <c r="S636" s="185"/>
      <c r="T636" s="186"/>
      <c r="AT636" s="182" t="s">
        <v>197</v>
      </c>
      <c r="AU636" s="182" t="s">
        <v>195</v>
      </c>
      <c r="AV636" s="11" t="s">
        <v>78</v>
      </c>
      <c r="AW636" s="11" t="s">
        <v>35</v>
      </c>
      <c r="AX636" s="11" t="s">
        <v>71</v>
      </c>
      <c r="AY636" s="182" t="s">
        <v>187</v>
      </c>
    </row>
    <row r="637" spans="2:51" s="12" customFormat="1" ht="13.5">
      <c r="B637" s="187"/>
      <c r="D637" s="179" t="s">
        <v>197</v>
      </c>
      <c r="E637" s="188" t="s">
        <v>22</v>
      </c>
      <c r="F637" s="189" t="s">
        <v>700</v>
      </c>
      <c r="H637" s="190">
        <v>18.084</v>
      </c>
      <c r="I637" s="191"/>
      <c r="L637" s="187"/>
      <c r="M637" s="192"/>
      <c r="N637" s="193"/>
      <c r="O637" s="193"/>
      <c r="P637" s="193"/>
      <c r="Q637" s="193"/>
      <c r="R637" s="193"/>
      <c r="S637" s="193"/>
      <c r="T637" s="194"/>
      <c r="AT637" s="188" t="s">
        <v>197</v>
      </c>
      <c r="AU637" s="188" t="s">
        <v>195</v>
      </c>
      <c r="AV637" s="12" t="s">
        <v>195</v>
      </c>
      <c r="AW637" s="12" t="s">
        <v>35</v>
      </c>
      <c r="AX637" s="12" t="s">
        <v>71</v>
      </c>
      <c r="AY637" s="188" t="s">
        <v>187</v>
      </c>
    </row>
    <row r="638" spans="2:51" s="12" customFormat="1" ht="13.5">
      <c r="B638" s="187"/>
      <c r="D638" s="179" t="s">
        <v>197</v>
      </c>
      <c r="E638" s="188" t="s">
        <v>22</v>
      </c>
      <c r="F638" s="189" t="s">
        <v>701</v>
      </c>
      <c r="H638" s="190">
        <v>18.478</v>
      </c>
      <c r="I638" s="191"/>
      <c r="L638" s="187"/>
      <c r="M638" s="192"/>
      <c r="N638" s="193"/>
      <c r="O638" s="193"/>
      <c r="P638" s="193"/>
      <c r="Q638" s="193"/>
      <c r="R638" s="193"/>
      <c r="S638" s="193"/>
      <c r="T638" s="194"/>
      <c r="AT638" s="188" t="s">
        <v>197</v>
      </c>
      <c r="AU638" s="188" t="s">
        <v>195</v>
      </c>
      <c r="AV638" s="12" t="s">
        <v>195</v>
      </c>
      <c r="AW638" s="12" t="s">
        <v>35</v>
      </c>
      <c r="AX638" s="12" t="s">
        <v>71</v>
      </c>
      <c r="AY638" s="188" t="s">
        <v>187</v>
      </c>
    </row>
    <row r="639" spans="2:51" s="13" customFormat="1" ht="13.5">
      <c r="B639" s="195"/>
      <c r="D639" s="196" t="s">
        <v>197</v>
      </c>
      <c r="E639" s="197" t="s">
        <v>22</v>
      </c>
      <c r="F639" s="198" t="s">
        <v>201</v>
      </c>
      <c r="H639" s="199">
        <v>36.562</v>
      </c>
      <c r="I639" s="200"/>
      <c r="L639" s="195"/>
      <c r="M639" s="201"/>
      <c r="N639" s="202"/>
      <c r="O639" s="202"/>
      <c r="P639" s="202"/>
      <c r="Q639" s="202"/>
      <c r="R639" s="202"/>
      <c r="S639" s="202"/>
      <c r="T639" s="203"/>
      <c r="AT639" s="204" t="s">
        <v>197</v>
      </c>
      <c r="AU639" s="204" t="s">
        <v>195</v>
      </c>
      <c r="AV639" s="13" t="s">
        <v>194</v>
      </c>
      <c r="AW639" s="13" t="s">
        <v>35</v>
      </c>
      <c r="AX639" s="13" t="s">
        <v>78</v>
      </c>
      <c r="AY639" s="204" t="s">
        <v>187</v>
      </c>
    </row>
    <row r="640" spans="2:65" s="1" customFormat="1" ht="22.5" customHeight="1">
      <c r="B640" s="165"/>
      <c r="C640" s="166" t="s">
        <v>702</v>
      </c>
      <c r="D640" s="166" t="s">
        <v>189</v>
      </c>
      <c r="E640" s="167" t="s">
        <v>703</v>
      </c>
      <c r="F640" s="168" t="s">
        <v>704</v>
      </c>
      <c r="G640" s="169" t="s">
        <v>698</v>
      </c>
      <c r="H640" s="170">
        <v>36.562</v>
      </c>
      <c r="I640" s="171"/>
      <c r="J640" s="172">
        <f>ROUND(I640*H640,2)</f>
        <v>0</v>
      </c>
      <c r="K640" s="168" t="s">
        <v>193</v>
      </c>
      <c r="L640" s="35"/>
      <c r="M640" s="173" t="s">
        <v>22</v>
      </c>
      <c r="N640" s="174" t="s">
        <v>43</v>
      </c>
      <c r="O640" s="36"/>
      <c r="P640" s="175">
        <f>O640*H640</f>
        <v>0</v>
      </c>
      <c r="Q640" s="175">
        <v>0</v>
      </c>
      <c r="R640" s="175">
        <f>Q640*H640</f>
        <v>0</v>
      </c>
      <c r="S640" s="175">
        <v>0.044</v>
      </c>
      <c r="T640" s="176">
        <f>S640*H640</f>
        <v>1.6087279999999997</v>
      </c>
      <c r="AR640" s="18" t="s">
        <v>194</v>
      </c>
      <c r="AT640" s="18" t="s">
        <v>189</v>
      </c>
      <c r="AU640" s="18" t="s">
        <v>195</v>
      </c>
      <c r="AY640" s="18" t="s">
        <v>187</v>
      </c>
      <c r="BE640" s="177">
        <f>IF(N640="základní",J640,0)</f>
        <v>0</v>
      </c>
      <c r="BF640" s="177">
        <f>IF(N640="snížená",J640,0)</f>
        <v>0</v>
      </c>
      <c r="BG640" s="177">
        <f>IF(N640="zákl. přenesená",J640,0)</f>
        <v>0</v>
      </c>
      <c r="BH640" s="177">
        <f>IF(N640="sníž. přenesená",J640,0)</f>
        <v>0</v>
      </c>
      <c r="BI640" s="177">
        <f>IF(N640="nulová",J640,0)</f>
        <v>0</v>
      </c>
      <c r="BJ640" s="18" t="s">
        <v>195</v>
      </c>
      <c r="BK640" s="177">
        <f>ROUND(I640*H640,2)</f>
        <v>0</v>
      </c>
      <c r="BL640" s="18" t="s">
        <v>194</v>
      </c>
      <c r="BM640" s="18" t="s">
        <v>705</v>
      </c>
    </row>
    <row r="641" spans="2:65" s="1" customFormat="1" ht="31.5" customHeight="1">
      <c r="B641" s="165"/>
      <c r="C641" s="166" t="s">
        <v>706</v>
      </c>
      <c r="D641" s="166" t="s">
        <v>189</v>
      </c>
      <c r="E641" s="167" t="s">
        <v>707</v>
      </c>
      <c r="F641" s="168" t="s">
        <v>708</v>
      </c>
      <c r="G641" s="169" t="s">
        <v>95</v>
      </c>
      <c r="H641" s="170">
        <v>609.369</v>
      </c>
      <c r="I641" s="171"/>
      <c r="J641" s="172">
        <f>ROUND(I641*H641,2)</f>
        <v>0</v>
      </c>
      <c r="K641" s="168" t="s">
        <v>193</v>
      </c>
      <c r="L641" s="35"/>
      <c r="M641" s="173" t="s">
        <v>22</v>
      </c>
      <c r="N641" s="174" t="s">
        <v>43</v>
      </c>
      <c r="O641" s="36"/>
      <c r="P641" s="175">
        <f>O641*H641</f>
        <v>0</v>
      </c>
      <c r="Q641" s="175">
        <v>0</v>
      </c>
      <c r="R641" s="175">
        <f>Q641*H641</f>
        <v>0</v>
      </c>
      <c r="S641" s="175">
        <v>0.12</v>
      </c>
      <c r="T641" s="176">
        <f>S641*H641</f>
        <v>73.12428</v>
      </c>
      <c r="AR641" s="18" t="s">
        <v>194</v>
      </c>
      <c r="AT641" s="18" t="s">
        <v>189</v>
      </c>
      <c r="AU641" s="18" t="s">
        <v>195</v>
      </c>
      <c r="AY641" s="18" t="s">
        <v>187</v>
      </c>
      <c r="BE641" s="177">
        <f>IF(N641="základní",J641,0)</f>
        <v>0</v>
      </c>
      <c r="BF641" s="177">
        <f>IF(N641="snížená",J641,0)</f>
        <v>0</v>
      </c>
      <c r="BG641" s="177">
        <f>IF(N641="zákl. přenesená",J641,0)</f>
        <v>0</v>
      </c>
      <c r="BH641" s="177">
        <f>IF(N641="sníž. přenesená",J641,0)</f>
        <v>0</v>
      </c>
      <c r="BI641" s="177">
        <f>IF(N641="nulová",J641,0)</f>
        <v>0</v>
      </c>
      <c r="BJ641" s="18" t="s">
        <v>195</v>
      </c>
      <c r="BK641" s="177">
        <f>ROUND(I641*H641,2)</f>
        <v>0</v>
      </c>
      <c r="BL641" s="18" t="s">
        <v>194</v>
      </c>
      <c r="BM641" s="18" t="s">
        <v>709</v>
      </c>
    </row>
    <row r="642" spans="2:51" s="11" customFormat="1" ht="13.5">
      <c r="B642" s="178"/>
      <c r="D642" s="179" t="s">
        <v>197</v>
      </c>
      <c r="E642" s="180" t="s">
        <v>22</v>
      </c>
      <c r="F642" s="181" t="s">
        <v>654</v>
      </c>
      <c r="H642" s="182" t="s">
        <v>22</v>
      </c>
      <c r="I642" s="183"/>
      <c r="L642" s="178"/>
      <c r="M642" s="184"/>
      <c r="N642" s="185"/>
      <c r="O642" s="185"/>
      <c r="P642" s="185"/>
      <c r="Q642" s="185"/>
      <c r="R642" s="185"/>
      <c r="S642" s="185"/>
      <c r="T642" s="186"/>
      <c r="AT642" s="182" t="s">
        <v>197</v>
      </c>
      <c r="AU642" s="182" t="s">
        <v>195</v>
      </c>
      <c r="AV642" s="11" t="s">
        <v>78</v>
      </c>
      <c r="AW642" s="11" t="s">
        <v>35</v>
      </c>
      <c r="AX642" s="11" t="s">
        <v>71</v>
      </c>
      <c r="AY642" s="182" t="s">
        <v>187</v>
      </c>
    </row>
    <row r="643" spans="2:51" s="11" customFormat="1" ht="13.5">
      <c r="B643" s="178"/>
      <c r="D643" s="179" t="s">
        <v>197</v>
      </c>
      <c r="E643" s="180" t="s">
        <v>22</v>
      </c>
      <c r="F643" s="181" t="s">
        <v>653</v>
      </c>
      <c r="H643" s="182" t="s">
        <v>22</v>
      </c>
      <c r="I643" s="183"/>
      <c r="L643" s="178"/>
      <c r="M643" s="184"/>
      <c r="N643" s="185"/>
      <c r="O643" s="185"/>
      <c r="P643" s="185"/>
      <c r="Q643" s="185"/>
      <c r="R643" s="185"/>
      <c r="S643" s="185"/>
      <c r="T643" s="186"/>
      <c r="AT643" s="182" t="s">
        <v>197</v>
      </c>
      <c r="AU643" s="182" t="s">
        <v>195</v>
      </c>
      <c r="AV643" s="11" t="s">
        <v>78</v>
      </c>
      <c r="AW643" s="11" t="s">
        <v>35</v>
      </c>
      <c r="AX643" s="11" t="s">
        <v>71</v>
      </c>
      <c r="AY643" s="182" t="s">
        <v>187</v>
      </c>
    </row>
    <row r="644" spans="2:51" s="12" customFormat="1" ht="13.5">
      <c r="B644" s="187"/>
      <c r="D644" s="179" t="s">
        <v>197</v>
      </c>
      <c r="E644" s="188" t="s">
        <v>22</v>
      </c>
      <c r="F644" s="189" t="s">
        <v>710</v>
      </c>
      <c r="H644" s="190">
        <v>301.395</v>
      </c>
      <c r="I644" s="191"/>
      <c r="L644" s="187"/>
      <c r="M644" s="192"/>
      <c r="N644" s="193"/>
      <c r="O644" s="193"/>
      <c r="P644" s="193"/>
      <c r="Q644" s="193"/>
      <c r="R644" s="193"/>
      <c r="S644" s="193"/>
      <c r="T644" s="194"/>
      <c r="AT644" s="188" t="s">
        <v>197</v>
      </c>
      <c r="AU644" s="188" t="s">
        <v>195</v>
      </c>
      <c r="AV644" s="12" t="s">
        <v>195</v>
      </c>
      <c r="AW644" s="12" t="s">
        <v>35</v>
      </c>
      <c r="AX644" s="12" t="s">
        <v>71</v>
      </c>
      <c r="AY644" s="188" t="s">
        <v>187</v>
      </c>
    </row>
    <row r="645" spans="2:51" s="12" customFormat="1" ht="13.5">
      <c r="B645" s="187"/>
      <c r="D645" s="179" t="s">
        <v>197</v>
      </c>
      <c r="E645" s="188" t="s">
        <v>22</v>
      </c>
      <c r="F645" s="189" t="s">
        <v>711</v>
      </c>
      <c r="H645" s="190">
        <v>307.974</v>
      </c>
      <c r="I645" s="191"/>
      <c r="L645" s="187"/>
      <c r="M645" s="192"/>
      <c r="N645" s="193"/>
      <c r="O645" s="193"/>
      <c r="P645" s="193"/>
      <c r="Q645" s="193"/>
      <c r="R645" s="193"/>
      <c r="S645" s="193"/>
      <c r="T645" s="194"/>
      <c r="AT645" s="188" t="s">
        <v>197</v>
      </c>
      <c r="AU645" s="188" t="s">
        <v>195</v>
      </c>
      <c r="AV645" s="12" t="s">
        <v>195</v>
      </c>
      <c r="AW645" s="12" t="s">
        <v>35</v>
      </c>
      <c r="AX645" s="12" t="s">
        <v>71</v>
      </c>
      <c r="AY645" s="188" t="s">
        <v>187</v>
      </c>
    </row>
    <row r="646" spans="2:51" s="13" customFormat="1" ht="13.5">
      <c r="B646" s="195"/>
      <c r="D646" s="196" t="s">
        <v>197</v>
      </c>
      <c r="E646" s="197" t="s">
        <v>22</v>
      </c>
      <c r="F646" s="198" t="s">
        <v>201</v>
      </c>
      <c r="H646" s="199">
        <v>609.369</v>
      </c>
      <c r="I646" s="200"/>
      <c r="L646" s="195"/>
      <c r="M646" s="201"/>
      <c r="N646" s="202"/>
      <c r="O646" s="202"/>
      <c r="P646" s="202"/>
      <c r="Q646" s="202"/>
      <c r="R646" s="202"/>
      <c r="S646" s="202"/>
      <c r="T646" s="203"/>
      <c r="AT646" s="204" t="s">
        <v>197</v>
      </c>
      <c r="AU646" s="204" t="s">
        <v>195</v>
      </c>
      <c r="AV646" s="13" t="s">
        <v>194</v>
      </c>
      <c r="AW646" s="13" t="s">
        <v>35</v>
      </c>
      <c r="AX646" s="13" t="s">
        <v>78</v>
      </c>
      <c r="AY646" s="204" t="s">
        <v>187</v>
      </c>
    </row>
    <row r="647" spans="2:65" s="1" customFormat="1" ht="22.5" customHeight="1">
      <c r="B647" s="165"/>
      <c r="C647" s="166" t="s">
        <v>712</v>
      </c>
      <c r="D647" s="166" t="s">
        <v>189</v>
      </c>
      <c r="E647" s="167" t="s">
        <v>713</v>
      </c>
      <c r="F647" s="168" t="s">
        <v>714</v>
      </c>
      <c r="G647" s="169" t="s">
        <v>95</v>
      </c>
      <c r="H647" s="170">
        <v>79.2</v>
      </c>
      <c r="I647" s="171"/>
      <c r="J647" s="172">
        <f>ROUND(I647*H647,2)</f>
        <v>0</v>
      </c>
      <c r="K647" s="168" t="s">
        <v>193</v>
      </c>
      <c r="L647" s="35"/>
      <c r="M647" s="173" t="s">
        <v>22</v>
      </c>
      <c r="N647" s="174" t="s">
        <v>43</v>
      </c>
      <c r="O647" s="36"/>
      <c r="P647" s="175">
        <f>O647*H647</f>
        <v>0</v>
      </c>
      <c r="Q647" s="175">
        <v>0</v>
      </c>
      <c r="R647" s="175">
        <f>Q647*H647</f>
        <v>0</v>
      </c>
      <c r="S647" s="175">
        <v>0.024</v>
      </c>
      <c r="T647" s="176">
        <f>S647*H647</f>
        <v>1.9008</v>
      </c>
      <c r="AR647" s="18" t="s">
        <v>194</v>
      </c>
      <c r="AT647" s="18" t="s">
        <v>189</v>
      </c>
      <c r="AU647" s="18" t="s">
        <v>195</v>
      </c>
      <c r="AY647" s="18" t="s">
        <v>187</v>
      </c>
      <c r="BE647" s="177">
        <f>IF(N647="základní",J647,0)</f>
        <v>0</v>
      </c>
      <c r="BF647" s="177">
        <f>IF(N647="snížená",J647,0)</f>
        <v>0</v>
      </c>
      <c r="BG647" s="177">
        <f>IF(N647="zákl. přenesená",J647,0)</f>
        <v>0</v>
      </c>
      <c r="BH647" s="177">
        <f>IF(N647="sníž. přenesená",J647,0)</f>
        <v>0</v>
      </c>
      <c r="BI647" s="177">
        <f>IF(N647="nulová",J647,0)</f>
        <v>0</v>
      </c>
      <c r="BJ647" s="18" t="s">
        <v>195</v>
      </c>
      <c r="BK647" s="177">
        <f>ROUND(I647*H647,2)</f>
        <v>0</v>
      </c>
      <c r="BL647" s="18" t="s">
        <v>194</v>
      </c>
      <c r="BM647" s="18" t="s">
        <v>715</v>
      </c>
    </row>
    <row r="648" spans="2:51" s="11" customFormat="1" ht="13.5">
      <c r="B648" s="178"/>
      <c r="D648" s="179" t="s">
        <v>197</v>
      </c>
      <c r="E648" s="180" t="s">
        <v>22</v>
      </c>
      <c r="F648" s="181" t="s">
        <v>650</v>
      </c>
      <c r="H648" s="182" t="s">
        <v>22</v>
      </c>
      <c r="I648" s="183"/>
      <c r="L648" s="178"/>
      <c r="M648" s="184"/>
      <c r="N648" s="185"/>
      <c r="O648" s="185"/>
      <c r="P648" s="185"/>
      <c r="Q648" s="185"/>
      <c r="R648" s="185"/>
      <c r="S648" s="185"/>
      <c r="T648" s="186"/>
      <c r="AT648" s="182" t="s">
        <v>197</v>
      </c>
      <c r="AU648" s="182" t="s">
        <v>195</v>
      </c>
      <c r="AV648" s="11" t="s">
        <v>78</v>
      </c>
      <c r="AW648" s="11" t="s">
        <v>35</v>
      </c>
      <c r="AX648" s="11" t="s">
        <v>71</v>
      </c>
      <c r="AY648" s="182" t="s">
        <v>187</v>
      </c>
    </row>
    <row r="649" spans="2:51" s="12" customFormat="1" ht="13.5">
      <c r="B649" s="187"/>
      <c r="D649" s="179" t="s">
        <v>197</v>
      </c>
      <c r="E649" s="188" t="s">
        <v>22</v>
      </c>
      <c r="F649" s="189" t="s">
        <v>716</v>
      </c>
      <c r="H649" s="190">
        <v>7.2</v>
      </c>
      <c r="I649" s="191"/>
      <c r="L649" s="187"/>
      <c r="M649" s="192"/>
      <c r="N649" s="193"/>
      <c r="O649" s="193"/>
      <c r="P649" s="193"/>
      <c r="Q649" s="193"/>
      <c r="R649" s="193"/>
      <c r="S649" s="193"/>
      <c r="T649" s="194"/>
      <c r="AT649" s="188" t="s">
        <v>197</v>
      </c>
      <c r="AU649" s="188" t="s">
        <v>195</v>
      </c>
      <c r="AV649" s="12" t="s">
        <v>195</v>
      </c>
      <c r="AW649" s="12" t="s">
        <v>35</v>
      </c>
      <c r="AX649" s="12" t="s">
        <v>71</v>
      </c>
      <c r="AY649" s="188" t="s">
        <v>187</v>
      </c>
    </row>
    <row r="650" spans="2:51" s="11" customFormat="1" ht="13.5">
      <c r="B650" s="178"/>
      <c r="D650" s="179" t="s">
        <v>197</v>
      </c>
      <c r="E650" s="180" t="s">
        <v>22</v>
      </c>
      <c r="F650" s="181" t="s">
        <v>717</v>
      </c>
      <c r="H650" s="182" t="s">
        <v>22</v>
      </c>
      <c r="I650" s="183"/>
      <c r="L650" s="178"/>
      <c r="M650" s="184"/>
      <c r="N650" s="185"/>
      <c r="O650" s="185"/>
      <c r="P650" s="185"/>
      <c r="Q650" s="185"/>
      <c r="R650" s="185"/>
      <c r="S650" s="185"/>
      <c r="T650" s="186"/>
      <c r="AT650" s="182" t="s">
        <v>197</v>
      </c>
      <c r="AU650" s="182" t="s">
        <v>195</v>
      </c>
      <c r="AV650" s="11" t="s">
        <v>78</v>
      </c>
      <c r="AW650" s="11" t="s">
        <v>35</v>
      </c>
      <c r="AX650" s="11" t="s">
        <v>71</v>
      </c>
      <c r="AY650" s="182" t="s">
        <v>187</v>
      </c>
    </row>
    <row r="651" spans="2:51" s="12" customFormat="1" ht="13.5">
      <c r="B651" s="187"/>
      <c r="D651" s="179" t="s">
        <v>197</v>
      </c>
      <c r="E651" s="188" t="s">
        <v>22</v>
      </c>
      <c r="F651" s="189" t="s">
        <v>718</v>
      </c>
      <c r="H651" s="190">
        <v>72</v>
      </c>
      <c r="I651" s="191"/>
      <c r="L651" s="187"/>
      <c r="M651" s="192"/>
      <c r="N651" s="193"/>
      <c r="O651" s="193"/>
      <c r="P651" s="193"/>
      <c r="Q651" s="193"/>
      <c r="R651" s="193"/>
      <c r="S651" s="193"/>
      <c r="T651" s="194"/>
      <c r="AT651" s="188" t="s">
        <v>197</v>
      </c>
      <c r="AU651" s="188" t="s">
        <v>195</v>
      </c>
      <c r="AV651" s="12" t="s">
        <v>195</v>
      </c>
      <c r="AW651" s="12" t="s">
        <v>35</v>
      </c>
      <c r="AX651" s="12" t="s">
        <v>71</v>
      </c>
      <c r="AY651" s="188" t="s">
        <v>187</v>
      </c>
    </row>
    <row r="652" spans="2:51" s="13" customFormat="1" ht="13.5">
      <c r="B652" s="195"/>
      <c r="D652" s="196" t="s">
        <v>197</v>
      </c>
      <c r="E652" s="197" t="s">
        <v>22</v>
      </c>
      <c r="F652" s="198" t="s">
        <v>201</v>
      </c>
      <c r="H652" s="199">
        <v>79.2</v>
      </c>
      <c r="I652" s="200"/>
      <c r="L652" s="195"/>
      <c r="M652" s="201"/>
      <c r="N652" s="202"/>
      <c r="O652" s="202"/>
      <c r="P652" s="202"/>
      <c r="Q652" s="202"/>
      <c r="R652" s="202"/>
      <c r="S652" s="202"/>
      <c r="T652" s="203"/>
      <c r="AT652" s="204" t="s">
        <v>197</v>
      </c>
      <c r="AU652" s="204" t="s">
        <v>195</v>
      </c>
      <c r="AV652" s="13" t="s">
        <v>194</v>
      </c>
      <c r="AW652" s="13" t="s">
        <v>35</v>
      </c>
      <c r="AX652" s="13" t="s">
        <v>78</v>
      </c>
      <c r="AY652" s="204" t="s">
        <v>187</v>
      </c>
    </row>
    <row r="653" spans="2:65" s="1" customFormat="1" ht="22.5" customHeight="1">
      <c r="B653" s="165"/>
      <c r="C653" s="166" t="s">
        <v>719</v>
      </c>
      <c r="D653" s="166" t="s">
        <v>189</v>
      </c>
      <c r="E653" s="167" t="s">
        <v>720</v>
      </c>
      <c r="F653" s="168" t="s">
        <v>721</v>
      </c>
      <c r="G653" s="169" t="s">
        <v>95</v>
      </c>
      <c r="H653" s="170">
        <v>7.726</v>
      </c>
      <c r="I653" s="171"/>
      <c r="J653" s="172">
        <f>ROUND(I653*H653,2)</f>
        <v>0</v>
      </c>
      <c r="K653" s="168" t="s">
        <v>193</v>
      </c>
      <c r="L653" s="35"/>
      <c r="M653" s="173" t="s">
        <v>22</v>
      </c>
      <c r="N653" s="174" t="s">
        <v>43</v>
      </c>
      <c r="O653" s="36"/>
      <c r="P653" s="175">
        <f>O653*H653</f>
        <v>0</v>
      </c>
      <c r="Q653" s="175">
        <v>0</v>
      </c>
      <c r="R653" s="175">
        <f>Q653*H653</f>
        <v>0</v>
      </c>
      <c r="S653" s="175">
        <v>0.063</v>
      </c>
      <c r="T653" s="176">
        <f>S653*H653</f>
        <v>0.486738</v>
      </c>
      <c r="AR653" s="18" t="s">
        <v>194</v>
      </c>
      <c r="AT653" s="18" t="s">
        <v>189</v>
      </c>
      <c r="AU653" s="18" t="s">
        <v>195</v>
      </c>
      <c r="AY653" s="18" t="s">
        <v>187</v>
      </c>
      <c r="BE653" s="177">
        <f>IF(N653="základní",J653,0)</f>
        <v>0</v>
      </c>
      <c r="BF653" s="177">
        <f>IF(N653="snížená",J653,0)</f>
        <v>0</v>
      </c>
      <c r="BG653" s="177">
        <f>IF(N653="zákl. přenesená",J653,0)</f>
        <v>0</v>
      </c>
      <c r="BH653" s="177">
        <f>IF(N653="sníž. přenesená",J653,0)</f>
        <v>0</v>
      </c>
      <c r="BI653" s="177">
        <f>IF(N653="nulová",J653,0)</f>
        <v>0</v>
      </c>
      <c r="BJ653" s="18" t="s">
        <v>195</v>
      </c>
      <c r="BK653" s="177">
        <f>ROUND(I653*H653,2)</f>
        <v>0</v>
      </c>
      <c r="BL653" s="18" t="s">
        <v>194</v>
      </c>
      <c r="BM653" s="18" t="s">
        <v>722</v>
      </c>
    </row>
    <row r="654" spans="2:51" s="11" customFormat="1" ht="13.5">
      <c r="B654" s="178"/>
      <c r="D654" s="179" t="s">
        <v>197</v>
      </c>
      <c r="E654" s="180" t="s">
        <v>22</v>
      </c>
      <c r="F654" s="181" t="s">
        <v>267</v>
      </c>
      <c r="H654" s="182" t="s">
        <v>22</v>
      </c>
      <c r="I654" s="183"/>
      <c r="L654" s="178"/>
      <c r="M654" s="184"/>
      <c r="N654" s="185"/>
      <c r="O654" s="185"/>
      <c r="P654" s="185"/>
      <c r="Q654" s="185"/>
      <c r="R654" s="185"/>
      <c r="S654" s="185"/>
      <c r="T654" s="186"/>
      <c r="AT654" s="182" t="s">
        <v>197</v>
      </c>
      <c r="AU654" s="182" t="s">
        <v>195</v>
      </c>
      <c r="AV654" s="11" t="s">
        <v>78</v>
      </c>
      <c r="AW654" s="11" t="s">
        <v>35</v>
      </c>
      <c r="AX654" s="11" t="s">
        <v>71</v>
      </c>
      <c r="AY654" s="182" t="s">
        <v>187</v>
      </c>
    </row>
    <row r="655" spans="2:51" s="12" customFormat="1" ht="13.5">
      <c r="B655" s="187"/>
      <c r="D655" s="196" t="s">
        <v>197</v>
      </c>
      <c r="E655" s="216" t="s">
        <v>22</v>
      </c>
      <c r="F655" s="217" t="s">
        <v>723</v>
      </c>
      <c r="H655" s="218">
        <v>7.726</v>
      </c>
      <c r="I655" s="191"/>
      <c r="L655" s="187"/>
      <c r="M655" s="192"/>
      <c r="N655" s="193"/>
      <c r="O655" s="193"/>
      <c r="P655" s="193"/>
      <c r="Q655" s="193"/>
      <c r="R655" s="193"/>
      <c r="S655" s="193"/>
      <c r="T655" s="194"/>
      <c r="AT655" s="188" t="s">
        <v>197</v>
      </c>
      <c r="AU655" s="188" t="s">
        <v>195</v>
      </c>
      <c r="AV655" s="12" t="s">
        <v>195</v>
      </c>
      <c r="AW655" s="12" t="s">
        <v>35</v>
      </c>
      <c r="AX655" s="12" t="s">
        <v>78</v>
      </c>
      <c r="AY655" s="188" t="s">
        <v>187</v>
      </c>
    </row>
    <row r="656" spans="2:65" s="1" customFormat="1" ht="22.5" customHeight="1">
      <c r="B656" s="165"/>
      <c r="C656" s="166" t="s">
        <v>724</v>
      </c>
      <c r="D656" s="166" t="s">
        <v>189</v>
      </c>
      <c r="E656" s="167" t="s">
        <v>725</v>
      </c>
      <c r="F656" s="168" t="s">
        <v>726</v>
      </c>
      <c r="G656" s="169" t="s">
        <v>192</v>
      </c>
      <c r="H656" s="170">
        <v>773.199</v>
      </c>
      <c r="I656" s="171"/>
      <c r="J656" s="172">
        <f>ROUND(I656*H656,2)</f>
        <v>0</v>
      </c>
      <c r="K656" s="168" t="s">
        <v>193</v>
      </c>
      <c r="L656" s="35"/>
      <c r="M656" s="173" t="s">
        <v>22</v>
      </c>
      <c r="N656" s="174" t="s">
        <v>43</v>
      </c>
      <c r="O656" s="36"/>
      <c r="P656" s="175">
        <f>O656*H656</f>
        <v>0</v>
      </c>
      <c r="Q656" s="175">
        <v>0</v>
      </c>
      <c r="R656" s="175">
        <f>Q656*H656</f>
        <v>0</v>
      </c>
      <c r="S656" s="175">
        <v>0.037</v>
      </c>
      <c r="T656" s="176">
        <f>S656*H656</f>
        <v>28.608362999999997</v>
      </c>
      <c r="AR656" s="18" t="s">
        <v>194</v>
      </c>
      <c r="AT656" s="18" t="s">
        <v>189</v>
      </c>
      <c r="AU656" s="18" t="s">
        <v>195</v>
      </c>
      <c r="AY656" s="18" t="s">
        <v>187</v>
      </c>
      <c r="BE656" s="177">
        <f>IF(N656="základní",J656,0)</f>
        <v>0</v>
      </c>
      <c r="BF656" s="177">
        <f>IF(N656="snížená",J656,0)</f>
        <v>0</v>
      </c>
      <c r="BG656" s="177">
        <f>IF(N656="zákl. přenesená",J656,0)</f>
        <v>0</v>
      </c>
      <c r="BH656" s="177">
        <f>IF(N656="sníž. přenesená",J656,0)</f>
        <v>0</v>
      </c>
      <c r="BI656" s="177">
        <f>IF(N656="nulová",J656,0)</f>
        <v>0</v>
      </c>
      <c r="BJ656" s="18" t="s">
        <v>195</v>
      </c>
      <c r="BK656" s="177">
        <f>ROUND(I656*H656,2)</f>
        <v>0</v>
      </c>
      <c r="BL656" s="18" t="s">
        <v>194</v>
      </c>
      <c r="BM656" s="18" t="s">
        <v>727</v>
      </c>
    </row>
    <row r="657" spans="2:51" s="11" customFormat="1" ht="13.5">
      <c r="B657" s="178"/>
      <c r="D657" s="179" t="s">
        <v>197</v>
      </c>
      <c r="E657" s="180" t="s">
        <v>22</v>
      </c>
      <c r="F657" s="181" t="s">
        <v>267</v>
      </c>
      <c r="H657" s="182" t="s">
        <v>22</v>
      </c>
      <c r="I657" s="183"/>
      <c r="L657" s="178"/>
      <c r="M657" s="184"/>
      <c r="N657" s="185"/>
      <c r="O657" s="185"/>
      <c r="P657" s="185"/>
      <c r="Q657" s="185"/>
      <c r="R657" s="185"/>
      <c r="S657" s="185"/>
      <c r="T657" s="186"/>
      <c r="AT657" s="182" t="s">
        <v>197</v>
      </c>
      <c r="AU657" s="182" t="s">
        <v>195</v>
      </c>
      <c r="AV657" s="11" t="s">
        <v>78</v>
      </c>
      <c r="AW657" s="11" t="s">
        <v>35</v>
      </c>
      <c r="AX657" s="11" t="s">
        <v>71</v>
      </c>
      <c r="AY657" s="182" t="s">
        <v>187</v>
      </c>
    </row>
    <row r="658" spans="2:51" s="11" customFormat="1" ht="13.5">
      <c r="B658" s="178"/>
      <c r="D658" s="179" t="s">
        <v>197</v>
      </c>
      <c r="E658" s="180" t="s">
        <v>22</v>
      </c>
      <c r="F658" s="181" t="s">
        <v>728</v>
      </c>
      <c r="H658" s="182" t="s">
        <v>22</v>
      </c>
      <c r="I658" s="183"/>
      <c r="L658" s="178"/>
      <c r="M658" s="184"/>
      <c r="N658" s="185"/>
      <c r="O658" s="185"/>
      <c r="P658" s="185"/>
      <c r="Q658" s="185"/>
      <c r="R658" s="185"/>
      <c r="S658" s="185"/>
      <c r="T658" s="186"/>
      <c r="AT658" s="182" t="s">
        <v>197</v>
      </c>
      <c r="AU658" s="182" t="s">
        <v>195</v>
      </c>
      <c r="AV658" s="11" t="s">
        <v>78</v>
      </c>
      <c r="AW658" s="11" t="s">
        <v>35</v>
      </c>
      <c r="AX658" s="11" t="s">
        <v>71</v>
      </c>
      <c r="AY658" s="182" t="s">
        <v>187</v>
      </c>
    </row>
    <row r="659" spans="2:51" s="11" customFormat="1" ht="13.5">
      <c r="B659" s="178"/>
      <c r="D659" s="179" t="s">
        <v>197</v>
      </c>
      <c r="E659" s="180" t="s">
        <v>22</v>
      </c>
      <c r="F659" s="181" t="s">
        <v>729</v>
      </c>
      <c r="H659" s="182" t="s">
        <v>22</v>
      </c>
      <c r="I659" s="183"/>
      <c r="L659" s="178"/>
      <c r="M659" s="184"/>
      <c r="N659" s="185"/>
      <c r="O659" s="185"/>
      <c r="P659" s="185"/>
      <c r="Q659" s="185"/>
      <c r="R659" s="185"/>
      <c r="S659" s="185"/>
      <c r="T659" s="186"/>
      <c r="AT659" s="182" t="s">
        <v>197</v>
      </c>
      <c r="AU659" s="182" t="s">
        <v>195</v>
      </c>
      <c r="AV659" s="11" t="s">
        <v>78</v>
      </c>
      <c r="AW659" s="11" t="s">
        <v>35</v>
      </c>
      <c r="AX659" s="11" t="s">
        <v>71</v>
      </c>
      <c r="AY659" s="182" t="s">
        <v>187</v>
      </c>
    </row>
    <row r="660" spans="2:51" s="12" customFormat="1" ht="13.5">
      <c r="B660" s="187"/>
      <c r="D660" s="179" t="s">
        <v>197</v>
      </c>
      <c r="E660" s="188" t="s">
        <v>22</v>
      </c>
      <c r="F660" s="189" t="s">
        <v>730</v>
      </c>
      <c r="H660" s="190">
        <v>11.9</v>
      </c>
      <c r="I660" s="191"/>
      <c r="L660" s="187"/>
      <c r="M660" s="192"/>
      <c r="N660" s="193"/>
      <c r="O660" s="193"/>
      <c r="P660" s="193"/>
      <c r="Q660" s="193"/>
      <c r="R660" s="193"/>
      <c r="S660" s="193"/>
      <c r="T660" s="194"/>
      <c r="AT660" s="188" t="s">
        <v>197</v>
      </c>
      <c r="AU660" s="188" t="s">
        <v>195</v>
      </c>
      <c r="AV660" s="12" t="s">
        <v>195</v>
      </c>
      <c r="AW660" s="12" t="s">
        <v>35</v>
      </c>
      <c r="AX660" s="12" t="s">
        <v>71</v>
      </c>
      <c r="AY660" s="188" t="s">
        <v>187</v>
      </c>
    </row>
    <row r="661" spans="2:51" s="12" customFormat="1" ht="13.5">
      <c r="B661" s="187"/>
      <c r="D661" s="179" t="s">
        <v>197</v>
      </c>
      <c r="E661" s="188" t="s">
        <v>22</v>
      </c>
      <c r="F661" s="189" t="s">
        <v>731</v>
      </c>
      <c r="H661" s="190">
        <v>2.759</v>
      </c>
      <c r="I661" s="191"/>
      <c r="L661" s="187"/>
      <c r="M661" s="192"/>
      <c r="N661" s="193"/>
      <c r="O661" s="193"/>
      <c r="P661" s="193"/>
      <c r="Q661" s="193"/>
      <c r="R661" s="193"/>
      <c r="S661" s="193"/>
      <c r="T661" s="194"/>
      <c r="AT661" s="188" t="s">
        <v>197</v>
      </c>
      <c r="AU661" s="188" t="s">
        <v>195</v>
      </c>
      <c r="AV661" s="12" t="s">
        <v>195</v>
      </c>
      <c r="AW661" s="12" t="s">
        <v>35</v>
      </c>
      <c r="AX661" s="12" t="s">
        <v>71</v>
      </c>
      <c r="AY661" s="188" t="s">
        <v>187</v>
      </c>
    </row>
    <row r="662" spans="2:51" s="12" customFormat="1" ht="13.5">
      <c r="B662" s="187"/>
      <c r="D662" s="179" t="s">
        <v>197</v>
      </c>
      <c r="E662" s="188" t="s">
        <v>22</v>
      </c>
      <c r="F662" s="189" t="s">
        <v>732</v>
      </c>
      <c r="H662" s="190">
        <v>24.115</v>
      </c>
      <c r="I662" s="191"/>
      <c r="L662" s="187"/>
      <c r="M662" s="192"/>
      <c r="N662" s="193"/>
      <c r="O662" s="193"/>
      <c r="P662" s="193"/>
      <c r="Q662" s="193"/>
      <c r="R662" s="193"/>
      <c r="S662" s="193"/>
      <c r="T662" s="194"/>
      <c r="AT662" s="188" t="s">
        <v>197</v>
      </c>
      <c r="AU662" s="188" t="s">
        <v>195</v>
      </c>
      <c r="AV662" s="12" t="s">
        <v>195</v>
      </c>
      <c r="AW662" s="12" t="s">
        <v>35</v>
      </c>
      <c r="AX662" s="12" t="s">
        <v>71</v>
      </c>
      <c r="AY662" s="188" t="s">
        <v>187</v>
      </c>
    </row>
    <row r="663" spans="2:51" s="14" customFormat="1" ht="13.5">
      <c r="B663" s="208"/>
      <c r="D663" s="179" t="s">
        <v>197</v>
      </c>
      <c r="E663" s="209" t="s">
        <v>22</v>
      </c>
      <c r="F663" s="210" t="s">
        <v>733</v>
      </c>
      <c r="H663" s="211">
        <v>38.774</v>
      </c>
      <c r="I663" s="212"/>
      <c r="L663" s="208"/>
      <c r="M663" s="213"/>
      <c r="N663" s="214"/>
      <c r="O663" s="214"/>
      <c r="P663" s="214"/>
      <c r="Q663" s="214"/>
      <c r="R663" s="214"/>
      <c r="S663" s="214"/>
      <c r="T663" s="215"/>
      <c r="AT663" s="209" t="s">
        <v>197</v>
      </c>
      <c r="AU663" s="209" t="s">
        <v>195</v>
      </c>
      <c r="AV663" s="14" t="s">
        <v>97</v>
      </c>
      <c r="AW663" s="14" t="s">
        <v>35</v>
      </c>
      <c r="AX663" s="14" t="s">
        <v>71</v>
      </c>
      <c r="AY663" s="209" t="s">
        <v>187</v>
      </c>
    </row>
    <row r="664" spans="2:51" s="11" customFormat="1" ht="13.5">
      <c r="B664" s="178"/>
      <c r="D664" s="179" t="s">
        <v>197</v>
      </c>
      <c r="E664" s="180" t="s">
        <v>22</v>
      </c>
      <c r="F664" s="181" t="s">
        <v>734</v>
      </c>
      <c r="H664" s="182" t="s">
        <v>22</v>
      </c>
      <c r="I664" s="183"/>
      <c r="L664" s="178"/>
      <c r="M664" s="184"/>
      <c r="N664" s="185"/>
      <c r="O664" s="185"/>
      <c r="P664" s="185"/>
      <c r="Q664" s="185"/>
      <c r="R664" s="185"/>
      <c r="S664" s="185"/>
      <c r="T664" s="186"/>
      <c r="AT664" s="182" t="s">
        <v>197</v>
      </c>
      <c r="AU664" s="182" t="s">
        <v>195</v>
      </c>
      <c r="AV664" s="11" t="s">
        <v>78</v>
      </c>
      <c r="AW664" s="11" t="s">
        <v>35</v>
      </c>
      <c r="AX664" s="11" t="s">
        <v>71</v>
      </c>
      <c r="AY664" s="182" t="s">
        <v>187</v>
      </c>
    </row>
    <row r="665" spans="2:51" s="12" customFormat="1" ht="13.5">
      <c r="B665" s="187"/>
      <c r="D665" s="179" t="s">
        <v>197</v>
      </c>
      <c r="E665" s="188" t="s">
        <v>22</v>
      </c>
      <c r="F665" s="189" t="s">
        <v>735</v>
      </c>
      <c r="H665" s="190">
        <v>10</v>
      </c>
      <c r="I665" s="191"/>
      <c r="L665" s="187"/>
      <c r="M665" s="192"/>
      <c r="N665" s="193"/>
      <c r="O665" s="193"/>
      <c r="P665" s="193"/>
      <c r="Q665" s="193"/>
      <c r="R665" s="193"/>
      <c r="S665" s="193"/>
      <c r="T665" s="194"/>
      <c r="AT665" s="188" t="s">
        <v>197</v>
      </c>
      <c r="AU665" s="188" t="s">
        <v>195</v>
      </c>
      <c r="AV665" s="12" t="s">
        <v>195</v>
      </c>
      <c r="AW665" s="12" t="s">
        <v>35</v>
      </c>
      <c r="AX665" s="12" t="s">
        <v>71</v>
      </c>
      <c r="AY665" s="188" t="s">
        <v>187</v>
      </c>
    </row>
    <row r="666" spans="2:51" s="12" customFormat="1" ht="13.5">
      <c r="B666" s="187"/>
      <c r="D666" s="179" t="s">
        <v>197</v>
      </c>
      <c r="E666" s="188" t="s">
        <v>22</v>
      </c>
      <c r="F666" s="189" t="s">
        <v>736</v>
      </c>
      <c r="H666" s="190">
        <v>2</v>
      </c>
      <c r="I666" s="191"/>
      <c r="L666" s="187"/>
      <c r="M666" s="192"/>
      <c r="N666" s="193"/>
      <c r="O666" s="193"/>
      <c r="P666" s="193"/>
      <c r="Q666" s="193"/>
      <c r="R666" s="193"/>
      <c r="S666" s="193"/>
      <c r="T666" s="194"/>
      <c r="AT666" s="188" t="s">
        <v>197</v>
      </c>
      <c r="AU666" s="188" t="s">
        <v>195</v>
      </c>
      <c r="AV666" s="12" t="s">
        <v>195</v>
      </c>
      <c r="AW666" s="12" t="s">
        <v>35</v>
      </c>
      <c r="AX666" s="12" t="s">
        <v>71</v>
      </c>
      <c r="AY666" s="188" t="s">
        <v>187</v>
      </c>
    </row>
    <row r="667" spans="2:51" s="12" customFormat="1" ht="13.5">
      <c r="B667" s="187"/>
      <c r="D667" s="179" t="s">
        <v>197</v>
      </c>
      <c r="E667" s="188" t="s">
        <v>22</v>
      </c>
      <c r="F667" s="189" t="s">
        <v>737</v>
      </c>
      <c r="H667" s="190">
        <v>628.705</v>
      </c>
      <c r="I667" s="191"/>
      <c r="L667" s="187"/>
      <c r="M667" s="192"/>
      <c r="N667" s="193"/>
      <c r="O667" s="193"/>
      <c r="P667" s="193"/>
      <c r="Q667" s="193"/>
      <c r="R667" s="193"/>
      <c r="S667" s="193"/>
      <c r="T667" s="194"/>
      <c r="AT667" s="188" t="s">
        <v>197</v>
      </c>
      <c r="AU667" s="188" t="s">
        <v>195</v>
      </c>
      <c r="AV667" s="12" t="s">
        <v>195</v>
      </c>
      <c r="AW667" s="12" t="s">
        <v>35</v>
      </c>
      <c r="AX667" s="12" t="s">
        <v>71</v>
      </c>
      <c r="AY667" s="188" t="s">
        <v>187</v>
      </c>
    </row>
    <row r="668" spans="2:51" s="12" customFormat="1" ht="13.5">
      <c r="B668" s="187"/>
      <c r="D668" s="179" t="s">
        <v>197</v>
      </c>
      <c r="E668" s="188" t="s">
        <v>22</v>
      </c>
      <c r="F668" s="189" t="s">
        <v>738</v>
      </c>
      <c r="H668" s="190">
        <v>93.72</v>
      </c>
      <c r="I668" s="191"/>
      <c r="L668" s="187"/>
      <c r="M668" s="192"/>
      <c r="N668" s="193"/>
      <c r="O668" s="193"/>
      <c r="P668" s="193"/>
      <c r="Q668" s="193"/>
      <c r="R668" s="193"/>
      <c r="S668" s="193"/>
      <c r="T668" s="194"/>
      <c r="AT668" s="188" t="s">
        <v>197</v>
      </c>
      <c r="AU668" s="188" t="s">
        <v>195</v>
      </c>
      <c r="AV668" s="12" t="s">
        <v>195</v>
      </c>
      <c r="AW668" s="12" t="s">
        <v>35</v>
      </c>
      <c r="AX668" s="12" t="s">
        <v>71</v>
      </c>
      <c r="AY668" s="188" t="s">
        <v>187</v>
      </c>
    </row>
    <row r="669" spans="2:51" s="13" customFormat="1" ht="13.5">
      <c r="B669" s="195"/>
      <c r="D669" s="196" t="s">
        <v>197</v>
      </c>
      <c r="E669" s="197" t="s">
        <v>22</v>
      </c>
      <c r="F669" s="198" t="s">
        <v>201</v>
      </c>
      <c r="H669" s="199">
        <v>773.199</v>
      </c>
      <c r="I669" s="200"/>
      <c r="L669" s="195"/>
      <c r="M669" s="201"/>
      <c r="N669" s="202"/>
      <c r="O669" s="202"/>
      <c r="P669" s="202"/>
      <c r="Q669" s="202"/>
      <c r="R669" s="202"/>
      <c r="S669" s="202"/>
      <c r="T669" s="203"/>
      <c r="AT669" s="204" t="s">
        <v>197</v>
      </c>
      <c r="AU669" s="204" t="s">
        <v>195</v>
      </c>
      <c r="AV669" s="13" t="s">
        <v>194</v>
      </c>
      <c r="AW669" s="13" t="s">
        <v>35</v>
      </c>
      <c r="AX669" s="13" t="s">
        <v>78</v>
      </c>
      <c r="AY669" s="204" t="s">
        <v>187</v>
      </c>
    </row>
    <row r="670" spans="2:65" s="1" customFormat="1" ht="22.5" customHeight="1">
      <c r="B670" s="165"/>
      <c r="C670" s="166" t="s">
        <v>739</v>
      </c>
      <c r="D670" s="166" t="s">
        <v>189</v>
      </c>
      <c r="E670" s="167" t="s">
        <v>740</v>
      </c>
      <c r="F670" s="168" t="s">
        <v>741</v>
      </c>
      <c r="G670" s="169" t="s">
        <v>742</v>
      </c>
      <c r="H670" s="170">
        <v>20</v>
      </c>
      <c r="I670" s="171"/>
      <c r="J670" s="172">
        <f>ROUND(I670*H670,2)</f>
        <v>0</v>
      </c>
      <c r="K670" s="168" t="s">
        <v>193</v>
      </c>
      <c r="L670" s="35"/>
      <c r="M670" s="173" t="s">
        <v>22</v>
      </c>
      <c r="N670" s="174" t="s">
        <v>43</v>
      </c>
      <c r="O670" s="36"/>
      <c r="P670" s="175">
        <f>O670*H670</f>
        <v>0</v>
      </c>
      <c r="Q670" s="175">
        <v>0</v>
      </c>
      <c r="R670" s="175">
        <f>Q670*H670</f>
        <v>0</v>
      </c>
      <c r="S670" s="175">
        <v>0.009</v>
      </c>
      <c r="T670" s="176">
        <f>S670*H670</f>
        <v>0.18</v>
      </c>
      <c r="AR670" s="18" t="s">
        <v>194</v>
      </c>
      <c r="AT670" s="18" t="s">
        <v>189</v>
      </c>
      <c r="AU670" s="18" t="s">
        <v>195</v>
      </c>
      <c r="AY670" s="18" t="s">
        <v>187</v>
      </c>
      <c r="BE670" s="177">
        <f>IF(N670="základní",J670,0)</f>
        <v>0</v>
      </c>
      <c r="BF670" s="177">
        <f>IF(N670="snížená",J670,0)</f>
        <v>0</v>
      </c>
      <c r="BG670" s="177">
        <f>IF(N670="zákl. přenesená",J670,0)</f>
        <v>0</v>
      </c>
      <c r="BH670" s="177">
        <f>IF(N670="sníž. přenesená",J670,0)</f>
        <v>0</v>
      </c>
      <c r="BI670" s="177">
        <f>IF(N670="nulová",J670,0)</f>
        <v>0</v>
      </c>
      <c r="BJ670" s="18" t="s">
        <v>195</v>
      </c>
      <c r="BK670" s="177">
        <f>ROUND(I670*H670,2)</f>
        <v>0</v>
      </c>
      <c r="BL670" s="18" t="s">
        <v>194</v>
      </c>
      <c r="BM670" s="18" t="s">
        <v>743</v>
      </c>
    </row>
    <row r="671" spans="2:51" s="11" customFormat="1" ht="13.5">
      <c r="B671" s="178"/>
      <c r="D671" s="179" t="s">
        <v>197</v>
      </c>
      <c r="E671" s="180" t="s">
        <v>22</v>
      </c>
      <c r="F671" s="181" t="s">
        <v>728</v>
      </c>
      <c r="H671" s="182" t="s">
        <v>22</v>
      </c>
      <c r="I671" s="183"/>
      <c r="L671" s="178"/>
      <c r="M671" s="184"/>
      <c r="N671" s="185"/>
      <c r="O671" s="185"/>
      <c r="P671" s="185"/>
      <c r="Q671" s="185"/>
      <c r="R671" s="185"/>
      <c r="S671" s="185"/>
      <c r="T671" s="186"/>
      <c r="AT671" s="182" t="s">
        <v>197</v>
      </c>
      <c r="AU671" s="182" t="s">
        <v>195</v>
      </c>
      <c r="AV671" s="11" t="s">
        <v>78</v>
      </c>
      <c r="AW671" s="11" t="s">
        <v>35</v>
      </c>
      <c r="AX671" s="11" t="s">
        <v>71</v>
      </c>
      <c r="AY671" s="182" t="s">
        <v>187</v>
      </c>
    </row>
    <row r="672" spans="2:51" s="12" customFormat="1" ht="13.5">
      <c r="B672" s="187"/>
      <c r="D672" s="196" t="s">
        <v>197</v>
      </c>
      <c r="E672" s="216" t="s">
        <v>22</v>
      </c>
      <c r="F672" s="217" t="s">
        <v>744</v>
      </c>
      <c r="H672" s="218">
        <v>20</v>
      </c>
      <c r="I672" s="191"/>
      <c r="L672" s="187"/>
      <c r="M672" s="192"/>
      <c r="N672" s="193"/>
      <c r="O672" s="193"/>
      <c r="P672" s="193"/>
      <c r="Q672" s="193"/>
      <c r="R672" s="193"/>
      <c r="S672" s="193"/>
      <c r="T672" s="194"/>
      <c r="AT672" s="188" t="s">
        <v>197</v>
      </c>
      <c r="AU672" s="188" t="s">
        <v>195</v>
      </c>
      <c r="AV672" s="12" t="s">
        <v>195</v>
      </c>
      <c r="AW672" s="12" t="s">
        <v>35</v>
      </c>
      <c r="AX672" s="12" t="s">
        <v>78</v>
      </c>
      <c r="AY672" s="188" t="s">
        <v>187</v>
      </c>
    </row>
    <row r="673" spans="2:65" s="1" customFormat="1" ht="22.5" customHeight="1">
      <c r="B673" s="165"/>
      <c r="C673" s="166" t="s">
        <v>745</v>
      </c>
      <c r="D673" s="166" t="s">
        <v>189</v>
      </c>
      <c r="E673" s="167" t="s">
        <v>746</v>
      </c>
      <c r="F673" s="168" t="s">
        <v>747</v>
      </c>
      <c r="G673" s="169" t="s">
        <v>742</v>
      </c>
      <c r="H673" s="170">
        <v>151</v>
      </c>
      <c r="I673" s="171"/>
      <c r="J673" s="172">
        <f>ROUND(I673*H673,2)</f>
        <v>0</v>
      </c>
      <c r="K673" s="168" t="s">
        <v>193</v>
      </c>
      <c r="L673" s="35"/>
      <c r="M673" s="173" t="s">
        <v>22</v>
      </c>
      <c r="N673" s="174" t="s">
        <v>43</v>
      </c>
      <c r="O673" s="36"/>
      <c r="P673" s="175">
        <f>O673*H673</f>
        <v>0</v>
      </c>
      <c r="Q673" s="175">
        <v>0</v>
      </c>
      <c r="R673" s="175">
        <f>Q673*H673</f>
        <v>0</v>
      </c>
      <c r="S673" s="175">
        <v>0.001</v>
      </c>
      <c r="T673" s="176">
        <f>S673*H673</f>
        <v>0.151</v>
      </c>
      <c r="AR673" s="18" t="s">
        <v>194</v>
      </c>
      <c r="AT673" s="18" t="s">
        <v>189</v>
      </c>
      <c r="AU673" s="18" t="s">
        <v>195</v>
      </c>
      <c r="AY673" s="18" t="s">
        <v>187</v>
      </c>
      <c r="BE673" s="177">
        <f>IF(N673="základní",J673,0)</f>
        <v>0</v>
      </c>
      <c r="BF673" s="177">
        <f>IF(N673="snížená",J673,0)</f>
        <v>0</v>
      </c>
      <c r="BG673" s="177">
        <f>IF(N673="zákl. přenesená",J673,0)</f>
        <v>0</v>
      </c>
      <c r="BH673" s="177">
        <f>IF(N673="sníž. přenesená",J673,0)</f>
        <v>0</v>
      </c>
      <c r="BI673" s="177">
        <f>IF(N673="nulová",J673,0)</f>
        <v>0</v>
      </c>
      <c r="BJ673" s="18" t="s">
        <v>195</v>
      </c>
      <c r="BK673" s="177">
        <f>ROUND(I673*H673,2)</f>
        <v>0</v>
      </c>
      <c r="BL673" s="18" t="s">
        <v>194</v>
      </c>
      <c r="BM673" s="18" t="s">
        <v>748</v>
      </c>
    </row>
    <row r="674" spans="2:51" s="11" customFormat="1" ht="13.5">
      <c r="B674" s="178"/>
      <c r="D674" s="179" t="s">
        <v>197</v>
      </c>
      <c r="E674" s="180" t="s">
        <v>22</v>
      </c>
      <c r="F674" s="181" t="s">
        <v>728</v>
      </c>
      <c r="H674" s="182" t="s">
        <v>22</v>
      </c>
      <c r="I674" s="183"/>
      <c r="L674" s="178"/>
      <c r="M674" s="184"/>
      <c r="N674" s="185"/>
      <c r="O674" s="185"/>
      <c r="P674" s="185"/>
      <c r="Q674" s="185"/>
      <c r="R674" s="185"/>
      <c r="S674" s="185"/>
      <c r="T674" s="186"/>
      <c r="AT674" s="182" t="s">
        <v>197</v>
      </c>
      <c r="AU674" s="182" t="s">
        <v>195</v>
      </c>
      <c r="AV674" s="11" t="s">
        <v>78</v>
      </c>
      <c r="AW674" s="11" t="s">
        <v>35</v>
      </c>
      <c r="AX674" s="11" t="s">
        <v>71</v>
      </c>
      <c r="AY674" s="182" t="s">
        <v>187</v>
      </c>
    </row>
    <row r="675" spans="2:51" s="12" customFormat="1" ht="13.5">
      <c r="B675" s="187"/>
      <c r="D675" s="179" t="s">
        <v>197</v>
      </c>
      <c r="E675" s="188" t="s">
        <v>22</v>
      </c>
      <c r="F675" s="189" t="s">
        <v>749</v>
      </c>
      <c r="H675" s="190">
        <v>5</v>
      </c>
      <c r="I675" s="191"/>
      <c r="L675" s="187"/>
      <c r="M675" s="192"/>
      <c r="N675" s="193"/>
      <c r="O675" s="193"/>
      <c r="P675" s="193"/>
      <c r="Q675" s="193"/>
      <c r="R675" s="193"/>
      <c r="S675" s="193"/>
      <c r="T675" s="194"/>
      <c r="AT675" s="188" t="s">
        <v>197</v>
      </c>
      <c r="AU675" s="188" t="s">
        <v>195</v>
      </c>
      <c r="AV675" s="12" t="s">
        <v>195</v>
      </c>
      <c r="AW675" s="12" t="s">
        <v>35</v>
      </c>
      <c r="AX675" s="12" t="s">
        <v>71</v>
      </c>
      <c r="AY675" s="188" t="s">
        <v>187</v>
      </c>
    </row>
    <row r="676" spans="2:51" s="12" customFormat="1" ht="13.5">
      <c r="B676" s="187"/>
      <c r="D676" s="179" t="s">
        <v>197</v>
      </c>
      <c r="E676" s="188" t="s">
        <v>22</v>
      </c>
      <c r="F676" s="189" t="s">
        <v>750</v>
      </c>
      <c r="H676" s="190">
        <v>100</v>
      </c>
      <c r="I676" s="191"/>
      <c r="L676" s="187"/>
      <c r="M676" s="192"/>
      <c r="N676" s="193"/>
      <c r="O676" s="193"/>
      <c r="P676" s="193"/>
      <c r="Q676" s="193"/>
      <c r="R676" s="193"/>
      <c r="S676" s="193"/>
      <c r="T676" s="194"/>
      <c r="AT676" s="188" t="s">
        <v>197</v>
      </c>
      <c r="AU676" s="188" t="s">
        <v>195</v>
      </c>
      <c r="AV676" s="12" t="s">
        <v>195</v>
      </c>
      <c r="AW676" s="12" t="s">
        <v>35</v>
      </c>
      <c r="AX676" s="12" t="s">
        <v>71</v>
      </c>
      <c r="AY676" s="188" t="s">
        <v>187</v>
      </c>
    </row>
    <row r="677" spans="2:51" s="12" customFormat="1" ht="13.5">
      <c r="B677" s="187"/>
      <c r="D677" s="179" t="s">
        <v>197</v>
      </c>
      <c r="E677" s="188" t="s">
        <v>22</v>
      </c>
      <c r="F677" s="189" t="s">
        <v>751</v>
      </c>
      <c r="H677" s="190">
        <v>9</v>
      </c>
      <c r="I677" s="191"/>
      <c r="L677" s="187"/>
      <c r="M677" s="192"/>
      <c r="N677" s="193"/>
      <c r="O677" s="193"/>
      <c r="P677" s="193"/>
      <c r="Q677" s="193"/>
      <c r="R677" s="193"/>
      <c r="S677" s="193"/>
      <c r="T677" s="194"/>
      <c r="AT677" s="188" t="s">
        <v>197</v>
      </c>
      <c r="AU677" s="188" t="s">
        <v>195</v>
      </c>
      <c r="AV677" s="12" t="s">
        <v>195</v>
      </c>
      <c r="AW677" s="12" t="s">
        <v>35</v>
      </c>
      <c r="AX677" s="12" t="s">
        <v>71</v>
      </c>
      <c r="AY677" s="188" t="s">
        <v>187</v>
      </c>
    </row>
    <row r="678" spans="2:51" s="12" customFormat="1" ht="13.5">
      <c r="B678" s="187"/>
      <c r="D678" s="179" t="s">
        <v>197</v>
      </c>
      <c r="E678" s="188" t="s">
        <v>22</v>
      </c>
      <c r="F678" s="189" t="s">
        <v>752</v>
      </c>
      <c r="H678" s="190">
        <v>3</v>
      </c>
      <c r="I678" s="191"/>
      <c r="L678" s="187"/>
      <c r="M678" s="192"/>
      <c r="N678" s="193"/>
      <c r="O678" s="193"/>
      <c r="P678" s="193"/>
      <c r="Q678" s="193"/>
      <c r="R678" s="193"/>
      <c r="S678" s="193"/>
      <c r="T678" s="194"/>
      <c r="AT678" s="188" t="s">
        <v>197</v>
      </c>
      <c r="AU678" s="188" t="s">
        <v>195</v>
      </c>
      <c r="AV678" s="12" t="s">
        <v>195</v>
      </c>
      <c r="AW678" s="12" t="s">
        <v>35</v>
      </c>
      <c r="AX678" s="12" t="s">
        <v>71</v>
      </c>
      <c r="AY678" s="188" t="s">
        <v>187</v>
      </c>
    </row>
    <row r="679" spans="2:51" s="12" customFormat="1" ht="13.5">
      <c r="B679" s="187"/>
      <c r="D679" s="179" t="s">
        <v>197</v>
      </c>
      <c r="E679" s="188" t="s">
        <v>22</v>
      </c>
      <c r="F679" s="189" t="s">
        <v>753</v>
      </c>
      <c r="H679" s="190">
        <v>1</v>
      </c>
      <c r="I679" s="191"/>
      <c r="L679" s="187"/>
      <c r="M679" s="192"/>
      <c r="N679" s="193"/>
      <c r="O679" s="193"/>
      <c r="P679" s="193"/>
      <c r="Q679" s="193"/>
      <c r="R679" s="193"/>
      <c r="S679" s="193"/>
      <c r="T679" s="194"/>
      <c r="AT679" s="188" t="s">
        <v>197</v>
      </c>
      <c r="AU679" s="188" t="s">
        <v>195</v>
      </c>
      <c r="AV679" s="12" t="s">
        <v>195</v>
      </c>
      <c r="AW679" s="12" t="s">
        <v>35</v>
      </c>
      <c r="AX679" s="12" t="s">
        <v>71</v>
      </c>
      <c r="AY679" s="188" t="s">
        <v>187</v>
      </c>
    </row>
    <row r="680" spans="2:51" s="12" customFormat="1" ht="13.5">
      <c r="B680" s="187"/>
      <c r="D680" s="179" t="s">
        <v>197</v>
      </c>
      <c r="E680" s="188" t="s">
        <v>22</v>
      </c>
      <c r="F680" s="189" t="s">
        <v>754</v>
      </c>
      <c r="H680" s="190">
        <v>33</v>
      </c>
      <c r="I680" s="191"/>
      <c r="L680" s="187"/>
      <c r="M680" s="192"/>
      <c r="N680" s="193"/>
      <c r="O680" s="193"/>
      <c r="P680" s="193"/>
      <c r="Q680" s="193"/>
      <c r="R680" s="193"/>
      <c r="S680" s="193"/>
      <c r="T680" s="194"/>
      <c r="AT680" s="188" t="s">
        <v>197</v>
      </c>
      <c r="AU680" s="188" t="s">
        <v>195</v>
      </c>
      <c r="AV680" s="12" t="s">
        <v>195</v>
      </c>
      <c r="AW680" s="12" t="s">
        <v>35</v>
      </c>
      <c r="AX680" s="12" t="s">
        <v>71</v>
      </c>
      <c r="AY680" s="188" t="s">
        <v>187</v>
      </c>
    </row>
    <row r="681" spans="2:51" s="13" customFormat="1" ht="13.5">
      <c r="B681" s="195"/>
      <c r="D681" s="196" t="s">
        <v>197</v>
      </c>
      <c r="E681" s="197" t="s">
        <v>22</v>
      </c>
      <c r="F681" s="198" t="s">
        <v>201</v>
      </c>
      <c r="H681" s="199">
        <v>151</v>
      </c>
      <c r="I681" s="200"/>
      <c r="L681" s="195"/>
      <c r="M681" s="201"/>
      <c r="N681" s="202"/>
      <c r="O681" s="202"/>
      <c r="P681" s="202"/>
      <c r="Q681" s="202"/>
      <c r="R681" s="202"/>
      <c r="S681" s="202"/>
      <c r="T681" s="203"/>
      <c r="AT681" s="204" t="s">
        <v>197</v>
      </c>
      <c r="AU681" s="204" t="s">
        <v>195</v>
      </c>
      <c r="AV681" s="13" t="s">
        <v>194</v>
      </c>
      <c r="AW681" s="13" t="s">
        <v>35</v>
      </c>
      <c r="AX681" s="13" t="s">
        <v>78</v>
      </c>
      <c r="AY681" s="204" t="s">
        <v>187</v>
      </c>
    </row>
    <row r="682" spans="2:65" s="1" customFormat="1" ht="22.5" customHeight="1">
      <c r="B682" s="165"/>
      <c r="C682" s="166" t="s">
        <v>755</v>
      </c>
      <c r="D682" s="166" t="s">
        <v>189</v>
      </c>
      <c r="E682" s="167" t="s">
        <v>756</v>
      </c>
      <c r="F682" s="168" t="s">
        <v>757</v>
      </c>
      <c r="G682" s="169" t="s">
        <v>95</v>
      </c>
      <c r="H682" s="170">
        <v>1.405</v>
      </c>
      <c r="I682" s="171"/>
      <c r="J682" s="172">
        <f>ROUND(I682*H682,2)</f>
        <v>0</v>
      </c>
      <c r="K682" s="168" t="s">
        <v>193</v>
      </c>
      <c r="L682" s="35"/>
      <c r="M682" s="173" t="s">
        <v>22</v>
      </c>
      <c r="N682" s="174" t="s">
        <v>43</v>
      </c>
      <c r="O682" s="36"/>
      <c r="P682" s="175">
        <f>O682*H682</f>
        <v>0</v>
      </c>
      <c r="Q682" s="175">
        <v>0</v>
      </c>
      <c r="R682" s="175">
        <f>Q682*H682</f>
        <v>0</v>
      </c>
      <c r="S682" s="175">
        <v>0.169</v>
      </c>
      <c r="T682" s="176">
        <f>S682*H682</f>
        <v>0.23744500000000002</v>
      </c>
      <c r="AR682" s="18" t="s">
        <v>194</v>
      </c>
      <c r="AT682" s="18" t="s">
        <v>189</v>
      </c>
      <c r="AU682" s="18" t="s">
        <v>195</v>
      </c>
      <c r="AY682" s="18" t="s">
        <v>187</v>
      </c>
      <c r="BE682" s="177">
        <f>IF(N682="základní",J682,0)</f>
        <v>0</v>
      </c>
      <c r="BF682" s="177">
        <f>IF(N682="snížená",J682,0)</f>
        <v>0</v>
      </c>
      <c r="BG682" s="177">
        <f>IF(N682="zákl. přenesená",J682,0)</f>
        <v>0</v>
      </c>
      <c r="BH682" s="177">
        <f>IF(N682="sníž. přenesená",J682,0)</f>
        <v>0</v>
      </c>
      <c r="BI682" s="177">
        <f>IF(N682="nulová",J682,0)</f>
        <v>0</v>
      </c>
      <c r="BJ682" s="18" t="s">
        <v>195</v>
      </c>
      <c r="BK682" s="177">
        <f>ROUND(I682*H682,2)</f>
        <v>0</v>
      </c>
      <c r="BL682" s="18" t="s">
        <v>194</v>
      </c>
      <c r="BM682" s="18" t="s">
        <v>758</v>
      </c>
    </row>
    <row r="683" spans="2:51" s="11" customFormat="1" ht="13.5">
      <c r="B683" s="178"/>
      <c r="D683" s="179" t="s">
        <v>197</v>
      </c>
      <c r="E683" s="180" t="s">
        <v>22</v>
      </c>
      <c r="F683" s="181" t="s">
        <v>267</v>
      </c>
      <c r="H683" s="182" t="s">
        <v>22</v>
      </c>
      <c r="I683" s="183"/>
      <c r="L683" s="178"/>
      <c r="M683" s="184"/>
      <c r="N683" s="185"/>
      <c r="O683" s="185"/>
      <c r="P683" s="185"/>
      <c r="Q683" s="185"/>
      <c r="R683" s="185"/>
      <c r="S683" s="185"/>
      <c r="T683" s="186"/>
      <c r="AT683" s="182" t="s">
        <v>197</v>
      </c>
      <c r="AU683" s="182" t="s">
        <v>195</v>
      </c>
      <c r="AV683" s="11" t="s">
        <v>78</v>
      </c>
      <c r="AW683" s="11" t="s">
        <v>35</v>
      </c>
      <c r="AX683" s="11" t="s">
        <v>71</v>
      </c>
      <c r="AY683" s="182" t="s">
        <v>187</v>
      </c>
    </row>
    <row r="684" spans="2:51" s="12" customFormat="1" ht="13.5">
      <c r="B684" s="187"/>
      <c r="D684" s="196" t="s">
        <v>197</v>
      </c>
      <c r="E684" s="216" t="s">
        <v>22</v>
      </c>
      <c r="F684" s="217" t="s">
        <v>759</v>
      </c>
      <c r="H684" s="218">
        <v>1.405</v>
      </c>
      <c r="I684" s="191"/>
      <c r="L684" s="187"/>
      <c r="M684" s="192"/>
      <c r="N684" s="193"/>
      <c r="O684" s="193"/>
      <c r="P684" s="193"/>
      <c r="Q684" s="193"/>
      <c r="R684" s="193"/>
      <c r="S684" s="193"/>
      <c r="T684" s="194"/>
      <c r="AT684" s="188" t="s">
        <v>197</v>
      </c>
      <c r="AU684" s="188" t="s">
        <v>195</v>
      </c>
      <c r="AV684" s="12" t="s">
        <v>195</v>
      </c>
      <c r="AW684" s="12" t="s">
        <v>35</v>
      </c>
      <c r="AX684" s="12" t="s">
        <v>78</v>
      </c>
      <c r="AY684" s="188" t="s">
        <v>187</v>
      </c>
    </row>
    <row r="685" spans="2:65" s="1" customFormat="1" ht="22.5" customHeight="1">
      <c r="B685" s="165"/>
      <c r="C685" s="166" t="s">
        <v>760</v>
      </c>
      <c r="D685" s="166" t="s">
        <v>189</v>
      </c>
      <c r="E685" s="167" t="s">
        <v>761</v>
      </c>
      <c r="F685" s="168" t="s">
        <v>762</v>
      </c>
      <c r="G685" s="169" t="s">
        <v>95</v>
      </c>
      <c r="H685" s="170">
        <v>44.29</v>
      </c>
      <c r="I685" s="171"/>
      <c r="J685" s="172">
        <f>ROUND(I685*H685,2)</f>
        <v>0</v>
      </c>
      <c r="K685" s="168" t="s">
        <v>193</v>
      </c>
      <c r="L685" s="35"/>
      <c r="M685" s="173" t="s">
        <v>22</v>
      </c>
      <c r="N685" s="174" t="s">
        <v>43</v>
      </c>
      <c r="O685" s="36"/>
      <c r="P685" s="175">
        <f>O685*H685</f>
        <v>0</v>
      </c>
      <c r="Q685" s="175">
        <v>0</v>
      </c>
      <c r="R685" s="175">
        <f>Q685*H685</f>
        <v>0</v>
      </c>
      <c r="S685" s="175">
        <v>0.169</v>
      </c>
      <c r="T685" s="176">
        <f>S685*H685</f>
        <v>7.48501</v>
      </c>
      <c r="AR685" s="18" t="s">
        <v>194</v>
      </c>
      <c r="AT685" s="18" t="s">
        <v>189</v>
      </c>
      <c r="AU685" s="18" t="s">
        <v>195</v>
      </c>
      <c r="AY685" s="18" t="s">
        <v>187</v>
      </c>
      <c r="BE685" s="177">
        <f>IF(N685="základní",J685,0)</f>
        <v>0</v>
      </c>
      <c r="BF685" s="177">
        <f>IF(N685="snížená",J685,0)</f>
        <v>0</v>
      </c>
      <c r="BG685" s="177">
        <f>IF(N685="zákl. přenesená",J685,0)</f>
        <v>0</v>
      </c>
      <c r="BH685" s="177">
        <f>IF(N685="sníž. přenesená",J685,0)</f>
        <v>0</v>
      </c>
      <c r="BI685" s="177">
        <f>IF(N685="nulová",J685,0)</f>
        <v>0</v>
      </c>
      <c r="BJ685" s="18" t="s">
        <v>195</v>
      </c>
      <c r="BK685" s="177">
        <f>ROUND(I685*H685,2)</f>
        <v>0</v>
      </c>
      <c r="BL685" s="18" t="s">
        <v>194</v>
      </c>
      <c r="BM685" s="18" t="s">
        <v>763</v>
      </c>
    </row>
    <row r="686" spans="2:51" s="11" customFormat="1" ht="13.5">
      <c r="B686" s="178"/>
      <c r="D686" s="179" t="s">
        <v>197</v>
      </c>
      <c r="E686" s="180" t="s">
        <v>22</v>
      </c>
      <c r="F686" s="181" t="s">
        <v>267</v>
      </c>
      <c r="H686" s="182" t="s">
        <v>22</v>
      </c>
      <c r="I686" s="183"/>
      <c r="L686" s="178"/>
      <c r="M686" s="184"/>
      <c r="N686" s="185"/>
      <c r="O686" s="185"/>
      <c r="P686" s="185"/>
      <c r="Q686" s="185"/>
      <c r="R686" s="185"/>
      <c r="S686" s="185"/>
      <c r="T686" s="186"/>
      <c r="AT686" s="182" t="s">
        <v>197</v>
      </c>
      <c r="AU686" s="182" t="s">
        <v>195</v>
      </c>
      <c r="AV686" s="11" t="s">
        <v>78</v>
      </c>
      <c r="AW686" s="11" t="s">
        <v>35</v>
      </c>
      <c r="AX686" s="11" t="s">
        <v>71</v>
      </c>
      <c r="AY686" s="182" t="s">
        <v>187</v>
      </c>
    </row>
    <row r="687" spans="2:51" s="12" customFormat="1" ht="13.5">
      <c r="B687" s="187"/>
      <c r="D687" s="196" t="s">
        <v>197</v>
      </c>
      <c r="E687" s="216" t="s">
        <v>22</v>
      </c>
      <c r="F687" s="217" t="s">
        <v>613</v>
      </c>
      <c r="H687" s="218">
        <v>44.29</v>
      </c>
      <c r="I687" s="191"/>
      <c r="L687" s="187"/>
      <c r="M687" s="192"/>
      <c r="N687" s="193"/>
      <c r="O687" s="193"/>
      <c r="P687" s="193"/>
      <c r="Q687" s="193"/>
      <c r="R687" s="193"/>
      <c r="S687" s="193"/>
      <c r="T687" s="194"/>
      <c r="AT687" s="188" t="s">
        <v>197</v>
      </c>
      <c r="AU687" s="188" t="s">
        <v>195</v>
      </c>
      <c r="AV687" s="12" t="s">
        <v>195</v>
      </c>
      <c r="AW687" s="12" t="s">
        <v>35</v>
      </c>
      <c r="AX687" s="12" t="s">
        <v>78</v>
      </c>
      <c r="AY687" s="188" t="s">
        <v>187</v>
      </c>
    </row>
    <row r="688" spans="2:65" s="1" customFormat="1" ht="22.5" customHeight="1">
      <c r="B688" s="165"/>
      <c r="C688" s="166" t="s">
        <v>764</v>
      </c>
      <c r="D688" s="166" t="s">
        <v>189</v>
      </c>
      <c r="E688" s="167" t="s">
        <v>765</v>
      </c>
      <c r="F688" s="168" t="s">
        <v>766</v>
      </c>
      <c r="G688" s="169" t="s">
        <v>742</v>
      </c>
      <c r="H688" s="170">
        <v>5</v>
      </c>
      <c r="I688" s="171"/>
      <c r="J688" s="172">
        <f>ROUND(I688*H688,2)</f>
        <v>0</v>
      </c>
      <c r="K688" s="168" t="s">
        <v>22</v>
      </c>
      <c r="L688" s="35"/>
      <c r="M688" s="173" t="s">
        <v>22</v>
      </c>
      <c r="N688" s="174" t="s">
        <v>43</v>
      </c>
      <c r="O688" s="36"/>
      <c r="P688" s="175">
        <f>O688*H688</f>
        <v>0</v>
      </c>
      <c r="Q688" s="175">
        <v>0</v>
      </c>
      <c r="R688" s="175">
        <f>Q688*H688</f>
        <v>0</v>
      </c>
      <c r="S688" s="175">
        <v>0</v>
      </c>
      <c r="T688" s="176">
        <f>S688*H688</f>
        <v>0</v>
      </c>
      <c r="AR688" s="18" t="s">
        <v>194</v>
      </c>
      <c r="AT688" s="18" t="s">
        <v>189</v>
      </c>
      <c r="AU688" s="18" t="s">
        <v>195</v>
      </c>
      <c r="AY688" s="18" t="s">
        <v>187</v>
      </c>
      <c r="BE688" s="177">
        <f>IF(N688="základní",J688,0)</f>
        <v>0</v>
      </c>
      <c r="BF688" s="177">
        <f>IF(N688="snížená",J688,0)</f>
        <v>0</v>
      </c>
      <c r="BG688" s="177">
        <f>IF(N688="zákl. přenesená",J688,0)</f>
        <v>0</v>
      </c>
      <c r="BH688" s="177">
        <f>IF(N688="sníž. přenesená",J688,0)</f>
        <v>0</v>
      </c>
      <c r="BI688" s="177">
        <f>IF(N688="nulová",J688,0)</f>
        <v>0</v>
      </c>
      <c r="BJ688" s="18" t="s">
        <v>195</v>
      </c>
      <c r="BK688" s="177">
        <f>ROUND(I688*H688,2)</f>
        <v>0</v>
      </c>
      <c r="BL688" s="18" t="s">
        <v>194</v>
      </c>
      <c r="BM688" s="18" t="s">
        <v>767</v>
      </c>
    </row>
    <row r="689" spans="2:51" s="11" customFormat="1" ht="13.5">
      <c r="B689" s="178"/>
      <c r="D689" s="179" t="s">
        <v>197</v>
      </c>
      <c r="E689" s="180" t="s">
        <v>22</v>
      </c>
      <c r="F689" s="181" t="s">
        <v>768</v>
      </c>
      <c r="H689" s="182" t="s">
        <v>22</v>
      </c>
      <c r="I689" s="183"/>
      <c r="L689" s="178"/>
      <c r="M689" s="184"/>
      <c r="N689" s="185"/>
      <c r="O689" s="185"/>
      <c r="P689" s="185"/>
      <c r="Q689" s="185"/>
      <c r="R689" s="185"/>
      <c r="S689" s="185"/>
      <c r="T689" s="186"/>
      <c r="AT689" s="182" t="s">
        <v>197</v>
      </c>
      <c r="AU689" s="182" t="s">
        <v>195</v>
      </c>
      <c r="AV689" s="11" t="s">
        <v>78</v>
      </c>
      <c r="AW689" s="11" t="s">
        <v>35</v>
      </c>
      <c r="AX689" s="11" t="s">
        <v>71</v>
      </c>
      <c r="AY689" s="182" t="s">
        <v>187</v>
      </c>
    </row>
    <row r="690" spans="2:51" s="12" customFormat="1" ht="13.5">
      <c r="B690" s="187"/>
      <c r="D690" s="179" t="s">
        <v>197</v>
      </c>
      <c r="E690" s="188" t="s">
        <v>22</v>
      </c>
      <c r="F690" s="189" t="s">
        <v>769</v>
      </c>
      <c r="H690" s="190">
        <v>4</v>
      </c>
      <c r="I690" s="191"/>
      <c r="L690" s="187"/>
      <c r="M690" s="192"/>
      <c r="N690" s="193"/>
      <c r="O690" s="193"/>
      <c r="P690" s="193"/>
      <c r="Q690" s="193"/>
      <c r="R690" s="193"/>
      <c r="S690" s="193"/>
      <c r="T690" s="194"/>
      <c r="AT690" s="188" t="s">
        <v>197</v>
      </c>
      <c r="AU690" s="188" t="s">
        <v>195</v>
      </c>
      <c r="AV690" s="12" t="s">
        <v>195</v>
      </c>
      <c r="AW690" s="12" t="s">
        <v>35</v>
      </c>
      <c r="AX690" s="12" t="s">
        <v>71</v>
      </c>
      <c r="AY690" s="188" t="s">
        <v>187</v>
      </c>
    </row>
    <row r="691" spans="2:51" s="12" customFormat="1" ht="13.5">
      <c r="B691" s="187"/>
      <c r="D691" s="179" t="s">
        <v>197</v>
      </c>
      <c r="E691" s="188" t="s">
        <v>22</v>
      </c>
      <c r="F691" s="189" t="s">
        <v>770</v>
      </c>
      <c r="H691" s="190">
        <v>1</v>
      </c>
      <c r="I691" s="191"/>
      <c r="L691" s="187"/>
      <c r="M691" s="192"/>
      <c r="N691" s="193"/>
      <c r="O691" s="193"/>
      <c r="P691" s="193"/>
      <c r="Q691" s="193"/>
      <c r="R691" s="193"/>
      <c r="S691" s="193"/>
      <c r="T691" s="194"/>
      <c r="AT691" s="188" t="s">
        <v>197</v>
      </c>
      <c r="AU691" s="188" t="s">
        <v>195</v>
      </c>
      <c r="AV691" s="12" t="s">
        <v>195</v>
      </c>
      <c r="AW691" s="12" t="s">
        <v>35</v>
      </c>
      <c r="AX691" s="12" t="s">
        <v>71</v>
      </c>
      <c r="AY691" s="188" t="s">
        <v>187</v>
      </c>
    </row>
    <row r="692" spans="2:51" s="13" customFormat="1" ht="13.5">
      <c r="B692" s="195"/>
      <c r="D692" s="196" t="s">
        <v>197</v>
      </c>
      <c r="E692" s="197" t="s">
        <v>22</v>
      </c>
      <c r="F692" s="198" t="s">
        <v>201</v>
      </c>
      <c r="H692" s="199">
        <v>5</v>
      </c>
      <c r="I692" s="200"/>
      <c r="L692" s="195"/>
      <c r="M692" s="201"/>
      <c r="N692" s="202"/>
      <c r="O692" s="202"/>
      <c r="P692" s="202"/>
      <c r="Q692" s="202"/>
      <c r="R692" s="202"/>
      <c r="S692" s="202"/>
      <c r="T692" s="203"/>
      <c r="AT692" s="204" t="s">
        <v>197</v>
      </c>
      <c r="AU692" s="204" t="s">
        <v>195</v>
      </c>
      <c r="AV692" s="13" t="s">
        <v>194</v>
      </c>
      <c r="AW692" s="13" t="s">
        <v>35</v>
      </c>
      <c r="AX692" s="13" t="s">
        <v>78</v>
      </c>
      <c r="AY692" s="204" t="s">
        <v>187</v>
      </c>
    </row>
    <row r="693" spans="2:65" s="1" customFormat="1" ht="22.5" customHeight="1">
      <c r="B693" s="165"/>
      <c r="C693" s="166" t="s">
        <v>771</v>
      </c>
      <c r="D693" s="166" t="s">
        <v>189</v>
      </c>
      <c r="E693" s="167" t="s">
        <v>772</v>
      </c>
      <c r="F693" s="168" t="s">
        <v>773</v>
      </c>
      <c r="G693" s="169" t="s">
        <v>742</v>
      </c>
      <c r="H693" s="170">
        <v>1</v>
      </c>
      <c r="I693" s="171"/>
      <c r="J693" s="172">
        <f>ROUND(I693*H693,2)</f>
        <v>0</v>
      </c>
      <c r="K693" s="168" t="s">
        <v>22</v>
      </c>
      <c r="L693" s="35"/>
      <c r="M693" s="173" t="s">
        <v>22</v>
      </c>
      <c r="N693" s="174" t="s">
        <v>43</v>
      </c>
      <c r="O693" s="36"/>
      <c r="P693" s="175">
        <f>O693*H693</f>
        <v>0</v>
      </c>
      <c r="Q693" s="175">
        <v>0</v>
      </c>
      <c r="R693" s="175">
        <f>Q693*H693</f>
        <v>0</v>
      </c>
      <c r="S693" s="175">
        <v>0</v>
      </c>
      <c r="T693" s="176">
        <f>S693*H693</f>
        <v>0</v>
      </c>
      <c r="AR693" s="18" t="s">
        <v>194</v>
      </c>
      <c r="AT693" s="18" t="s">
        <v>189</v>
      </c>
      <c r="AU693" s="18" t="s">
        <v>195</v>
      </c>
      <c r="AY693" s="18" t="s">
        <v>187</v>
      </c>
      <c r="BE693" s="177">
        <f>IF(N693="základní",J693,0)</f>
        <v>0</v>
      </c>
      <c r="BF693" s="177">
        <f>IF(N693="snížená",J693,0)</f>
        <v>0</v>
      </c>
      <c r="BG693" s="177">
        <f>IF(N693="zákl. přenesená",J693,0)</f>
        <v>0</v>
      </c>
      <c r="BH693" s="177">
        <f>IF(N693="sníž. přenesená",J693,0)</f>
        <v>0</v>
      </c>
      <c r="BI693" s="177">
        <f>IF(N693="nulová",J693,0)</f>
        <v>0</v>
      </c>
      <c r="BJ693" s="18" t="s">
        <v>195</v>
      </c>
      <c r="BK693" s="177">
        <f>ROUND(I693*H693,2)</f>
        <v>0</v>
      </c>
      <c r="BL693" s="18" t="s">
        <v>194</v>
      </c>
      <c r="BM693" s="18" t="s">
        <v>774</v>
      </c>
    </row>
    <row r="694" spans="2:51" s="11" customFormat="1" ht="13.5">
      <c r="B694" s="178"/>
      <c r="D694" s="179" t="s">
        <v>197</v>
      </c>
      <c r="E694" s="180" t="s">
        <v>22</v>
      </c>
      <c r="F694" s="181" t="s">
        <v>775</v>
      </c>
      <c r="H694" s="182" t="s">
        <v>22</v>
      </c>
      <c r="I694" s="183"/>
      <c r="L694" s="178"/>
      <c r="M694" s="184"/>
      <c r="N694" s="185"/>
      <c r="O694" s="185"/>
      <c r="P694" s="185"/>
      <c r="Q694" s="185"/>
      <c r="R694" s="185"/>
      <c r="S694" s="185"/>
      <c r="T694" s="186"/>
      <c r="AT694" s="182" t="s">
        <v>197</v>
      </c>
      <c r="AU694" s="182" t="s">
        <v>195</v>
      </c>
      <c r="AV694" s="11" t="s">
        <v>78</v>
      </c>
      <c r="AW694" s="11" t="s">
        <v>35</v>
      </c>
      <c r="AX694" s="11" t="s">
        <v>71</v>
      </c>
      <c r="AY694" s="182" t="s">
        <v>187</v>
      </c>
    </row>
    <row r="695" spans="2:51" s="11" customFormat="1" ht="13.5">
      <c r="B695" s="178"/>
      <c r="D695" s="179" t="s">
        <v>197</v>
      </c>
      <c r="E695" s="180" t="s">
        <v>22</v>
      </c>
      <c r="F695" s="181" t="s">
        <v>267</v>
      </c>
      <c r="H695" s="182" t="s">
        <v>22</v>
      </c>
      <c r="I695" s="183"/>
      <c r="L695" s="178"/>
      <c r="M695" s="184"/>
      <c r="N695" s="185"/>
      <c r="O695" s="185"/>
      <c r="P695" s="185"/>
      <c r="Q695" s="185"/>
      <c r="R695" s="185"/>
      <c r="S695" s="185"/>
      <c r="T695" s="186"/>
      <c r="AT695" s="182" t="s">
        <v>197</v>
      </c>
      <c r="AU695" s="182" t="s">
        <v>195</v>
      </c>
      <c r="AV695" s="11" t="s">
        <v>78</v>
      </c>
      <c r="AW695" s="11" t="s">
        <v>35</v>
      </c>
      <c r="AX695" s="11" t="s">
        <v>71</v>
      </c>
      <c r="AY695" s="182" t="s">
        <v>187</v>
      </c>
    </row>
    <row r="696" spans="2:51" s="12" customFormat="1" ht="13.5">
      <c r="B696" s="187"/>
      <c r="D696" s="196" t="s">
        <v>197</v>
      </c>
      <c r="E696" s="216" t="s">
        <v>22</v>
      </c>
      <c r="F696" s="217" t="s">
        <v>78</v>
      </c>
      <c r="H696" s="218">
        <v>1</v>
      </c>
      <c r="I696" s="191"/>
      <c r="L696" s="187"/>
      <c r="M696" s="192"/>
      <c r="N696" s="193"/>
      <c r="O696" s="193"/>
      <c r="P696" s="193"/>
      <c r="Q696" s="193"/>
      <c r="R696" s="193"/>
      <c r="S696" s="193"/>
      <c r="T696" s="194"/>
      <c r="AT696" s="188" t="s">
        <v>197</v>
      </c>
      <c r="AU696" s="188" t="s">
        <v>195</v>
      </c>
      <c r="AV696" s="12" t="s">
        <v>195</v>
      </c>
      <c r="AW696" s="12" t="s">
        <v>35</v>
      </c>
      <c r="AX696" s="12" t="s">
        <v>78</v>
      </c>
      <c r="AY696" s="188" t="s">
        <v>187</v>
      </c>
    </row>
    <row r="697" spans="2:65" s="1" customFormat="1" ht="22.5" customHeight="1">
      <c r="B697" s="165"/>
      <c r="C697" s="166" t="s">
        <v>776</v>
      </c>
      <c r="D697" s="166" t="s">
        <v>189</v>
      </c>
      <c r="E697" s="167" t="s">
        <v>777</v>
      </c>
      <c r="F697" s="168" t="s">
        <v>778</v>
      </c>
      <c r="G697" s="169" t="s">
        <v>742</v>
      </c>
      <c r="H697" s="170">
        <v>1</v>
      </c>
      <c r="I697" s="171"/>
      <c r="J697" s="172">
        <f>ROUND(I697*H697,2)</f>
        <v>0</v>
      </c>
      <c r="K697" s="168" t="s">
        <v>22</v>
      </c>
      <c r="L697" s="35"/>
      <c r="M697" s="173" t="s">
        <v>22</v>
      </c>
      <c r="N697" s="174" t="s">
        <v>43</v>
      </c>
      <c r="O697" s="36"/>
      <c r="P697" s="175">
        <f>O697*H697</f>
        <v>0</v>
      </c>
      <c r="Q697" s="175">
        <v>0</v>
      </c>
      <c r="R697" s="175">
        <f>Q697*H697</f>
        <v>0</v>
      </c>
      <c r="S697" s="175">
        <v>0.03</v>
      </c>
      <c r="T697" s="176">
        <f>S697*H697</f>
        <v>0.03</v>
      </c>
      <c r="AR697" s="18" t="s">
        <v>194</v>
      </c>
      <c r="AT697" s="18" t="s">
        <v>189</v>
      </c>
      <c r="AU697" s="18" t="s">
        <v>195</v>
      </c>
      <c r="AY697" s="18" t="s">
        <v>187</v>
      </c>
      <c r="BE697" s="177">
        <f>IF(N697="základní",J697,0)</f>
        <v>0</v>
      </c>
      <c r="BF697" s="177">
        <f>IF(N697="snížená",J697,0)</f>
        <v>0</v>
      </c>
      <c r="BG697" s="177">
        <f>IF(N697="zákl. přenesená",J697,0)</f>
        <v>0</v>
      </c>
      <c r="BH697" s="177">
        <f>IF(N697="sníž. přenesená",J697,0)</f>
        <v>0</v>
      </c>
      <c r="BI697" s="177">
        <f>IF(N697="nulová",J697,0)</f>
        <v>0</v>
      </c>
      <c r="BJ697" s="18" t="s">
        <v>195</v>
      </c>
      <c r="BK697" s="177">
        <f>ROUND(I697*H697,2)</f>
        <v>0</v>
      </c>
      <c r="BL697" s="18" t="s">
        <v>194</v>
      </c>
      <c r="BM697" s="18" t="s">
        <v>779</v>
      </c>
    </row>
    <row r="698" spans="2:51" s="12" customFormat="1" ht="13.5">
      <c r="B698" s="187"/>
      <c r="D698" s="179" t="s">
        <v>197</v>
      </c>
      <c r="E698" s="188" t="s">
        <v>22</v>
      </c>
      <c r="F698" s="189" t="s">
        <v>780</v>
      </c>
      <c r="H698" s="190">
        <v>1</v>
      </c>
      <c r="I698" s="191"/>
      <c r="L698" s="187"/>
      <c r="M698" s="192"/>
      <c r="N698" s="193"/>
      <c r="O698" s="193"/>
      <c r="P698" s="193"/>
      <c r="Q698" s="193"/>
      <c r="R698" s="193"/>
      <c r="S698" s="193"/>
      <c r="T698" s="194"/>
      <c r="AT698" s="188" t="s">
        <v>197</v>
      </c>
      <c r="AU698" s="188" t="s">
        <v>195</v>
      </c>
      <c r="AV698" s="12" t="s">
        <v>195</v>
      </c>
      <c r="AW698" s="12" t="s">
        <v>35</v>
      </c>
      <c r="AX698" s="12" t="s">
        <v>78</v>
      </c>
      <c r="AY698" s="188" t="s">
        <v>187</v>
      </c>
    </row>
    <row r="699" spans="2:63" s="10" customFormat="1" ht="29.25" customHeight="1">
      <c r="B699" s="151"/>
      <c r="D699" s="162" t="s">
        <v>70</v>
      </c>
      <c r="E699" s="163" t="s">
        <v>776</v>
      </c>
      <c r="F699" s="163" t="s">
        <v>781</v>
      </c>
      <c r="I699" s="154"/>
      <c r="J699" s="164">
        <f>BK699</f>
        <v>0</v>
      </c>
      <c r="L699" s="151"/>
      <c r="M699" s="156"/>
      <c r="N699" s="157"/>
      <c r="O699" s="157"/>
      <c r="P699" s="158">
        <f>SUM(P700:P702)</f>
        <v>0</v>
      </c>
      <c r="Q699" s="157"/>
      <c r="R699" s="158">
        <f>SUM(R700:R702)</f>
        <v>0.46506</v>
      </c>
      <c r="S699" s="157"/>
      <c r="T699" s="159">
        <f>SUM(T700:T702)</f>
        <v>0</v>
      </c>
      <c r="AR699" s="152" t="s">
        <v>78</v>
      </c>
      <c r="AT699" s="160" t="s">
        <v>70</v>
      </c>
      <c r="AU699" s="160" t="s">
        <v>78</v>
      </c>
      <c r="AY699" s="152" t="s">
        <v>187</v>
      </c>
      <c r="BK699" s="161">
        <f>SUM(BK700:BK702)</f>
        <v>0</v>
      </c>
    </row>
    <row r="700" spans="2:65" s="1" customFormat="1" ht="22.5" customHeight="1">
      <c r="B700" s="165"/>
      <c r="C700" s="166" t="s">
        <v>782</v>
      </c>
      <c r="D700" s="166" t="s">
        <v>189</v>
      </c>
      <c r="E700" s="167" t="s">
        <v>783</v>
      </c>
      <c r="F700" s="168" t="s">
        <v>784</v>
      </c>
      <c r="G700" s="169" t="s">
        <v>95</v>
      </c>
      <c r="H700" s="170">
        <v>674</v>
      </c>
      <c r="I700" s="171"/>
      <c r="J700" s="172">
        <f>ROUND(I700*H700,2)</f>
        <v>0</v>
      </c>
      <c r="K700" s="168" t="s">
        <v>193</v>
      </c>
      <c r="L700" s="35"/>
      <c r="M700" s="173" t="s">
        <v>22</v>
      </c>
      <c r="N700" s="174" t="s">
        <v>43</v>
      </c>
      <c r="O700" s="36"/>
      <c r="P700" s="175">
        <f>O700*H700</f>
        <v>0</v>
      </c>
      <c r="Q700" s="175">
        <v>0.00069</v>
      </c>
      <c r="R700" s="175">
        <f>Q700*H700</f>
        <v>0.46506</v>
      </c>
      <c r="S700" s="175">
        <v>0</v>
      </c>
      <c r="T700" s="176">
        <f>S700*H700</f>
        <v>0</v>
      </c>
      <c r="AR700" s="18" t="s">
        <v>194</v>
      </c>
      <c r="AT700" s="18" t="s">
        <v>189</v>
      </c>
      <c r="AU700" s="18" t="s">
        <v>195</v>
      </c>
      <c r="AY700" s="18" t="s">
        <v>187</v>
      </c>
      <c r="BE700" s="177">
        <f>IF(N700="základní",J700,0)</f>
        <v>0</v>
      </c>
      <c r="BF700" s="177">
        <f>IF(N700="snížená",J700,0)</f>
        <v>0</v>
      </c>
      <c r="BG700" s="177">
        <f>IF(N700="zákl. přenesená",J700,0)</f>
        <v>0</v>
      </c>
      <c r="BH700" s="177">
        <f>IF(N700="sníž. přenesená",J700,0)</f>
        <v>0</v>
      </c>
      <c r="BI700" s="177">
        <f>IF(N700="nulová",J700,0)</f>
        <v>0</v>
      </c>
      <c r="BJ700" s="18" t="s">
        <v>195</v>
      </c>
      <c r="BK700" s="177">
        <f>ROUND(I700*H700,2)</f>
        <v>0</v>
      </c>
      <c r="BL700" s="18" t="s">
        <v>194</v>
      </c>
      <c r="BM700" s="18" t="s">
        <v>785</v>
      </c>
    </row>
    <row r="701" spans="2:51" s="11" customFormat="1" ht="13.5">
      <c r="B701" s="178"/>
      <c r="D701" s="179" t="s">
        <v>197</v>
      </c>
      <c r="E701" s="180" t="s">
        <v>22</v>
      </c>
      <c r="F701" s="181" t="s">
        <v>223</v>
      </c>
      <c r="H701" s="182" t="s">
        <v>22</v>
      </c>
      <c r="I701" s="183"/>
      <c r="L701" s="178"/>
      <c r="M701" s="184"/>
      <c r="N701" s="185"/>
      <c r="O701" s="185"/>
      <c r="P701" s="185"/>
      <c r="Q701" s="185"/>
      <c r="R701" s="185"/>
      <c r="S701" s="185"/>
      <c r="T701" s="186"/>
      <c r="AT701" s="182" t="s">
        <v>197</v>
      </c>
      <c r="AU701" s="182" t="s">
        <v>195</v>
      </c>
      <c r="AV701" s="11" t="s">
        <v>78</v>
      </c>
      <c r="AW701" s="11" t="s">
        <v>35</v>
      </c>
      <c r="AX701" s="11" t="s">
        <v>71</v>
      </c>
      <c r="AY701" s="182" t="s">
        <v>187</v>
      </c>
    </row>
    <row r="702" spans="2:51" s="12" customFormat="1" ht="13.5">
      <c r="B702" s="187"/>
      <c r="D702" s="179" t="s">
        <v>197</v>
      </c>
      <c r="E702" s="188" t="s">
        <v>22</v>
      </c>
      <c r="F702" s="189" t="s">
        <v>786</v>
      </c>
      <c r="H702" s="190">
        <v>674</v>
      </c>
      <c r="I702" s="191"/>
      <c r="L702" s="187"/>
      <c r="M702" s="192"/>
      <c r="N702" s="193"/>
      <c r="O702" s="193"/>
      <c r="P702" s="193"/>
      <c r="Q702" s="193"/>
      <c r="R702" s="193"/>
      <c r="S702" s="193"/>
      <c r="T702" s="194"/>
      <c r="AT702" s="188" t="s">
        <v>197</v>
      </c>
      <c r="AU702" s="188" t="s">
        <v>195</v>
      </c>
      <c r="AV702" s="12" t="s">
        <v>195</v>
      </c>
      <c r="AW702" s="12" t="s">
        <v>35</v>
      </c>
      <c r="AX702" s="12" t="s">
        <v>78</v>
      </c>
      <c r="AY702" s="188" t="s">
        <v>187</v>
      </c>
    </row>
    <row r="703" spans="2:63" s="10" customFormat="1" ht="29.25" customHeight="1">
      <c r="B703" s="151"/>
      <c r="D703" s="162" t="s">
        <v>70</v>
      </c>
      <c r="E703" s="163" t="s">
        <v>787</v>
      </c>
      <c r="F703" s="163" t="s">
        <v>788</v>
      </c>
      <c r="I703" s="154"/>
      <c r="J703" s="164">
        <f>BK703</f>
        <v>0</v>
      </c>
      <c r="L703" s="151"/>
      <c r="M703" s="156"/>
      <c r="N703" s="157"/>
      <c r="O703" s="157"/>
      <c r="P703" s="158">
        <f>SUM(P704:P757)</f>
        <v>0</v>
      </c>
      <c r="Q703" s="157"/>
      <c r="R703" s="158">
        <f>SUM(R704:R757)</f>
        <v>0.9954034999999999</v>
      </c>
      <c r="S703" s="157"/>
      <c r="T703" s="159">
        <f>SUM(T704:T757)</f>
        <v>0</v>
      </c>
      <c r="AR703" s="152" t="s">
        <v>78</v>
      </c>
      <c r="AT703" s="160" t="s">
        <v>70</v>
      </c>
      <c r="AU703" s="160" t="s">
        <v>78</v>
      </c>
      <c r="AY703" s="152" t="s">
        <v>187</v>
      </c>
      <c r="BK703" s="161">
        <f>SUM(BK704:BK757)</f>
        <v>0</v>
      </c>
    </row>
    <row r="704" spans="2:65" s="1" customFormat="1" ht="22.5" customHeight="1">
      <c r="B704" s="165"/>
      <c r="C704" s="166" t="s">
        <v>789</v>
      </c>
      <c r="D704" s="166" t="s">
        <v>189</v>
      </c>
      <c r="E704" s="167" t="s">
        <v>790</v>
      </c>
      <c r="F704" s="168" t="s">
        <v>791</v>
      </c>
      <c r="G704" s="169" t="s">
        <v>95</v>
      </c>
      <c r="H704" s="170">
        <v>7217.29</v>
      </c>
      <c r="I704" s="171"/>
      <c r="J704" s="172">
        <f>ROUND(I704*H704,2)</f>
        <v>0</v>
      </c>
      <c r="K704" s="168" t="s">
        <v>193</v>
      </c>
      <c r="L704" s="35"/>
      <c r="M704" s="173" t="s">
        <v>22</v>
      </c>
      <c r="N704" s="174" t="s">
        <v>43</v>
      </c>
      <c r="O704" s="36"/>
      <c r="P704" s="175">
        <f>O704*H704</f>
        <v>0</v>
      </c>
      <c r="Q704" s="175">
        <v>0</v>
      </c>
      <c r="R704" s="175">
        <f>Q704*H704</f>
        <v>0</v>
      </c>
      <c r="S704" s="175">
        <v>0</v>
      </c>
      <c r="T704" s="176">
        <f>S704*H704</f>
        <v>0</v>
      </c>
      <c r="AR704" s="18" t="s">
        <v>194</v>
      </c>
      <c r="AT704" s="18" t="s">
        <v>189</v>
      </c>
      <c r="AU704" s="18" t="s">
        <v>195</v>
      </c>
      <c r="AY704" s="18" t="s">
        <v>187</v>
      </c>
      <c r="BE704" s="177">
        <f>IF(N704="základní",J704,0)</f>
        <v>0</v>
      </c>
      <c r="BF704" s="177">
        <f>IF(N704="snížená",J704,0)</f>
        <v>0</v>
      </c>
      <c r="BG704" s="177">
        <f>IF(N704="zákl. přenesená",J704,0)</f>
        <v>0</v>
      </c>
      <c r="BH704" s="177">
        <f>IF(N704="sníž. přenesená",J704,0)</f>
        <v>0</v>
      </c>
      <c r="BI704" s="177">
        <f>IF(N704="nulová",J704,0)</f>
        <v>0</v>
      </c>
      <c r="BJ704" s="18" t="s">
        <v>195</v>
      </c>
      <c r="BK704" s="177">
        <f>ROUND(I704*H704,2)</f>
        <v>0</v>
      </c>
      <c r="BL704" s="18" t="s">
        <v>194</v>
      </c>
      <c r="BM704" s="18" t="s">
        <v>792</v>
      </c>
    </row>
    <row r="705" spans="2:51" s="11" customFormat="1" ht="13.5">
      <c r="B705" s="178"/>
      <c r="D705" s="179" t="s">
        <v>197</v>
      </c>
      <c r="E705" s="180" t="s">
        <v>22</v>
      </c>
      <c r="F705" s="181" t="s">
        <v>290</v>
      </c>
      <c r="H705" s="182" t="s">
        <v>22</v>
      </c>
      <c r="I705" s="183"/>
      <c r="L705" s="178"/>
      <c r="M705" s="184"/>
      <c r="N705" s="185"/>
      <c r="O705" s="185"/>
      <c r="P705" s="185"/>
      <c r="Q705" s="185"/>
      <c r="R705" s="185"/>
      <c r="S705" s="185"/>
      <c r="T705" s="186"/>
      <c r="AT705" s="182" t="s">
        <v>197</v>
      </c>
      <c r="AU705" s="182" t="s">
        <v>195</v>
      </c>
      <c r="AV705" s="11" t="s">
        <v>78</v>
      </c>
      <c r="AW705" s="11" t="s">
        <v>35</v>
      </c>
      <c r="AX705" s="11" t="s">
        <v>71</v>
      </c>
      <c r="AY705" s="182" t="s">
        <v>187</v>
      </c>
    </row>
    <row r="706" spans="2:51" s="12" customFormat="1" ht="13.5">
      <c r="B706" s="187"/>
      <c r="D706" s="179" t="s">
        <v>197</v>
      </c>
      <c r="E706" s="188" t="s">
        <v>22</v>
      </c>
      <c r="F706" s="189" t="s">
        <v>793</v>
      </c>
      <c r="H706" s="190">
        <v>33.54</v>
      </c>
      <c r="I706" s="191"/>
      <c r="L706" s="187"/>
      <c r="M706" s="192"/>
      <c r="N706" s="193"/>
      <c r="O706" s="193"/>
      <c r="P706" s="193"/>
      <c r="Q706" s="193"/>
      <c r="R706" s="193"/>
      <c r="S706" s="193"/>
      <c r="T706" s="194"/>
      <c r="AT706" s="188" t="s">
        <v>197</v>
      </c>
      <c r="AU706" s="188" t="s">
        <v>195</v>
      </c>
      <c r="AV706" s="12" t="s">
        <v>195</v>
      </c>
      <c r="AW706" s="12" t="s">
        <v>35</v>
      </c>
      <c r="AX706" s="12" t="s">
        <v>71</v>
      </c>
      <c r="AY706" s="188" t="s">
        <v>187</v>
      </c>
    </row>
    <row r="707" spans="2:51" s="12" customFormat="1" ht="13.5">
      <c r="B707" s="187"/>
      <c r="D707" s="179" t="s">
        <v>197</v>
      </c>
      <c r="E707" s="188" t="s">
        <v>22</v>
      </c>
      <c r="F707" s="189" t="s">
        <v>794</v>
      </c>
      <c r="H707" s="190">
        <v>148.78</v>
      </c>
      <c r="I707" s="191"/>
      <c r="L707" s="187"/>
      <c r="M707" s="192"/>
      <c r="N707" s="193"/>
      <c r="O707" s="193"/>
      <c r="P707" s="193"/>
      <c r="Q707" s="193"/>
      <c r="R707" s="193"/>
      <c r="S707" s="193"/>
      <c r="T707" s="194"/>
      <c r="AT707" s="188" t="s">
        <v>197</v>
      </c>
      <c r="AU707" s="188" t="s">
        <v>195</v>
      </c>
      <c r="AV707" s="12" t="s">
        <v>195</v>
      </c>
      <c r="AW707" s="12" t="s">
        <v>35</v>
      </c>
      <c r="AX707" s="12" t="s">
        <v>71</v>
      </c>
      <c r="AY707" s="188" t="s">
        <v>187</v>
      </c>
    </row>
    <row r="708" spans="2:51" s="14" customFormat="1" ht="13.5">
      <c r="B708" s="208"/>
      <c r="D708" s="179" t="s">
        <v>197</v>
      </c>
      <c r="E708" s="209" t="s">
        <v>22</v>
      </c>
      <c r="F708" s="210" t="s">
        <v>795</v>
      </c>
      <c r="H708" s="211">
        <v>182.32</v>
      </c>
      <c r="I708" s="212"/>
      <c r="L708" s="208"/>
      <c r="M708" s="213"/>
      <c r="N708" s="214"/>
      <c r="O708" s="214"/>
      <c r="P708" s="214"/>
      <c r="Q708" s="214"/>
      <c r="R708" s="214"/>
      <c r="S708" s="214"/>
      <c r="T708" s="215"/>
      <c r="AT708" s="209" t="s">
        <v>197</v>
      </c>
      <c r="AU708" s="209" t="s">
        <v>195</v>
      </c>
      <c r="AV708" s="14" t="s">
        <v>97</v>
      </c>
      <c r="AW708" s="14" t="s">
        <v>35</v>
      </c>
      <c r="AX708" s="14" t="s">
        <v>71</v>
      </c>
      <c r="AY708" s="209" t="s">
        <v>187</v>
      </c>
    </row>
    <row r="709" spans="2:51" s="12" customFormat="1" ht="13.5">
      <c r="B709" s="187"/>
      <c r="D709" s="179" t="s">
        <v>197</v>
      </c>
      <c r="E709" s="188" t="s">
        <v>22</v>
      </c>
      <c r="F709" s="189" t="s">
        <v>796</v>
      </c>
      <c r="H709" s="190">
        <v>2909.71</v>
      </c>
      <c r="I709" s="191"/>
      <c r="L709" s="187"/>
      <c r="M709" s="192"/>
      <c r="N709" s="193"/>
      <c r="O709" s="193"/>
      <c r="P709" s="193"/>
      <c r="Q709" s="193"/>
      <c r="R709" s="193"/>
      <c r="S709" s="193"/>
      <c r="T709" s="194"/>
      <c r="AT709" s="188" t="s">
        <v>197</v>
      </c>
      <c r="AU709" s="188" t="s">
        <v>195</v>
      </c>
      <c r="AV709" s="12" t="s">
        <v>195</v>
      </c>
      <c r="AW709" s="12" t="s">
        <v>35</v>
      </c>
      <c r="AX709" s="12" t="s">
        <v>71</v>
      </c>
      <c r="AY709" s="188" t="s">
        <v>187</v>
      </c>
    </row>
    <row r="710" spans="2:51" s="12" customFormat="1" ht="13.5">
      <c r="B710" s="187"/>
      <c r="D710" s="179" t="s">
        <v>197</v>
      </c>
      <c r="E710" s="188" t="s">
        <v>22</v>
      </c>
      <c r="F710" s="189" t="s">
        <v>797</v>
      </c>
      <c r="H710" s="190">
        <v>616.23</v>
      </c>
      <c r="I710" s="191"/>
      <c r="L710" s="187"/>
      <c r="M710" s="192"/>
      <c r="N710" s="193"/>
      <c r="O710" s="193"/>
      <c r="P710" s="193"/>
      <c r="Q710" s="193"/>
      <c r="R710" s="193"/>
      <c r="S710" s="193"/>
      <c r="T710" s="194"/>
      <c r="AT710" s="188" t="s">
        <v>197</v>
      </c>
      <c r="AU710" s="188" t="s">
        <v>195</v>
      </c>
      <c r="AV710" s="12" t="s">
        <v>195</v>
      </c>
      <c r="AW710" s="12" t="s">
        <v>35</v>
      </c>
      <c r="AX710" s="12" t="s">
        <v>71</v>
      </c>
      <c r="AY710" s="188" t="s">
        <v>187</v>
      </c>
    </row>
    <row r="711" spans="2:51" s="12" customFormat="1" ht="13.5">
      <c r="B711" s="187"/>
      <c r="D711" s="179" t="s">
        <v>197</v>
      </c>
      <c r="E711" s="188" t="s">
        <v>22</v>
      </c>
      <c r="F711" s="189" t="s">
        <v>798</v>
      </c>
      <c r="H711" s="190">
        <v>2884.74</v>
      </c>
      <c r="I711" s="191"/>
      <c r="L711" s="187"/>
      <c r="M711" s="192"/>
      <c r="N711" s="193"/>
      <c r="O711" s="193"/>
      <c r="P711" s="193"/>
      <c r="Q711" s="193"/>
      <c r="R711" s="193"/>
      <c r="S711" s="193"/>
      <c r="T711" s="194"/>
      <c r="AT711" s="188" t="s">
        <v>197</v>
      </c>
      <c r="AU711" s="188" t="s">
        <v>195</v>
      </c>
      <c r="AV711" s="12" t="s">
        <v>195</v>
      </c>
      <c r="AW711" s="12" t="s">
        <v>35</v>
      </c>
      <c r="AX711" s="12" t="s">
        <v>71</v>
      </c>
      <c r="AY711" s="188" t="s">
        <v>187</v>
      </c>
    </row>
    <row r="712" spans="2:51" s="12" customFormat="1" ht="13.5">
      <c r="B712" s="187"/>
      <c r="D712" s="179" t="s">
        <v>197</v>
      </c>
      <c r="E712" s="188" t="s">
        <v>22</v>
      </c>
      <c r="F712" s="189" t="s">
        <v>799</v>
      </c>
      <c r="H712" s="190">
        <v>624.29</v>
      </c>
      <c r="I712" s="191"/>
      <c r="L712" s="187"/>
      <c r="M712" s="192"/>
      <c r="N712" s="193"/>
      <c r="O712" s="193"/>
      <c r="P712" s="193"/>
      <c r="Q712" s="193"/>
      <c r="R712" s="193"/>
      <c r="S712" s="193"/>
      <c r="T712" s="194"/>
      <c r="AT712" s="188" t="s">
        <v>197</v>
      </c>
      <c r="AU712" s="188" t="s">
        <v>195</v>
      </c>
      <c r="AV712" s="12" t="s">
        <v>195</v>
      </c>
      <c r="AW712" s="12" t="s">
        <v>35</v>
      </c>
      <c r="AX712" s="12" t="s">
        <v>71</v>
      </c>
      <c r="AY712" s="188" t="s">
        <v>187</v>
      </c>
    </row>
    <row r="713" spans="2:51" s="14" customFormat="1" ht="13.5">
      <c r="B713" s="208"/>
      <c r="D713" s="179" t="s">
        <v>197</v>
      </c>
      <c r="E713" s="209" t="s">
        <v>22</v>
      </c>
      <c r="F713" s="210" t="s">
        <v>733</v>
      </c>
      <c r="H713" s="211">
        <v>7034.97</v>
      </c>
      <c r="I713" s="212"/>
      <c r="L713" s="208"/>
      <c r="M713" s="213"/>
      <c r="N713" s="214"/>
      <c r="O713" s="214"/>
      <c r="P713" s="214"/>
      <c r="Q713" s="214"/>
      <c r="R713" s="214"/>
      <c r="S713" s="214"/>
      <c r="T713" s="215"/>
      <c r="AT713" s="209" t="s">
        <v>197</v>
      </c>
      <c r="AU713" s="209" t="s">
        <v>195</v>
      </c>
      <c r="AV713" s="14" t="s">
        <v>97</v>
      </c>
      <c r="AW713" s="14" t="s">
        <v>35</v>
      </c>
      <c r="AX713" s="14" t="s">
        <v>71</v>
      </c>
      <c r="AY713" s="209" t="s">
        <v>187</v>
      </c>
    </row>
    <row r="714" spans="2:51" s="13" customFormat="1" ht="13.5">
      <c r="B714" s="195"/>
      <c r="D714" s="196" t="s">
        <v>197</v>
      </c>
      <c r="E714" s="197" t="s">
        <v>22</v>
      </c>
      <c r="F714" s="198" t="s">
        <v>201</v>
      </c>
      <c r="H714" s="199">
        <v>7217.29</v>
      </c>
      <c r="I714" s="200"/>
      <c r="L714" s="195"/>
      <c r="M714" s="201"/>
      <c r="N714" s="202"/>
      <c r="O714" s="202"/>
      <c r="P714" s="202"/>
      <c r="Q714" s="202"/>
      <c r="R714" s="202"/>
      <c r="S714" s="202"/>
      <c r="T714" s="203"/>
      <c r="AT714" s="204" t="s">
        <v>197</v>
      </c>
      <c r="AU714" s="204" t="s">
        <v>195</v>
      </c>
      <c r="AV714" s="13" t="s">
        <v>194</v>
      </c>
      <c r="AW714" s="13" t="s">
        <v>35</v>
      </c>
      <c r="AX714" s="13" t="s">
        <v>78</v>
      </c>
      <c r="AY714" s="204" t="s">
        <v>187</v>
      </c>
    </row>
    <row r="715" spans="2:65" s="1" customFormat="1" ht="31.5" customHeight="1">
      <c r="B715" s="165"/>
      <c r="C715" s="166" t="s">
        <v>787</v>
      </c>
      <c r="D715" s="166" t="s">
        <v>189</v>
      </c>
      <c r="E715" s="167" t="s">
        <v>800</v>
      </c>
      <c r="F715" s="168" t="s">
        <v>801</v>
      </c>
      <c r="G715" s="169" t="s">
        <v>95</v>
      </c>
      <c r="H715" s="170">
        <v>866074.8</v>
      </c>
      <c r="I715" s="171"/>
      <c r="J715" s="172">
        <f>ROUND(I715*H715,2)</f>
        <v>0</v>
      </c>
      <c r="K715" s="168" t="s">
        <v>193</v>
      </c>
      <c r="L715" s="35"/>
      <c r="M715" s="173" t="s">
        <v>22</v>
      </c>
      <c r="N715" s="174" t="s">
        <v>43</v>
      </c>
      <c r="O715" s="36"/>
      <c r="P715" s="175">
        <f>O715*H715</f>
        <v>0</v>
      </c>
      <c r="Q715" s="175">
        <v>0</v>
      </c>
      <c r="R715" s="175">
        <f>Q715*H715</f>
        <v>0</v>
      </c>
      <c r="S715" s="175">
        <v>0</v>
      </c>
      <c r="T715" s="176">
        <f>S715*H715</f>
        <v>0</v>
      </c>
      <c r="AR715" s="18" t="s">
        <v>194</v>
      </c>
      <c r="AT715" s="18" t="s">
        <v>189</v>
      </c>
      <c r="AU715" s="18" t="s">
        <v>195</v>
      </c>
      <c r="AY715" s="18" t="s">
        <v>187</v>
      </c>
      <c r="BE715" s="177">
        <f>IF(N715="základní",J715,0)</f>
        <v>0</v>
      </c>
      <c r="BF715" s="177">
        <f>IF(N715="snížená",J715,0)</f>
        <v>0</v>
      </c>
      <c r="BG715" s="177">
        <f>IF(N715="zákl. přenesená",J715,0)</f>
        <v>0</v>
      </c>
      <c r="BH715" s="177">
        <f>IF(N715="sníž. přenesená",J715,0)</f>
        <v>0</v>
      </c>
      <c r="BI715" s="177">
        <f>IF(N715="nulová",J715,0)</f>
        <v>0</v>
      </c>
      <c r="BJ715" s="18" t="s">
        <v>195</v>
      </c>
      <c r="BK715" s="177">
        <f>ROUND(I715*H715,2)</f>
        <v>0</v>
      </c>
      <c r="BL715" s="18" t="s">
        <v>194</v>
      </c>
      <c r="BM715" s="18" t="s">
        <v>802</v>
      </c>
    </row>
    <row r="716" spans="2:51" s="11" customFormat="1" ht="13.5">
      <c r="B716" s="178"/>
      <c r="D716" s="179" t="s">
        <v>197</v>
      </c>
      <c r="E716" s="180" t="s">
        <v>22</v>
      </c>
      <c r="F716" s="181" t="s">
        <v>803</v>
      </c>
      <c r="H716" s="182" t="s">
        <v>22</v>
      </c>
      <c r="I716" s="183"/>
      <c r="L716" s="178"/>
      <c r="M716" s="184"/>
      <c r="N716" s="185"/>
      <c r="O716" s="185"/>
      <c r="P716" s="185"/>
      <c r="Q716" s="185"/>
      <c r="R716" s="185"/>
      <c r="S716" s="185"/>
      <c r="T716" s="186"/>
      <c r="AT716" s="182" t="s">
        <v>197</v>
      </c>
      <c r="AU716" s="182" t="s">
        <v>195</v>
      </c>
      <c r="AV716" s="11" t="s">
        <v>78</v>
      </c>
      <c r="AW716" s="11" t="s">
        <v>35</v>
      </c>
      <c r="AX716" s="11" t="s">
        <v>71</v>
      </c>
      <c r="AY716" s="182" t="s">
        <v>187</v>
      </c>
    </row>
    <row r="717" spans="2:51" s="12" customFormat="1" ht="13.5">
      <c r="B717" s="187"/>
      <c r="D717" s="196" t="s">
        <v>197</v>
      </c>
      <c r="E717" s="216" t="s">
        <v>22</v>
      </c>
      <c r="F717" s="217" t="s">
        <v>804</v>
      </c>
      <c r="H717" s="218">
        <v>866074.8</v>
      </c>
      <c r="I717" s="191"/>
      <c r="L717" s="187"/>
      <c r="M717" s="192"/>
      <c r="N717" s="193"/>
      <c r="O717" s="193"/>
      <c r="P717" s="193"/>
      <c r="Q717" s="193"/>
      <c r="R717" s="193"/>
      <c r="S717" s="193"/>
      <c r="T717" s="194"/>
      <c r="AT717" s="188" t="s">
        <v>197</v>
      </c>
      <c r="AU717" s="188" t="s">
        <v>195</v>
      </c>
      <c r="AV717" s="12" t="s">
        <v>195</v>
      </c>
      <c r="AW717" s="12" t="s">
        <v>35</v>
      </c>
      <c r="AX717" s="12" t="s">
        <v>78</v>
      </c>
      <c r="AY717" s="188" t="s">
        <v>187</v>
      </c>
    </row>
    <row r="718" spans="2:65" s="1" customFormat="1" ht="22.5" customHeight="1">
      <c r="B718" s="165"/>
      <c r="C718" s="166" t="s">
        <v>805</v>
      </c>
      <c r="D718" s="166" t="s">
        <v>189</v>
      </c>
      <c r="E718" s="167" t="s">
        <v>806</v>
      </c>
      <c r="F718" s="168" t="s">
        <v>807</v>
      </c>
      <c r="G718" s="169" t="s">
        <v>95</v>
      </c>
      <c r="H718" s="170">
        <v>7217.29</v>
      </c>
      <c r="I718" s="171"/>
      <c r="J718" s="172">
        <f>ROUND(I718*H718,2)</f>
        <v>0</v>
      </c>
      <c r="K718" s="168" t="s">
        <v>193</v>
      </c>
      <c r="L718" s="35"/>
      <c r="M718" s="173" t="s">
        <v>22</v>
      </c>
      <c r="N718" s="174" t="s">
        <v>43</v>
      </c>
      <c r="O718" s="36"/>
      <c r="P718" s="175">
        <f>O718*H718</f>
        <v>0</v>
      </c>
      <c r="Q718" s="175">
        <v>0</v>
      </c>
      <c r="R718" s="175">
        <f>Q718*H718</f>
        <v>0</v>
      </c>
      <c r="S718" s="175">
        <v>0</v>
      </c>
      <c r="T718" s="176">
        <f>S718*H718</f>
        <v>0</v>
      </c>
      <c r="AR718" s="18" t="s">
        <v>194</v>
      </c>
      <c r="AT718" s="18" t="s">
        <v>189</v>
      </c>
      <c r="AU718" s="18" t="s">
        <v>195</v>
      </c>
      <c r="AY718" s="18" t="s">
        <v>187</v>
      </c>
      <c r="BE718" s="177">
        <f>IF(N718="základní",J718,0)</f>
        <v>0</v>
      </c>
      <c r="BF718" s="177">
        <f>IF(N718="snížená",J718,0)</f>
        <v>0</v>
      </c>
      <c r="BG718" s="177">
        <f>IF(N718="zákl. přenesená",J718,0)</f>
        <v>0</v>
      </c>
      <c r="BH718" s="177">
        <f>IF(N718="sníž. přenesená",J718,0)</f>
        <v>0</v>
      </c>
      <c r="BI718" s="177">
        <f>IF(N718="nulová",J718,0)</f>
        <v>0</v>
      </c>
      <c r="BJ718" s="18" t="s">
        <v>195</v>
      </c>
      <c r="BK718" s="177">
        <f>ROUND(I718*H718,2)</f>
        <v>0</v>
      </c>
      <c r="BL718" s="18" t="s">
        <v>194</v>
      </c>
      <c r="BM718" s="18" t="s">
        <v>808</v>
      </c>
    </row>
    <row r="719" spans="2:51" s="11" customFormat="1" ht="13.5">
      <c r="B719" s="178"/>
      <c r="D719" s="179" t="s">
        <v>197</v>
      </c>
      <c r="E719" s="180" t="s">
        <v>22</v>
      </c>
      <c r="F719" s="181" t="s">
        <v>803</v>
      </c>
      <c r="H719" s="182" t="s">
        <v>22</v>
      </c>
      <c r="I719" s="183"/>
      <c r="L719" s="178"/>
      <c r="M719" s="184"/>
      <c r="N719" s="185"/>
      <c r="O719" s="185"/>
      <c r="P719" s="185"/>
      <c r="Q719" s="185"/>
      <c r="R719" s="185"/>
      <c r="S719" s="185"/>
      <c r="T719" s="186"/>
      <c r="AT719" s="182" t="s">
        <v>197</v>
      </c>
      <c r="AU719" s="182" t="s">
        <v>195</v>
      </c>
      <c r="AV719" s="11" t="s">
        <v>78</v>
      </c>
      <c r="AW719" s="11" t="s">
        <v>35</v>
      </c>
      <c r="AX719" s="11" t="s">
        <v>71</v>
      </c>
      <c r="AY719" s="182" t="s">
        <v>187</v>
      </c>
    </row>
    <row r="720" spans="2:51" s="12" customFormat="1" ht="13.5">
      <c r="B720" s="187"/>
      <c r="D720" s="196" t="s">
        <v>197</v>
      </c>
      <c r="E720" s="216" t="s">
        <v>22</v>
      </c>
      <c r="F720" s="217" t="s">
        <v>809</v>
      </c>
      <c r="H720" s="218">
        <v>7217.29</v>
      </c>
      <c r="I720" s="191"/>
      <c r="L720" s="187"/>
      <c r="M720" s="192"/>
      <c r="N720" s="193"/>
      <c r="O720" s="193"/>
      <c r="P720" s="193"/>
      <c r="Q720" s="193"/>
      <c r="R720" s="193"/>
      <c r="S720" s="193"/>
      <c r="T720" s="194"/>
      <c r="AT720" s="188" t="s">
        <v>197</v>
      </c>
      <c r="AU720" s="188" t="s">
        <v>195</v>
      </c>
      <c r="AV720" s="12" t="s">
        <v>195</v>
      </c>
      <c r="AW720" s="12" t="s">
        <v>35</v>
      </c>
      <c r="AX720" s="12" t="s">
        <v>78</v>
      </c>
      <c r="AY720" s="188" t="s">
        <v>187</v>
      </c>
    </row>
    <row r="721" spans="2:65" s="1" customFormat="1" ht="22.5" customHeight="1">
      <c r="B721" s="165"/>
      <c r="C721" s="166" t="s">
        <v>810</v>
      </c>
      <c r="D721" s="166" t="s">
        <v>189</v>
      </c>
      <c r="E721" s="167" t="s">
        <v>811</v>
      </c>
      <c r="F721" s="168" t="s">
        <v>812</v>
      </c>
      <c r="G721" s="169" t="s">
        <v>95</v>
      </c>
      <c r="H721" s="170">
        <v>7217.29</v>
      </c>
      <c r="I721" s="171"/>
      <c r="J721" s="172">
        <f>ROUND(I721*H721,2)</f>
        <v>0</v>
      </c>
      <c r="K721" s="168" t="s">
        <v>193</v>
      </c>
      <c r="L721" s="35"/>
      <c r="M721" s="173" t="s">
        <v>22</v>
      </c>
      <c r="N721" s="174" t="s">
        <v>43</v>
      </c>
      <c r="O721" s="36"/>
      <c r="P721" s="175">
        <f>O721*H721</f>
        <v>0</v>
      </c>
      <c r="Q721" s="175">
        <v>0</v>
      </c>
      <c r="R721" s="175">
        <f>Q721*H721</f>
        <v>0</v>
      </c>
      <c r="S721" s="175">
        <v>0</v>
      </c>
      <c r="T721" s="176">
        <f>S721*H721</f>
        <v>0</v>
      </c>
      <c r="AR721" s="18" t="s">
        <v>194</v>
      </c>
      <c r="AT721" s="18" t="s">
        <v>189</v>
      </c>
      <c r="AU721" s="18" t="s">
        <v>195</v>
      </c>
      <c r="AY721" s="18" t="s">
        <v>187</v>
      </c>
      <c r="BE721" s="177">
        <f>IF(N721="základní",J721,0)</f>
        <v>0</v>
      </c>
      <c r="BF721" s="177">
        <f>IF(N721="snížená",J721,0)</f>
        <v>0</v>
      </c>
      <c r="BG721" s="177">
        <f>IF(N721="zákl. přenesená",J721,0)</f>
        <v>0</v>
      </c>
      <c r="BH721" s="177">
        <f>IF(N721="sníž. přenesená",J721,0)</f>
        <v>0</v>
      </c>
      <c r="BI721" s="177">
        <f>IF(N721="nulová",J721,0)</f>
        <v>0</v>
      </c>
      <c r="BJ721" s="18" t="s">
        <v>195</v>
      </c>
      <c r="BK721" s="177">
        <f>ROUND(I721*H721,2)</f>
        <v>0</v>
      </c>
      <c r="BL721" s="18" t="s">
        <v>194</v>
      </c>
      <c r="BM721" s="18" t="s">
        <v>813</v>
      </c>
    </row>
    <row r="722" spans="2:51" s="11" customFormat="1" ht="13.5">
      <c r="B722" s="178"/>
      <c r="D722" s="179" t="s">
        <v>197</v>
      </c>
      <c r="E722" s="180" t="s">
        <v>22</v>
      </c>
      <c r="F722" s="181" t="s">
        <v>290</v>
      </c>
      <c r="H722" s="182" t="s">
        <v>22</v>
      </c>
      <c r="I722" s="183"/>
      <c r="L722" s="178"/>
      <c r="M722" s="184"/>
      <c r="N722" s="185"/>
      <c r="O722" s="185"/>
      <c r="P722" s="185"/>
      <c r="Q722" s="185"/>
      <c r="R722" s="185"/>
      <c r="S722" s="185"/>
      <c r="T722" s="186"/>
      <c r="AT722" s="182" t="s">
        <v>197</v>
      </c>
      <c r="AU722" s="182" t="s">
        <v>195</v>
      </c>
      <c r="AV722" s="11" t="s">
        <v>78</v>
      </c>
      <c r="AW722" s="11" t="s">
        <v>35</v>
      </c>
      <c r="AX722" s="11" t="s">
        <v>71</v>
      </c>
      <c r="AY722" s="182" t="s">
        <v>187</v>
      </c>
    </row>
    <row r="723" spans="2:51" s="12" customFormat="1" ht="13.5">
      <c r="B723" s="187"/>
      <c r="D723" s="179" t="s">
        <v>197</v>
      </c>
      <c r="E723" s="188" t="s">
        <v>22</v>
      </c>
      <c r="F723" s="189" t="s">
        <v>793</v>
      </c>
      <c r="H723" s="190">
        <v>33.54</v>
      </c>
      <c r="I723" s="191"/>
      <c r="L723" s="187"/>
      <c r="M723" s="192"/>
      <c r="N723" s="193"/>
      <c r="O723" s="193"/>
      <c r="P723" s="193"/>
      <c r="Q723" s="193"/>
      <c r="R723" s="193"/>
      <c r="S723" s="193"/>
      <c r="T723" s="194"/>
      <c r="AT723" s="188" t="s">
        <v>197</v>
      </c>
      <c r="AU723" s="188" t="s">
        <v>195</v>
      </c>
      <c r="AV723" s="12" t="s">
        <v>195</v>
      </c>
      <c r="AW723" s="12" t="s">
        <v>35</v>
      </c>
      <c r="AX723" s="12" t="s">
        <v>71</v>
      </c>
      <c r="AY723" s="188" t="s">
        <v>187</v>
      </c>
    </row>
    <row r="724" spans="2:51" s="12" customFormat="1" ht="13.5">
      <c r="B724" s="187"/>
      <c r="D724" s="179" t="s">
        <v>197</v>
      </c>
      <c r="E724" s="188" t="s">
        <v>22</v>
      </c>
      <c r="F724" s="189" t="s">
        <v>794</v>
      </c>
      <c r="H724" s="190">
        <v>148.78</v>
      </c>
      <c r="I724" s="191"/>
      <c r="L724" s="187"/>
      <c r="M724" s="192"/>
      <c r="N724" s="193"/>
      <c r="O724" s="193"/>
      <c r="P724" s="193"/>
      <c r="Q724" s="193"/>
      <c r="R724" s="193"/>
      <c r="S724" s="193"/>
      <c r="T724" s="194"/>
      <c r="AT724" s="188" t="s">
        <v>197</v>
      </c>
      <c r="AU724" s="188" t="s">
        <v>195</v>
      </c>
      <c r="AV724" s="12" t="s">
        <v>195</v>
      </c>
      <c r="AW724" s="12" t="s">
        <v>35</v>
      </c>
      <c r="AX724" s="12" t="s">
        <v>71</v>
      </c>
      <c r="AY724" s="188" t="s">
        <v>187</v>
      </c>
    </row>
    <row r="725" spans="2:51" s="14" customFormat="1" ht="13.5">
      <c r="B725" s="208"/>
      <c r="D725" s="179" t="s">
        <v>197</v>
      </c>
      <c r="E725" s="209" t="s">
        <v>22</v>
      </c>
      <c r="F725" s="210" t="s">
        <v>795</v>
      </c>
      <c r="H725" s="211">
        <v>182.32</v>
      </c>
      <c r="I725" s="212"/>
      <c r="L725" s="208"/>
      <c r="M725" s="213"/>
      <c r="N725" s="214"/>
      <c r="O725" s="214"/>
      <c r="P725" s="214"/>
      <c r="Q725" s="214"/>
      <c r="R725" s="214"/>
      <c r="S725" s="214"/>
      <c r="T725" s="215"/>
      <c r="AT725" s="209" t="s">
        <v>197</v>
      </c>
      <c r="AU725" s="209" t="s">
        <v>195</v>
      </c>
      <c r="AV725" s="14" t="s">
        <v>97</v>
      </c>
      <c r="AW725" s="14" t="s">
        <v>35</v>
      </c>
      <c r="AX725" s="14" t="s">
        <v>71</v>
      </c>
      <c r="AY725" s="209" t="s">
        <v>187</v>
      </c>
    </row>
    <row r="726" spans="2:51" s="12" customFormat="1" ht="13.5">
      <c r="B726" s="187"/>
      <c r="D726" s="179" t="s">
        <v>197</v>
      </c>
      <c r="E726" s="188" t="s">
        <v>22</v>
      </c>
      <c r="F726" s="189" t="s">
        <v>796</v>
      </c>
      <c r="H726" s="190">
        <v>2909.71</v>
      </c>
      <c r="I726" s="191"/>
      <c r="L726" s="187"/>
      <c r="M726" s="192"/>
      <c r="N726" s="193"/>
      <c r="O726" s="193"/>
      <c r="P726" s="193"/>
      <c r="Q726" s="193"/>
      <c r="R726" s="193"/>
      <c r="S726" s="193"/>
      <c r="T726" s="194"/>
      <c r="AT726" s="188" t="s">
        <v>197</v>
      </c>
      <c r="AU726" s="188" t="s">
        <v>195</v>
      </c>
      <c r="AV726" s="12" t="s">
        <v>195</v>
      </c>
      <c r="AW726" s="12" t="s">
        <v>35</v>
      </c>
      <c r="AX726" s="12" t="s">
        <v>71</v>
      </c>
      <c r="AY726" s="188" t="s">
        <v>187</v>
      </c>
    </row>
    <row r="727" spans="2:51" s="12" customFormat="1" ht="13.5">
      <c r="B727" s="187"/>
      <c r="D727" s="179" t="s">
        <v>197</v>
      </c>
      <c r="E727" s="188" t="s">
        <v>22</v>
      </c>
      <c r="F727" s="189" t="s">
        <v>797</v>
      </c>
      <c r="H727" s="190">
        <v>616.23</v>
      </c>
      <c r="I727" s="191"/>
      <c r="L727" s="187"/>
      <c r="M727" s="192"/>
      <c r="N727" s="193"/>
      <c r="O727" s="193"/>
      <c r="P727" s="193"/>
      <c r="Q727" s="193"/>
      <c r="R727" s="193"/>
      <c r="S727" s="193"/>
      <c r="T727" s="194"/>
      <c r="AT727" s="188" t="s">
        <v>197</v>
      </c>
      <c r="AU727" s="188" t="s">
        <v>195</v>
      </c>
      <c r="AV727" s="12" t="s">
        <v>195</v>
      </c>
      <c r="AW727" s="12" t="s">
        <v>35</v>
      </c>
      <c r="AX727" s="12" t="s">
        <v>71</v>
      </c>
      <c r="AY727" s="188" t="s">
        <v>187</v>
      </c>
    </row>
    <row r="728" spans="2:51" s="12" customFormat="1" ht="13.5">
      <c r="B728" s="187"/>
      <c r="D728" s="179" t="s">
        <v>197</v>
      </c>
      <c r="E728" s="188" t="s">
        <v>22</v>
      </c>
      <c r="F728" s="189" t="s">
        <v>798</v>
      </c>
      <c r="H728" s="190">
        <v>2884.74</v>
      </c>
      <c r="I728" s="191"/>
      <c r="L728" s="187"/>
      <c r="M728" s="192"/>
      <c r="N728" s="193"/>
      <c r="O728" s="193"/>
      <c r="P728" s="193"/>
      <c r="Q728" s="193"/>
      <c r="R728" s="193"/>
      <c r="S728" s="193"/>
      <c r="T728" s="194"/>
      <c r="AT728" s="188" t="s">
        <v>197</v>
      </c>
      <c r="AU728" s="188" t="s">
        <v>195</v>
      </c>
      <c r="AV728" s="12" t="s">
        <v>195</v>
      </c>
      <c r="AW728" s="12" t="s">
        <v>35</v>
      </c>
      <c r="AX728" s="12" t="s">
        <v>71</v>
      </c>
      <c r="AY728" s="188" t="s">
        <v>187</v>
      </c>
    </row>
    <row r="729" spans="2:51" s="12" customFormat="1" ht="13.5">
      <c r="B729" s="187"/>
      <c r="D729" s="179" t="s">
        <v>197</v>
      </c>
      <c r="E729" s="188" t="s">
        <v>22</v>
      </c>
      <c r="F729" s="189" t="s">
        <v>799</v>
      </c>
      <c r="H729" s="190">
        <v>624.29</v>
      </c>
      <c r="I729" s="191"/>
      <c r="L729" s="187"/>
      <c r="M729" s="192"/>
      <c r="N729" s="193"/>
      <c r="O729" s="193"/>
      <c r="P729" s="193"/>
      <c r="Q729" s="193"/>
      <c r="R729" s="193"/>
      <c r="S729" s="193"/>
      <c r="T729" s="194"/>
      <c r="AT729" s="188" t="s">
        <v>197</v>
      </c>
      <c r="AU729" s="188" t="s">
        <v>195</v>
      </c>
      <c r="AV729" s="12" t="s">
        <v>195</v>
      </c>
      <c r="AW729" s="12" t="s">
        <v>35</v>
      </c>
      <c r="AX729" s="12" t="s">
        <v>71</v>
      </c>
      <c r="AY729" s="188" t="s">
        <v>187</v>
      </c>
    </row>
    <row r="730" spans="2:51" s="14" customFormat="1" ht="13.5">
      <c r="B730" s="208"/>
      <c r="D730" s="179" t="s">
        <v>197</v>
      </c>
      <c r="E730" s="209" t="s">
        <v>22</v>
      </c>
      <c r="F730" s="210" t="s">
        <v>733</v>
      </c>
      <c r="H730" s="211">
        <v>7034.97</v>
      </c>
      <c r="I730" s="212"/>
      <c r="L730" s="208"/>
      <c r="M730" s="213"/>
      <c r="N730" s="214"/>
      <c r="O730" s="214"/>
      <c r="P730" s="214"/>
      <c r="Q730" s="214"/>
      <c r="R730" s="214"/>
      <c r="S730" s="214"/>
      <c r="T730" s="215"/>
      <c r="AT730" s="209" t="s">
        <v>197</v>
      </c>
      <c r="AU730" s="209" t="s">
        <v>195</v>
      </c>
      <c r="AV730" s="14" t="s">
        <v>97</v>
      </c>
      <c r="AW730" s="14" t="s">
        <v>35</v>
      </c>
      <c r="AX730" s="14" t="s">
        <v>71</v>
      </c>
      <c r="AY730" s="209" t="s">
        <v>187</v>
      </c>
    </row>
    <row r="731" spans="2:51" s="13" customFormat="1" ht="13.5">
      <c r="B731" s="195"/>
      <c r="D731" s="196" t="s">
        <v>197</v>
      </c>
      <c r="E731" s="197" t="s">
        <v>22</v>
      </c>
      <c r="F731" s="198" t="s">
        <v>201</v>
      </c>
      <c r="H731" s="199">
        <v>7217.29</v>
      </c>
      <c r="I731" s="200"/>
      <c r="L731" s="195"/>
      <c r="M731" s="201"/>
      <c r="N731" s="202"/>
      <c r="O731" s="202"/>
      <c r="P731" s="202"/>
      <c r="Q731" s="202"/>
      <c r="R731" s="202"/>
      <c r="S731" s="202"/>
      <c r="T731" s="203"/>
      <c r="AT731" s="204" t="s">
        <v>197</v>
      </c>
      <c r="AU731" s="204" t="s">
        <v>195</v>
      </c>
      <c r="AV731" s="13" t="s">
        <v>194</v>
      </c>
      <c r="AW731" s="13" t="s">
        <v>35</v>
      </c>
      <c r="AX731" s="13" t="s">
        <v>78</v>
      </c>
      <c r="AY731" s="204" t="s">
        <v>187</v>
      </c>
    </row>
    <row r="732" spans="2:65" s="1" customFormat="1" ht="22.5" customHeight="1">
      <c r="B732" s="165"/>
      <c r="C732" s="166" t="s">
        <v>814</v>
      </c>
      <c r="D732" s="166" t="s">
        <v>189</v>
      </c>
      <c r="E732" s="167" t="s">
        <v>815</v>
      </c>
      <c r="F732" s="168" t="s">
        <v>816</v>
      </c>
      <c r="G732" s="169" t="s">
        <v>95</v>
      </c>
      <c r="H732" s="170">
        <v>866074.8</v>
      </c>
      <c r="I732" s="171"/>
      <c r="J732" s="172">
        <f>ROUND(I732*H732,2)</f>
        <v>0</v>
      </c>
      <c r="K732" s="168" t="s">
        <v>193</v>
      </c>
      <c r="L732" s="35"/>
      <c r="M732" s="173" t="s">
        <v>22</v>
      </c>
      <c r="N732" s="174" t="s">
        <v>43</v>
      </c>
      <c r="O732" s="36"/>
      <c r="P732" s="175">
        <f>O732*H732</f>
        <v>0</v>
      </c>
      <c r="Q732" s="175">
        <v>0</v>
      </c>
      <c r="R732" s="175">
        <f>Q732*H732</f>
        <v>0</v>
      </c>
      <c r="S732" s="175">
        <v>0</v>
      </c>
      <c r="T732" s="176">
        <f>S732*H732</f>
        <v>0</v>
      </c>
      <c r="AR732" s="18" t="s">
        <v>194</v>
      </c>
      <c r="AT732" s="18" t="s">
        <v>189</v>
      </c>
      <c r="AU732" s="18" t="s">
        <v>195</v>
      </c>
      <c r="AY732" s="18" t="s">
        <v>187</v>
      </c>
      <c r="BE732" s="177">
        <f>IF(N732="základní",J732,0)</f>
        <v>0</v>
      </c>
      <c r="BF732" s="177">
        <f>IF(N732="snížená",J732,0)</f>
        <v>0</v>
      </c>
      <c r="BG732" s="177">
        <f>IF(N732="zákl. přenesená",J732,0)</f>
        <v>0</v>
      </c>
      <c r="BH732" s="177">
        <f>IF(N732="sníž. přenesená",J732,0)</f>
        <v>0</v>
      </c>
      <c r="BI732" s="177">
        <f>IF(N732="nulová",J732,0)</f>
        <v>0</v>
      </c>
      <c r="BJ732" s="18" t="s">
        <v>195</v>
      </c>
      <c r="BK732" s="177">
        <f>ROUND(I732*H732,2)</f>
        <v>0</v>
      </c>
      <c r="BL732" s="18" t="s">
        <v>194</v>
      </c>
      <c r="BM732" s="18" t="s">
        <v>817</v>
      </c>
    </row>
    <row r="733" spans="2:47" s="1" customFormat="1" ht="27">
      <c r="B733" s="35"/>
      <c r="D733" s="179" t="s">
        <v>429</v>
      </c>
      <c r="F733" s="229" t="s">
        <v>818</v>
      </c>
      <c r="I733" s="139"/>
      <c r="L733" s="35"/>
      <c r="M733" s="64"/>
      <c r="N733" s="36"/>
      <c r="O733" s="36"/>
      <c r="P733" s="36"/>
      <c r="Q733" s="36"/>
      <c r="R733" s="36"/>
      <c r="S733" s="36"/>
      <c r="T733" s="65"/>
      <c r="AT733" s="18" t="s">
        <v>429</v>
      </c>
      <c r="AU733" s="18" t="s">
        <v>195</v>
      </c>
    </row>
    <row r="734" spans="2:51" s="11" customFormat="1" ht="13.5">
      <c r="B734" s="178"/>
      <c r="D734" s="179" t="s">
        <v>197</v>
      </c>
      <c r="E734" s="180" t="s">
        <v>22</v>
      </c>
      <c r="F734" s="181" t="s">
        <v>819</v>
      </c>
      <c r="H734" s="182" t="s">
        <v>22</v>
      </c>
      <c r="I734" s="183"/>
      <c r="L734" s="178"/>
      <c r="M734" s="184"/>
      <c r="N734" s="185"/>
      <c r="O734" s="185"/>
      <c r="P734" s="185"/>
      <c r="Q734" s="185"/>
      <c r="R734" s="185"/>
      <c r="S734" s="185"/>
      <c r="T734" s="186"/>
      <c r="AT734" s="182" t="s">
        <v>197</v>
      </c>
      <c r="AU734" s="182" t="s">
        <v>195</v>
      </c>
      <c r="AV734" s="11" t="s">
        <v>78</v>
      </c>
      <c r="AW734" s="11" t="s">
        <v>35</v>
      </c>
      <c r="AX734" s="11" t="s">
        <v>71</v>
      </c>
      <c r="AY734" s="182" t="s">
        <v>187</v>
      </c>
    </row>
    <row r="735" spans="2:51" s="12" customFormat="1" ht="13.5">
      <c r="B735" s="187"/>
      <c r="D735" s="196" t="s">
        <v>197</v>
      </c>
      <c r="E735" s="216" t="s">
        <v>22</v>
      </c>
      <c r="F735" s="217" t="s">
        <v>804</v>
      </c>
      <c r="H735" s="218">
        <v>866074.8</v>
      </c>
      <c r="I735" s="191"/>
      <c r="L735" s="187"/>
      <c r="M735" s="192"/>
      <c r="N735" s="193"/>
      <c r="O735" s="193"/>
      <c r="P735" s="193"/>
      <c r="Q735" s="193"/>
      <c r="R735" s="193"/>
      <c r="S735" s="193"/>
      <c r="T735" s="194"/>
      <c r="AT735" s="188" t="s">
        <v>197</v>
      </c>
      <c r="AU735" s="188" t="s">
        <v>195</v>
      </c>
      <c r="AV735" s="12" t="s">
        <v>195</v>
      </c>
      <c r="AW735" s="12" t="s">
        <v>35</v>
      </c>
      <c r="AX735" s="12" t="s">
        <v>78</v>
      </c>
      <c r="AY735" s="188" t="s">
        <v>187</v>
      </c>
    </row>
    <row r="736" spans="2:65" s="1" customFormat="1" ht="22.5" customHeight="1">
      <c r="B736" s="165"/>
      <c r="C736" s="166" t="s">
        <v>820</v>
      </c>
      <c r="D736" s="166" t="s">
        <v>189</v>
      </c>
      <c r="E736" s="167" t="s">
        <v>821</v>
      </c>
      <c r="F736" s="168" t="s">
        <v>822</v>
      </c>
      <c r="G736" s="169" t="s">
        <v>95</v>
      </c>
      <c r="H736" s="170">
        <v>7217.29</v>
      </c>
      <c r="I736" s="171"/>
      <c r="J736" s="172">
        <f>ROUND(I736*H736,2)</f>
        <v>0</v>
      </c>
      <c r="K736" s="168" t="s">
        <v>193</v>
      </c>
      <c r="L736" s="35"/>
      <c r="M736" s="173" t="s">
        <v>22</v>
      </c>
      <c r="N736" s="174" t="s">
        <v>43</v>
      </c>
      <c r="O736" s="36"/>
      <c r="P736" s="175">
        <f>O736*H736</f>
        <v>0</v>
      </c>
      <c r="Q736" s="175">
        <v>0</v>
      </c>
      <c r="R736" s="175">
        <f>Q736*H736</f>
        <v>0</v>
      </c>
      <c r="S736" s="175">
        <v>0</v>
      </c>
      <c r="T736" s="176">
        <f>S736*H736</f>
        <v>0</v>
      </c>
      <c r="AR736" s="18" t="s">
        <v>194</v>
      </c>
      <c r="AT736" s="18" t="s">
        <v>189</v>
      </c>
      <c r="AU736" s="18" t="s">
        <v>195</v>
      </c>
      <c r="AY736" s="18" t="s">
        <v>187</v>
      </c>
      <c r="BE736" s="177">
        <f>IF(N736="základní",J736,0)</f>
        <v>0</v>
      </c>
      <c r="BF736" s="177">
        <f>IF(N736="snížená",J736,0)</f>
        <v>0</v>
      </c>
      <c r="BG736" s="177">
        <f>IF(N736="zákl. přenesená",J736,0)</f>
        <v>0</v>
      </c>
      <c r="BH736" s="177">
        <f>IF(N736="sníž. přenesená",J736,0)</f>
        <v>0</v>
      </c>
      <c r="BI736" s="177">
        <f>IF(N736="nulová",J736,0)</f>
        <v>0</v>
      </c>
      <c r="BJ736" s="18" t="s">
        <v>195</v>
      </c>
      <c r="BK736" s="177">
        <f>ROUND(I736*H736,2)</f>
        <v>0</v>
      </c>
      <c r="BL736" s="18" t="s">
        <v>194</v>
      </c>
      <c r="BM736" s="18" t="s">
        <v>823</v>
      </c>
    </row>
    <row r="737" spans="2:51" s="11" customFormat="1" ht="13.5">
      <c r="B737" s="178"/>
      <c r="D737" s="179" t="s">
        <v>197</v>
      </c>
      <c r="E737" s="180" t="s">
        <v>22</v>
      </c>
      <c r="F737" s="181" t="s">
        <v>819</v>
      </c>
      <c r="H737" s="182" t="s">
        <v>22</v>
      </c>
      <c r="I737" s="183"/>
      <c r="L737" s="178"/>
      <c r="M737" s="184"/>
      <c r="N737" s="185"/>
      <c r="O737" s="185"/>
      <c r="P737" s="185"/>
      <c r="Q737" s="185"/>
      <c r="R737" s="185"/>
      <c r="S737" s="185"/>
      <c r="T737" s="186"/>
      <c r="AT737" s="182" t="s">
        <v>197</v>
      </c>
      <c r="AU737" s="182" t="s">
        <v>195</v>
      </c>
      <c r="AV737" s="11" t="s">
        <v>78</v>
      </c>
      <c r="AW737" s="11" t="s">
        <v>35</v>
      </c>
      <c r="AX737" s="11" t="s">
        <v>71</v>
      </c>
      <c r="AY737" s="182" t="s">
        <v>187</v>
      </c>
    </row>
    <row r="738" spans="2:51" s="12" customFormat="1" ht="13.5">
      <c r="B738" s="187"/>
      <c r="D738" s="196" t="s">
        <v>197</v>
      </c>
      <c r="E738" s="216" t="s">
        <v>22</v>
      </c>
      <c r="F738" s="217" t="s">
        <v>809</v>
      </c>
      <c r="H738" s="218">
        <v>7217.29</v>
      </c>
      <c r="I738" s="191"/>
      <c r="L738" s="187"/>
      <c r="M738" s="192"/>
      <c r="N738" s="193"/>
      <c r="O738" s="193"/>
      <c r="P738" s="193"/>
      <c r="Q738" s="193"/>
      <c r="R738" s="193"/>
      <c r="S738" s="193"/>
      <c r="T738" s="194"/>
      <c r="AT738" s="188" t="s">
        <v>197</v>
      </c>
      <c r="AU738" s="188" t="s">
        <v>195</v>
      </c>
      <c r="AV738" s="12" t="s">
        <v>195</v>
      </c>
      <c r="AW738" s="12" t="s">
        <v>35</v>
      </c>
      <c r="AX738" s="12" t="s">
        <v>78</v>
      </c>
      <c r="AY738" s="188" t="s">
        <v>187</v>
      </c>
    </row>
    <row r="739" spans="2:65" s="1" customFormat="1" ht="22.5" customHeight="1">
      <c r="B739" s="165"/>
      <c r="C739" s="166" t="s">
        <v>824</v>
      </c>
      <c r="D739" s="166" t="s">
        <v>189</v>
      </c>
      <c r="E739" s="167" t="s">
        <v>825</v>
      </c>
      <c r="F739" s="168" t="s">
        <v>826</v>
      </c>
      <c r="G739" s="169" t="s">
        <v>192</v>
      </c>
      <c r="H739" s="170">
        <v>17.5</v>
      </c>
      <c r="I739" s="171"/>
      <c r="J739" s="172">
        <f>ROUND(I739*H739,2)</f>
        <v>0</v>
      </c>
      <c r="K739" s="168" t="s">
        <v>193</v>
      </c>
      <c r="L739" s="35"/>
      <c r="M739" s="173" t="s">
        <v>22</v>
      </c>
      <c r="N739" s="174" t="s">
        <v>43</v>
      </c>
      <c r="O739" s="36"/>
      <c r="P739" s="175">
        <f>O739*H739</f>
        <v>0</v>
      </c>
      <c r="Q739" s="175">
        <v>0</v>
      </c>
      <c r="R739" s="175">
        <f>Q739*H739</f>
        <v>0</v>
      </c>
      <c r="S739" s="175">
        <v>0</v>
      </c>
      <c r="T739" s="176">
        <f>S739*H739</f>
        <v>0</v>
      </c>
      <c r="AR739" s="18" t="s">
        <v>194</v>
      </c>
      <c r="AT739" s="18" t="s">
        <v>189</v>
      </c>
      <c r="AU739" s="18" t="s">
        <v>195</v>
      </c>
      <c r="AY739" s="18" t="s">
        <v>187</v>
      </c>
      <c r="BE739" s="177">
        <f>IF(N739="základní",J739,0)</f>
        <v>0</v>
      </c>
      <c r="BF739" s="177">
        <f>IF(N739="snížená",J739,0)</f>
        <v>0</v>
      </c>
      <c r="BG739" s="177">
        <f>IF(N739="zákl. přenesená",J739,0)</f>
        <v>0</v>
      </c>
      <c r="BH739" s="177">
        <f>IF(N739="sníž. přenesená",J739,0)</f>
        <v>0</v>
      </c>
      <c r="BI739" s="177">
        <f>IF(N739="nulová",J739,0)</f>
        <v>0</v>
      </c>
      <c r="BJ739" s="18" t="s">
        <v>195</v>
      </c>
      <c r="BK739" s="177">
        <f>ROUND(I739*H739,2)</f>
        <v>0</v>
      </c>
      <c r="BL739" s="18" t="s">
        <v>194</v>
      </c>
      <c r="BM739" s="18" t="s">
        <v>827</v>
      </c>
    </row>
    <row r="740" spans="2:51" s="11" customFormat="1" ht="13.5">
      <c r="B740" s="178"/>
      <c r="D740" s="179" t="s">
        <v>197</v>
      </c>
      <c r="E740" s="180" t="s">
        <v>22</v>
      </c>
      <c r="F740" s="181" t="s">
        <v>223</v>
      </c>
      <c r="H740" s="182" t="s">
        <v>22</v>
      </c>
      <c r="I740" s="183"/>
      <c r="L740" s="178"/>
      <c r="M740" s="184"/>
      <c r="N740" s="185"/>
      <c r="O740" s="185"/>
      <c r="P740" s="185"/>
      <c r="Q740" s="185"/>
      <c r="R740" s="185"/>
      <c r="S740" s="185"/>
      <c r="T740" s="186"/>
      <c r="AT740" s="182" t="s">
        <v>197</v>
      </c>
      <c r="AU740" s="182" t="s">
        <v>195</v>
      </c>
      <c r="AV740" s="11" t="s">
        <v>78</v>
      </c>
      <c r="AW740" s="11" t="s">
        <v>35</v>
      </c>
      <c r="AX740" s="11" t="s">
        <v>71</v>
      </c>
      <c r="AY740" s="182" t="s">
        <v>187</v>
      </c>
    </row>
    <row r="741" spans="2:51" s="12" customFormat="1" ht="13.5">
      <c r="B741" s="187"/>
      <c r="D741" s="196" t="s">
        <v>197</v>
      </c>
      <c r="E741" s="216" t="s">
        <v>22</v>
      </c>
      <c r="F741" s="217" t="s">
        <v>828</v>
      </c>
      <c r="H741" s="218">
        <v>17.5</v>
      </c>
      <c r="I741" s="191"/>
      <c r="L741" s="187"/>
      <c r="M741" s="192"/>
      <c r="N741" s="193"/>
      <c r="O741" s="193"/>
      <c r="P741" s="193"/>
      <c r="Q741" s="193"/>
      <c r="R741" s="193"/>
      <c r="S741" s="193"/>
      <c r="T741" s="194"/>
      <c r="AT741" s="188" t="s">
        <v>197</v>
      </c>
      <c r="AU741" s="188" t="s">
        <v>195</v>
      </c>
      <c r="AV741" s="12" t="s">
        <v>195</v>
      </c>
      <c r="AW741" s="12" t="s">
        <v>35</v>
      </c>
      <c r="AX741" s="12" t="s">
        <v>78</v>
      </c>
      <c r="AY741" s="188" t="s">
        <v>187</v>
      </c>
    </row>
    <row r="742" spans="2:65" s="1" customFormat="1" ht="22.5" customHeight="1">
      <c r="B742" s="165"/>
      <c r="C742" s="166" t="s">
        <v>829</v>
      </c>
      <c r="D742" s="166" t="s">
        <v>189</v>
      </c>
      <c r="E742" s="167" t="s">
        <v>830</v>
      </c>
      <c r="F742" s="168" t="s">
        <v>831</v>
      </c>
      <c r="G742" s="169" t="s">
        <v>192</v>
      </c>
      <c r="H742" s="170">
        <v>1575</v>
      </c>
      <c r="I742" s="171"/>
      <c r="J742" s="172">
        <f>ROUND(I742*H742,2)</f>
        <v>0</v>
      </c>
      <c r="K742" s="168" t="s">
        <v>193</v>
      </c>
      <c r="L742" s="35"/>
      <c r="M742" s="173" t="s">
        <v>22</v>
      </c>
      <c r="N742" s="174" t="s">
        <v>43</v>
      </c>
      <c r="O742" s="36"/>
      <c r="P742" s="175">
        <f>O742*H742</f>
        <v>0</v>
      </c>
      <c r="Q742" s="175">
        <v>0</v>
      </c>
      <c r="R742" s="175">
        <f>Q742*H742</f>
        <v>0</v>
      </c>
      <c r="S742" s="175">
        <v>0</v>
      </c>
      <c r="T742" s="176">
        <f>S742*H742</f>
        <v>0</v>
      </c>
      <c r="AR742" s="18" t="s">
        <v>194</v>
      </c>
      <c r="AT742" s="18" t="s">
        <v>189</v>
      </c>
      <c r="AU742" s="18" t="s">
        <v>195</v>
      </c>
      <c r="AY742" s="18" t="s">
        <v>187</v>
      </c>
      <c r="BE742" s="177">
        <f>IF(N742="základní",J742,0)</f>
        <v>0</v>
      </c>
      <c r="BF742" s="177">
        <f>IF(N742="snížená",J742,0)</f>
        <v>0</v>
      </c>
      <c r="BG742" s="177">
        <f>IF(N742="zákl. přenesená",J742,0)</f>
        <v>0</v>
      </c>
      <c r="BH742" s="177">
        <f>IF(N742="sníž. přenesená",J742,0)</f>
        <v>0</v>
      </c>
      <c r="BI742" s="177">
        <f>IF(N742="nulová",J742,0)</f>
        <v>0</v>
      </c>
      <c r="BJ742" s="18" t="s">
        <v>195</v>
      </c>
      <c r="BK742" s="177">
        <f>ROUND(I742*H742,2)</f>
        <v>0</v>
      </c>
      <c r="BL742" s="18" t="s">
        <v>194</v>
      </c>
      <c r="BM742" s="18" t="s">
        <v>832</v>
      </c>
    </row>
    <row r="743" spans="2:51" s="12" customFormat="1" ht="13.5">
      <c r="B743" s="187"/>
      <c r="D743" s="196" t="s">
        <v>197</v>
      </c>
      <c r="E743" s="216" t="s">
        <v>22</v>
      </c>
      <c r="F743" s="217" t="s">
        <v>833</v>
      </c>
      <c r="H743" s="218">
        <v>1575</v>
      </c>
      <c r="I743" s="191"/>
      <c r="L743" s="187"/>
      <c r="M743" s="192"/>
      <c r="N743" s="193"/>
      <c r="O743" s="193"/>
      <c r="P743" s="193"/>
      <c r="Q743" s="193"/>
      <c r="R743" s="193"/>
      <c r="S743" s="193"/>
      <c r="T743" s="194"/>
      <c r="AT743" s="188" t="s">
        <v>197</v>
      </c>
      <c r="AU743" s="188" t="s">
        <v>195</v>
      </c>
      <c r="AV743" s="12" t="s">
        <v>195</v>
      </c>
      <c r="AW743" s="12" t="s">
        <v>35</v>
      </c>
      <c r="AX743" s="12" t="s">
        <v>78</v>
      </c>
      <c r="AY743" s="188" t="s">
        <v>187</v>
      </c>
    </row>
    <row r="744" spans="2:65" s="1" customFormat="1" ht="22.5" customHeight="1">
      <c r="B744" s="165"/>
      <c r="C744" s="166" t="s">
        <v>834</v>
      </c>
      <c r="D744" s="166" t="s">
        <v>189</v>
      </c>
      <c r="E744" s="167" t="s">
        <v>835</v>
      </c>
      <c r="F744" s="168" t="s">
        <v>836</v>
      </c>
      <c r="G744" s="169" t="s">
        <v>192</v>
      </c>
      <c r="H744" s="170">
        <v>17.5</v>
      </c>
      <c r="I744" s="171"/>
      <c r="J744" s="172">
        <f>ROUND(I744*H744,2)</f>
        <v>0</v>
      </c>
      <c r="K744" s="168" t="s">
        <v>193</v>
      </c>
      <c r="L744" s="35"/>
      <c r="M744" s="173" t="s">
        <v>22</v>
      </c>
      <c r="N744" s="174" t="s">
        <v>43</v>
      </c>
      <c r="O744" s="36"/>
      <c r="P744" s="175">
        <f>O744*H744</f>
        <v>0</v>
      </c>
      <c r="Q744" s="175">
        <v>0</v>
      </c>
      <c r="R744" s="175">
        <f>Q744*H744</f>
        <v>0</v>
      </c>
      <c r="S744" s="175">
        <v>0</v>
      </c>
      <c r="T744" s="176">
        <f>S744*H744</f>
        <v>0</v>
      </c>
      <c r="AR744" s="18" t="s">
        <v>194</v>
      </c>
      <c r="AT744" s="18" t="s">
        <v>189</v>
      </c>
      <c r="AU744" s="18" t="s">
        <v>195</v>
      </c>
      <c r="AY744" s="18" t="s">
        <v>187</v>
      </c>
      <c r="BE744" s="177">
        <f>IF(N744="základní",J744,0)</f>
        <v>0</v>
      </c>
      <c r="BF744" s="177">
        <f>IF(N744="snížená",J744,0)</f>
        <v>0</v>
      </c>
      <c r="BG744" s="177">
        <f>IF(N744="zákl. přenesená",J744,0)</f>
        <v>0</v>
      </c>
      <c r="BH744" s="177">
        <f>IF(N744="sníž. přenesená",J744,0)</f>
        <v>0</v>
      </c>
      <c r="BI744" s="177">
        <f>IF(N744="nulová",J744,0)</f>
        <v>0</v>
      </c>
      <c r="BJ744" s="18" t="s">
        <v>195</v>
      </c>
      <c r="BK744" s="177">
        <f>ROUND(I744*H744,2)</f>
        <v>0</v>
      </c>
      <c r="BL744" s="18" t="s">
        <v>194</v>
      </c>
      <c r="BM744" s="18" t="s">
        <v>837</v>
      </c>
    </row>
    <row r="745" spans="2:51" s="12" customFormat="1" ht="13.5">
      <c r="B745" s="187"/>
      <c r="D745" s="196" t="s">
        <v>197</v>
      </c>
      <c r="E745" s="216" t="s">
        <v>22</v>
      </c>
      <c r="F745" s="217" t="s">
        <v>838</v>
      </c>
      <c r="H745" s="218">
        <v>17.5</v>
      </c>
      <c r="I745" s="191"/>
      <c r="L745" s="187"/>
      <c r="M745" s="192"/>
      <c r="N745" s="193"/>
      <c r="O745" s="193"/>
      <c r="P745" s="193"/>
      <c r="Q745" s="193"/>
      <c r="R745" s="193"/>
      <c r="S745" s="193"/>
      <c r="T745" s="194"/>
      <c r="AT745" s="188" t="s">
        <v>197</v>
      </c>
      <c r="AU745" s="188" t="s">
        <v>195</v>
      </c>
      <c r="AV745" s="12" t="s">
        <v>195</v>
      </c>
      <c r="AW745" s="12" t="s">
        <v>35</v>
      </c>
      <c r="AX745" s="12" t="s">
        <v>78</v>
      </c>
      <c r="AY745" s="188" t="s">
        <v>187</v>
      </c>
    </row>
    <row r="746" spans="2:65" s="1" customFormat="1" ht="31.5" customHeight="1">
      <c r="B746" s="165"/>
      <c r="C746" s="166" t="s">
        <v>839</v>
      </c>
      <c r="D746" s="166" t="s">
        <v>189</v>
      </c>
      <c r="E746" s="167" t="s">
        <v>840</v>
      </c>
      <c r="F746" s="168" t="s">
        <v>841</v>
      </c>
      <c r="G746" s="169" t="s">
        <v>95</v>
      </c>
      <c r="H746" s="170">
        <v>7656.95</v>
      </c>
      <c r="I746" s="171"/>
      <c r="J746" s="172">
        <f>ROUND(I746*H746,2)</f>
        <v>0</v>
      </c>
      <c r="K746" s="168" t="s">
        <v>193</v>
      </c>
      <c r="L746" s="35"/>
      <c r="M746" s="173" t="s">
        <v>22</v>
      </c>
      <c r="N746" s="174" t="s">
        <v>43</v>
      </c>
      <c r="O746" s="36"/>
      <c r="P746" s="175">
        <f>O746*H746</f>
        <v>0</v>
      </c>
      <c r="Q746" s="175">
        <v>0.00013</v>
      </c>
      <c r="R746" s="175">
        <f>Q746*H746</f>
        <v>0.9954034999999999</v>
      </c>
      <c r="S746" s="175">
        <v>0</v>
      </c>
      <c r="T746" s="176">
        <f>S746*H746</f>
        <v>0</v>
      </c>
      <c r="AR746" s="18" t="s">
        <v>194</v>
      </c>
      <c r="AT746" s="18" t="s">
        <v>189</v>
      </c>
      <c r="AU746" s="18" t="s">
        <v>195</v>
      </c>
      <c r="AY746" s="18" t="s">
        <v>187</v>
      </c>
      <c r="BE746" s="177">
        <f>IF(N746="základní",J746,0)</f>
        <v>0</v>
      </c>
      <c r="BF746" s="177">
        <f>IF(N746="snížená",J746,0)</f>
        <v>0</v>
      </c>
      <c r="BG746" s="177">
        <f>IF(N746="zákl. přenesená",J746,0)</f>
        <v>0</v>
      </c>
      <c r="BH746" s="177">
        <f>IF(N746="sníž. přenesená",J746,0)</f>
        <v>0</v>
      </c>
      <c r="BI746" s="177">
        <f>IF(N746="nulová",J746,0)</f>
        <v>0</v>
      </c>
      <c r="BJ746" s="18" t="s">
        <v>195</v>
      </c>
      <c r="BK746" s="177">
        <f>ROUND(I746*H746,2)</f>
        <v>0</v>
      </c>
      <c r="BL746" s="18" t="s">
        <v>194</v>
      </c>
      <c r="BM746" s="18" t="s">
        <v>842</v>
      </c>
    </row>
    <row r="747" spans="2:51" s="11" customFormat="1" ht="13.5">
      <c r="B747" s="178"/>
      <c r="D747" s="179" t="s">
        <v>197</v>
      </c>
      <c r="E747" s="180" t="s">
        <v>22</v>
      </c>
      <c r="F747" s="181" t="s">
        <v>290</v>
      </c>
      <c r="H747" s="182" t="s">
        <v>22</v>
      </c>
      <c r="I747" s="183"/>
      <c r="L747" s="178"/>
      <c r="M747" s="184"/>
      <c r="N747" s="185"/>
      <c r="O747" s="185"/>
      <c r="P747" s="185"/>
      <c r="Q747" s="185"/>
      <c r="R747" s="185"/>
      <c r="S747" s="185"/>
      <c r="T747" s="186"/>
      <c r="AT747" s="182" t="s">
        <v>197</v>
      </c>
      <c r="AU747" s="182" t="s">
        <v>195</v>
      </c>
      <c r="AV747" s="11" t="s">
        <v>78</v>
      </c>
      <c r="AW747" s="11" t="s">
        <v>35</v>
      </c>
      <c r="AX747" s="11" t="s">
        <v>71</v>
      </c>
      <c r="AY747" s="182" t="s">
        <v>187</v>
      </c>
    </row>
    <row r="748" spans="2:51" s="12" customFormat="1" ht="13.5">
      <c r="B748" s="187"/>
      <c r="D748" s="179" t="s">
        <v>197</v>
      </c>
      <c r="E748" s="188" t="s">
        <v>22</v>
      </c>
      <c r="F748" s="189" t="s">
        <v>843</v>
      </c>
      <c r="H748" s="190">
        <v>245</v>
      </c>
      <c r="I748" s="191"/>
      <c r="L748" s="187"/>
      <c r="M748" s="192"/>
      <c r="N748" s="193"/>
      <c r="O748" s="193"/>
      <c r="P748" s="193"/>
      <c r="Q748" s="193"/>
      <c r="R748" s="193"/>
      <c r="S748" s="193"/>
      <c r="T748" s="194"/>
      <c r="AT748" s="188" t="s">
        <v>197</v>
      </c>
      <c r="AU748" s="188" t="s">
        <v>195</v>
      </c>
      <c r="AV748" s="12" t="s">
        <v>195</v>
      </c>
      <c r="AW748" s="12" t="s">
        <v>35</v>
      </c>
      <c r="AX748" s="12" t="s">
        <v>71</v>
      </c>
      <c r="AY748" s="188" t="s">
        <v>187</v>
      </c>
    </row>
    <row r="749" spans="2:51" s="12" customFormat="1" ht="13.5">
      <c r="B749" s="187"/>
      <c r="D749" s="179" t="s">
        <v>197</v>
      </c>
      <c r="E749" s="188" t="s">
        <v>22</v>
      </c>
      <c r="F749" s="189" t="s">
        <v>844</v>
      </c>
      <c r="H749" s="190">
        <v>269.5</v>
      </c>
      <c r="I749" s="191"/>
      <c r="L749" s="187"/>
      <c r="M749" s="192"/>
      <c r="N749" s="193"/>
      <c r="O749" s="193"/>
      <c r="P749" s="193"/>
      <c r="Q749" s="193"/>
      <c r="R749" s="193"/>
      <c r="S749" s="193"/>
      <c r="T749" s="194"/>
      <c r="AT749" s="188" t="s">
        <v>197</v>
      </c>
      <c r="AU749" s="188" t="s">
        <v>195</v>
      </c>
      <c r="AV749" s="12" t="s">
        <v>195</v>
      </c>
      <c r="AW749" s="12" t="s">
        <v>35</v>
      </c>
      <c r="AX749" s="12" t="s">
        <v>71</v>
      </c>
      <c r="AY749" s="188" t="s">
        <v>187</v>
      </c>
    </row>
    <row r="750" spans="2:51" s="14" customFormat="1" ht="13.5">
      <c r="B750" s="208"/>
      <c r="D750" s="179" t="s">
        <v>197</v>
      </c>
      <c r="E750" s="209" t="s">
        <v>22</v>
      </c>
      <c r="F750" s="210" t="s">
        <v>845</v>
      </c>
      <c r="H750" s="211">
        <v>514.5</v>
      </c>
      <c r="I750" s="212"/>
      <c r="L750" s="208"/>
      <c r="M750" s="213"/>
      <c r="N750" s="214"/>
      <c r="O750" s="214"/>
      <c r="P750" s="214"/>
      <c r="Q750" s="214"/>
      <c r="R750" s="214"/>
      <c r="S750" s="214"/>
      <c r="T750" s="215"/>
      <c r="AT750" s="209" t="s">
        <v>197</v>
      </c>
      <c r="AU750" s="209" t="s">
        <v>195</v>
      </c>
      <c r="AV750" s="14" t="s">
        <v>97</v>
      </c>
      <c r="AW750" s="14" t="s">
        <v>35</v>
      </c>
      <c r="AX750" s="14" t="s">
        <v>71</v>
      </c>
      <c r="AY750" s="209" t="s">
        <v>187</v>
      </c>
    </row>
    <row r="751" spans="2:51" s="12" customFormat="1" ht="13.5">
      <c r="B751" s="187"/>
      <c r="D751" s="179" t="s">
        <v>197</v>
      </c>
      <c r="E751" s="188" t="s">
        <v>22</v>
      </c>
      <c r="F751" s="189" t="s">
        <v>846</v>
      </c>
      <c r="H751" s="190">
        <v>70.9</v>
      </c>
      <c r="I751" s="191"/>
      <c r="L751" s="187"/>
      <c r="M751" s="192"/>
      <c r="N751" s="193"/>
      <c r="O751" s="193"/>
      <c r="P751" s="193"/>
      <c r="Q751" s="193"/>
      <c r="R751" s="193"/>
      <c r="S751" s="193"/>
      <c r="T751" s="194"/>
      <c r="AT751" s="188" t="s">
        <v>197</v>
      </c>
      <c r="AU751" s="188" t="s">
        <v>195</v>
      </c>
      <c r="AV751" s="12" t="s">
        <v>195</v>
      </c>
      <c r="AW751" s="12" t="s">
        <v>35</v>
      </c>
      <c r="AX751" s="12" t="s">
        <v>71</v>
      </c>
      <c r="AY751" s="188" t="s">
        <v>187</v>
      </c>
    </row>
    <row r="752" spans="2:51" s="12" customFormat="1" ht="13.5">
      <c r="B752" s="187"/>
      <c r="D752" s="179" t="s">
        <v>197</v>
      </c>
      <c r="E752" s="188" t="s">
        <v>22</v>
      </c>
      <c r="F752" s="189" t="s">
        <v>847</v>
      </c>
      <c r="H752" s="190">
        <v>71.55</v>
      </c>
      <c r="I752" s="191"/>
      <c r="L752" s="187"/>
      <c r="M752" s="192"/>
      <c r="N752" s="193"/>
      <c r="O752" s="193"/>
      <c r="P752" s="193"/>
      <c r="Q752" s="193"/>
      <c r="R752" s="193"/>
      <c r="S752" s="193"/>
      <c r="T752" s="194"/>
      <c r="AT752" s="188" t="s">
        <v>197</v>
      </c>
      <c r="AU752" s="188" t="s">
        <v>195</v>
      </c>
      <c r="AV752" s="12" t="s">
        <v>195</v>
      </c>
      <c r="AW752" s="12" t="s">
        <v>35</v>
      </c>
      <c r="AX752" s="12" t="s">
        <v>71</v>
      </c>
      <c r="AY752" s="188" t="s">
        <v>187</v>
      </c>
    </row>
    <row r="753" spans="2:51" s="14" customFormat="1" ht="13.5">
      <c r="B753" s="208"/>
      <c r="D753" s="179" t="s">
        <v>197</v>
      </c>
      <c r="E753" s="209" t="s">
        <v>22</v>
      </c>
      <c r="F753" s="210" t="s">
        <v>848</v>
      </c>
      <c r="H753" s="211">
        <v>142.45</v>
      </c>
      <c r="I753" s="212"/>
      <c r="L753" s="208"/>
      <c r="M753" s="213"/>
      <c r="N753" s="214"/>
      <c r="O753" s="214"/>
      <c r="P753" s="214"/>
      <c r="Q753" s="214"/>
      <c r="R753" s="214"/>
      <c r="S753" s="214"/>
      <c r="T753" s="215"/>
      <c r="AT753" s="209" t="s">
        <v>197</v>
      </c>
      <c r="AU753" s="209" t="s">
        <v>195</v>
      </c>
      <c r="AV753" s="14" t="s">
        <v>97</v>
      </c>
      <c r="AW753" s="14" t="s">
        <v>35</v>
      </c>
      <c r="AX753" s="14" t="s">
        <v>71</v>
      </c>
      <c r="AY753" s="209" t="s">
        <v>187</v>
      </c>
    </row>
    <row r="754" spans="2:51" s="12" customFormat="1" ht="13.5">
      <c r="B754" s="187"/>
      <c r="D754" s="179" t="s">
        <v>197</v>
      </c>
      <c r="E754" s="188" t="s">
        <v>22</v>
      </c>
      <c r="F754" s="189" t="s">
        <v>849</v>
      </c>
      <c r="H754" s="190">
        <v>7000</v>
      </c>
      <c r="I754" s="191"/>
      <c r="L754" s="187"/>
      <c r="M754" s="192"/>
      <c r="N754" s="193"/>
      <c r="O754" s="193"/>
      <c r="P754" s="193"/>
      <c r="Q754" s="193"/>
      <c r="R754" s="193"/>
      <c r="S754" s="193"/>
      <c r="T754" s="194"/>
      <c r="AT754" s="188" t="s">
        <v>197</v>
      </c>
      <c r="AU754" s="188" t="s">
        <v>195</v>
      </c>
      <c r="AV754" s="12" t="s">
        <v>195</v>
      </c>
      <c r="AW754" s="12" t="s">
        <v>35</v>
      </c>
      <c r="AX754" s="12" t="s">
        <v>71</v>
      </c>
      <c r="AY754" s="188" t="s">
        <v>187</v>
      </c>
    </row>
    <row r="755" spans="2:51" s="13" customFormat="1" ht="13.5">
      <c r="B755" s="195"/>
      <c r="D755" s="196" t="s">
        <v>197</v>
      </c>
      <c r="E755" s="197" t="s">
        <v>22</v>
      </c>
      <c r="F755" s="198" t="s">
        <v>201</v>
      </c>
      <c r="H755" s="199">
        <v>7656.95</v>
      </c>
      <c r="I755" s="200"/>
      <c r="L755" s="195"/>
      <c r="M755" s="201"/>
      <c r="N755" s="202"/>
      <c r="O755" s="202"/>
      <c r="P755" s="202"/>
      <c r="Q755" s="202"/>
      <c r="R755" s="202"/>
      <c r="S755" s="202"/>
      <c r="T755" s="203"/>
      <c r="AT755" s="204" t="s">
        <v>197</v>
      </c>
      <c r="AU755" s="204" t="s">
        <v>195</v>
      </c>
      <c r="AV755" s="13" t="s">
        <v>194</v>
      </c>
      <c r="AW755" s="13" t="s">
        <v>35</v>
      </c>
      <c r="AX755" s="13" t="s">
        <v>78</v>
      </c>
      <c r="AY755" s="204" t="s">
        <v>187</v>
      </c>
    </row>
    <row r="756" spans="2:65" s="1" customFormat="1" ht="22.5" customHeight="1">
      <c r="B756" s="165"/>
      <c r="C756" s="166" t="s">
        <v>850</v>
      </c>
      <c r="D756" s="166" t="s">
        <v>189</v>
      </c>
      <c r="E756" s="167" t="s">
        <v>851</v>
      </c>
      <c r="F756" s="168" t="s">
        <v>852</v>
      </c>
      <c r="G756" s="169" t="s">
        <v>95</v>
      </c>
      <c r="H756" s="170">
        <v>404</v>
      </c>
      <c r="I756" s="171"/>
      <c r="J756" s="172">
        <f>ROUND(I756*H756,2)</f>
        <v>0</v>
      </c>
      <c r="K756" s="168" t="s">
        <v>22</v>
      </c>
      <c r="L756" s="35"/>
      <c r="M756" s="173" t="s">
        <v>22</v>
      </c>
      <c r="N756" s="174" t="s">
        <v>43</v>
      </c>
      <c r="O756" s="36"/>
      <c r="P756" s="175">
        <f>O756*H756</f>
        <v>0</v>
      </c>
      <c r="Q756" s="175">
        <v>0</v>
      </c>
      <c r="R756" s="175">
        <f>Q756*H756</f>
        <v>0</v>
      </c>
      <c r="S756" s="175">
        <v>0</v>
      </c>
      <c r="T756" s="176">
        <f>S756*H756</f>
        <v>0</v>
      </c>
      <c r="AR756" s="18" t="s">
        <v>194</v>
      </c>
      <c r="AT756" s="18" t="s">
        <v>189</v>
      </c>
      <c r="AU756" s="18" t="s">
        <v>195</v>
      </c>
      <c r="AY756" s="18" t="s">
        <v>187</v>
      </c>
      <c r="BE756" s="177">
        <f>IF(N756="základní",J756,0)</f>
        <v>0</v>
      </c>
      <c r="BF756" s="177">
        <f>IF(N756="snížená",J756,0)</f>
        <v>0</v>
      </c>
      <c r="BG756" s="177">
        <f>IF(N756="zákl. přenesená",J756,0)</f>
        <v>0</v>
      </c>
      <c r="BH756" s="177">
        <f>IF(N756="sníž. přenesená",J756,0)</f>
        <v>0</v>
      </c>
      <c r="BI756" s="177">
        <f>IF(N756="nulová",J756,0)</f>
        <v>0</v>
      </c>
      <c r="BJ756" s="18" t="s">
        <v>195</v>
      </c>
      <c r="BK756" s="177">
        <f>ROUND(I756*H756,2)</f>
        <v>0</v>
      </c>
      <c r="BL756" s="18" t="s">
        <v>194</v>
      </c>
      <c r="BM756" s="18" t="s">
        <v>853</v>
      </c>
    </row>
    <row r="757" spans="2:51" s="12" customFormat="1" ht="13.5">
      <c r="B757" s="187"/>
      <c r="D757" s="179" t="s">
        <v>197</v>
      </c>
      <c r="E757" s="188" t="s">
        <v>22</v>
      </c>
      <c r="F757" s="189" t="s">
        <v>854</v>
      </c>
      <c r="H757" s="190">
        <v>404</v>
      </c>
      <c r="I757" s="191"/>
      <c r="L757" s="187"/>
      <c r="M757" s="192"/>
      <c r="N757" s="193"/>
      <c r="O757" s="193"/>
      <c r="P757" s="193"/>
      <c r="Q757" s="193"/>
      <c r="R757" s="193"/>
      <c r="S757" s="193"/>
      <c r="T757" s="194"/>
      <c r="AT757" s="188" t="s">
        <v>197</v>
      </c>
      <c r="AU757" s="188" t="s">
        <v>195</v>
      </c>
      <c r="AV757" s="12" t="s">
        <v>195</v>
      </c>
      <c r="AW757" s="12" t="s">
        <v>35</v>
      </c>
      <c r="AX757" s="12" t="s">
        <v>78</v>
      </c>
      <c r="AY757" s="188" t="s">
        <v>187</v>
      </c>
    </row>
    <row r="758" spans="2:63" s="10" customFormat="1" ht="29.25" customHeight="1">
      <c r="B758" s="151"/>
      <c r="D758" s="162" t="s">
        <v>70</v>
      </c>
      <c r="E758" s="163" t="s">
        <v>810</v>
      </c>
      <c r="F758" s="163" t="s">
        <v>855</v>
      </c>
      <c r="I758" s="154"/>
      <c r="J758" s="164">
        <f>BK758</f>
        <v>0</v>
      </c>
      <c r="L758" s="151"/>
      <c r="M758" s="156"/>
      <c r="N758" s="157"/>
      <c r="O758" s="157"/>
      <c r="P758" s="158">
        <f>SUM(P759:P815)</f>
        <v>0</v>
      </c>
      <c r="Q758" s="157"/>
      <c r="R758" s="158">
        <f>SUM(R759:R815)</f>
        <v>0</v>
      </c>
      <c r="S758" s="157"/>
      <c r="T758" s="159">
        <f>SUM(T759:T815)</f>
        <v>59.82137400000001</v>
      </c>
      <c r="AR758" s="152" t="s">
        <v>78</v>
      </c>
      <c r="AT758" s="160" t="s">
        <v>70</v>
      </c>
      <c r="AU758" s="160" t="s">
        <v>78</v>
      </c>
      <c r="AY758" s="152" t="s">
        <v>187</v>
      </c>
      <c r="BK758" s="161">
        <f>SUM(BK759:BK815)</f>
        <v>0</v>
      </c>
    </row>
    <row r="759" spans="2:65" s="1" customFormat="1" ht="22.5" customHeight="1">
      <c r="B759" s="165"/>
      <c r="C759" s="166" t="s">
        <v>856</v>
      </c>
      <c r="D759" s="166" t="s">
        <v>189</v>
      </c>
      <c r="E759" s="167" t="s">
        <v>857</v>
      </c>
      <c r="F759" s="168" t="s">
        <v>858</v>
      </c>
      <c r="G759" s="169" t="s">
        <v>95</v>
      </c>
      <c r="H759" s="170">
        <v>42.06</v>
      </c>
      <c r="I759" s="171"/>
      <c r="J759" s="172">
        <f>ROUND(I759*H759,2)</f>
        <v>0</v>
      </c>
      <c r="K759" s="168" t="s">
        <v>193</v>
      </c>
      <c r="L759" s="35"/>
      <c r="M759" s="173" t="s">
        <v>22</v>
      </c>
      <c r="N759" s="174" t="s">
        <v>43</v>
      </c>
      <c r="O759" s="36"/>
      <c r="P759" s="175">
        <f>O759*H759</f>
        <v>0</v>
      </c>
      <c r="Q759" s="175">
        <v>0</v>
      </c>
      <c r="R759" s="175">
        <f>Q759*H759</f>
        <v>0</v>
      </c>
      <c r="S759" s="175">
        <v>0.048</v>
      </c>
      <c r="T759" s="176">
        <f>S759*H759</f>
        <v>2.0188800000000002</v>
      </c>
      <c r="AR759" s="18" t="s">
        <v>194</v>
      </c>
      <c r="AT759" s="18" t="s">
        <v>189</v>
      </c>
      <c r="AU759" s="18" t="s">
        <v>195</v>
      </c>
      <c r="AY759" s="18" t="s">
        <v>187</v>
      </c>
      <c r="BE759" s="177">
        <f>IF(N759="základní",J759,0)</f>
        <v>0</v>
      </c>
      <c r="BF759" s="177">
        <f>IF(N759="snížená",J759,0)</f>
        <v>0</v>
      </c>
      <c r="BG759" s="177">
        <f>IF(N759="zákl. přenesená",J759,0)</f>
        <v>0</v>
      </c>
      <c r="BH759" s="177">
        <f>IF(N759="sníž. přenesená",J759,0)</f>
        <v>0</v>
      </c>
      <c r="BI759" s="177">
        <f>IF(N759="nulová",J759,0)</f>
        <v>0</v>
      </c>
      <c r="BJ759" s="18" t="s">
        <v>195</v>
      </c>
      <c r="BK759" s="177">
        <f>ROUND(I759*H759,2)</f>
        <v>0</v>
      </c>
      <c r="BL759" s="18" t="s">
        <v>194</v>
      </c>
      <c r="BM759" s="18" t="s">
        <v>859</v>
      </c>
    </row>
    <row r="760" spans="2:51" s="11" customFormat="1" ht="13.5">
      <c r="B760" s="178"/>
      <c r="D760" s="179" t="s">
        <v>197</v>
      </c>
      <c r="E760" s="180" t="s">
        <v>22</v>
      </c>
      <c r="F760" s="181" t="s">
        <v>267</v>
      </c>
      <c r="H760" s="182" t="s">
        <v>22</v>
      </c>
      <c r="I760" s="183"/>
      <c r="L760" s="178"/>
      <c r="M760" s="184"/>
      <c r="N760" s="185"/>
      <c r="O760" s="185"/>
      <c r="P760" s="185"/>
      <c r="Q760" s="185"/>
      <c r="R760" s="185"/>
      <c r="S760" s="185"/>
      <c r="T760" s="186"/>
      <c r="AT760" s="182" t="s">
        <v>197</v>
      </c>
      <c r="AU760" s="182" t="s">
        <v>195</v>
      </c>
      <c r="AV760" s="11" t="s">
        <v>78</v>
      </c>
      <c r="AW760" s="11" t="s">
        <v>35</v>
      </c>
      <c r="AX760" s="11" t="s">
        <v>71</v>
      </c>
      <c r="AY760" s="182" t="s">
        <v>187</v>
      </c>
    </row>
    <row r="761" spans="2:51" s="11" customFormat="1" ht="13.5">
      <c r="B761" s="178"/>
      <c r="D761" s="179" t="s">
        <v>197</v>
      </c>
      <c r="E761" s="180" t="s">
        <v>22</v>
      </c>
      <c r="F761" s="181" t="s">
        <v>860</v>
      </c>
      <c r="H761" s="182" t="s">
        <v>22</v>
      </c>
      <c r="I761" s="183"/>
      <c r="L761" s="178"/>
      <c r="M761" s="184"/>
      <c r="N761" s="185"/>
      <c r="O761" s="185"/>
      <c r="P761" s="185"/>
      <c r="Q761" s="185"/>
      <c r="R761" s="185"/>
      <c r="S761" s="185"/>
      <c r="T761" s="186"/>
      <c r="AT761" s="182" t="s">
        <v>197</v>
      </c>
      <c r="AU761" s="182" t="s">
        <v>195</v>
      </c>
      <c r="AV761" s="11" t="s">
        <v>78</v>
      </c>
      <c r="AW761" s="11" t="s">
        <v>35</v>
      </c>
      <c r="AX761" s="11" t="s">
        <v>71</v>
      </c>
      <c r="AY761" s="182" t="s">
        <v>187</v>
      </c>
    </row>
    <row r="762" spans="2:51" s="12" customFormat="1" ht="13.5">
      <c r="B762" s="187"/>
      <c r="D762" s="179" t="s">
        <v>197</v>
      </c>
      <c r="E762" s="188" t="s">
        <v>22</v>
      </c>
      <c r="F762" s="189" t="s">
        <v>861</v>
      </c>
      <c r="H762" s="190">
        <v>12.6</v>
      </c>
      <c r="I762" s="191"/>
      <c r="L762" s="187"/>
      <c r="M762" s="192"/>
      <c r="N762" s="193"/>
      <c r="O762" s="193"/>
      <c r="P762" s="193"/>
      <c r="Q762" s="193"/>
      <c r="R762" s="193"/>
      <c r="S762" s="193"/>
      <c r="T762" s="194"/>
      <c r="AT762" s="188" t="s">
        <v>197</v>
      </c>
      <c r="AU762" s="188" t="s">
        <v>195</v>
      </c>
      <c r="AV762" s="12" t="s">
        <v>195</v>
      </c>
      <c r="AW762" s="12" t="s">
        <v>35</v>
      </c>
      <c r="AX762" s="12" t="s">
        <v>71</v>
      </c>
      <c r="AY762" s="188" t="s">
        <v>187</v>
      </c>
    </row>
    <row r="763" spans="2:51" s="12" customFormat="1" ht="13.5">
      <c r="B763" s="187"/>
      <c r="D763" s="179" t="s">
        <v>197</v>
      </c>
      <c r="E763" s="188" t="s">
        <v>22</v>
      </c>
      <c r="F763" s="189" t="s">
        <v>862</v>
      </c>
      <c r="H763" s="190">
        <v>0.25</v>
      </c>
      <c r="I763" s="191"/>
      <c r="L763" s="187"/>
      <c r="M763" s="192"/>
      <c r="N763" s="193"/>
      <c r="O763" s="193"/>
      <c r="P763" s="193"/>
      <c r="Q763" s="193"/>
      <c r="R763" s="193"/>
      <c r="S763" s="193"/>
      <c r="T763" s="194"/>
      <c r="AT763" s="188" t="s">
        <v>197</v>
      </c>
      <c r="AU763" s="188" t="s">
        <v>195</v>
      </c>
      <c r="AV763" s="12" t="s">
        <v>195</v>
      </c>
      <c r="AW763" s="12" t="s">
        <v>35</v>
      </c>
      <c r="AX763" s="12" t="s">
        <v>71</v>
      </c>
      <c r="AY763" s="188" t="s">
        <v>187</v>
      </c>
    </row>
    <row r="764" spans="2:51" s="12" customFormat="1" ht="13.5">
      <c r="B764" s="187"/>
      <c r="D764" s="179" t="s">
        <v>197</v>
      </c>
      <c r="E764" s="188" t="s">
        <v>22</v>
      </c>
      <c r="F764" s="189" t="s">
        <v>863</v>
      </c>
      <c r="H764" s="190">
        <v>0.69</v>
      </c>
      <c r="I764" s="191"/>
      <c r="L764" s="187"/>
      <c r="M764" s="192"/>
      <c r="N764" s="193"/>
      <c r="O764" s="193"/>
      <c r="P764" s="193"/>
      <c r="Q764" s="193"/>
      <c r="R764" s="193"/>
      <c r="S764" s="193"/>
      <c r="T764" s="194"/>
      <c r="AT764" s="188" t="s">
        <v>197</v>
      </c>
      <c r="AU764" s="188" t="s">
        <v>195</v>
      </c>
      <c r="AV764" s="12" t="s">
        <v>195</v>
      </c>
      <c r="AW764" s="12" t="s">
        <v>35</v>
      </c>
      <c r="AX764" s="12" t="s">
        <v>71</v>
      </c>
      <c r="AY764" s="188" t="s">
        <v>187</v>
      </c>
    </row>
    <row r="765" spans="2:51" s="12" customFormat="1" ht="13.5">
      <c r="B765" s="187"/>
      <c r="D765" s="179" t="s">
        <v>197</v>
      </c>
      <c r="E765" s="188" t="s">
        <v>22</v>
      </c>
      <c r="F765" s="189" t="s">
        <v>864</v>
      </c>
      <c r="H765" s="190">
        <v>3.15</v>
      </c>
      <c r="I765" s="191"/>
      <c r="L765" s="187"/>
      <c r="M765" s="192"/>
      <c r="N765" s="193"/>
      <c r="O765" s="193"/>
      <c r="P765" s="193"/>
      <c r="Q765" s="193"/>
      <c r="R765" s="193"/>
      <c r="S765" s="193"/>
      <c r="T765" s="194"/>
      <c r="AT765" s="188" t="s">
        <v>197</v>
      </c>
      <c r="AU765" s="188" t="s">
        <v>195</v>
      </c>
      <c r="AV765" s="12" t="s">
        <v>195</v>
      </c>
      <c r="AW765" s="12" t="s">
        <v>35</v>
      </c>
      <c r="AX765" s="12" t="s">
        <v>71</v>
      </c>
      <c r="AY765" s="188" t="s">
        <v>187</v>
      </c>
    </row>
    <row r="766" spans="2:51" s="14" customFormat="1" ht="13.5">
      <c r="B766" s="208"/>
      <c r="D766" s="179" t="s">
        <v>197</v>
      </c>
      <c r="E766" s="209" t="s">
        <v>22</v>
      </c>
      <c r="F766" s="210" t="s">
        <v>865</v>
      </c>
      <c r="H766" s="211">
        <v>16.69</v>
      </c>
      <c r="I766" s="212"/>
      <c r="L766" s="208"/>
      <c r="M766" s="213"/>
      <c r="N766" s="214"/>
      <c r="O766" s="214"/>
      <c r="P766" s="214"/>
      <c r="Q766" s="214"/>
      <c r="R766" s="214"/>
      <c r="S766" s="214"/>
      <c r="T766" s="215"/>
      <c r="AT766" s="209" t="s">
        <v>197</v>
      </c>
      <c r="AU766" s="209" t="s">
        <v>195</v>
      </c>
      <c r="AV766" s="14" t="s">
        <v>97</v>
      </c>
      <c r="AW766" s="14" t="s">
        <v>35</v>
      </c>
      <c r="AX766" s="14" t="s">
        <v>71</v>
      </c>
      <c r="AY766" s="209" t="s">
        <v>187</v>
      </c>
    </row>
    <row r="767" spans="2:51" s="12" customFormat="1" ht="13.5">
      <c r="B767" s="187"/>
      <c r="D767" s="179" t="s">
        <v>197</v>
      </c>
      <c r="E767" s="188" t="s">
        <v>22</v>
      </c>
      <c r="F767" s="189" t="s">
        <v>866</v>
      </c>
      <c r="H767" s="190">
        <v>0.9</v>
      </c>
      <c r="I767" s="191"/>
      <c r="L767" s="187"/>
      <c r="M767" s="192"/>
      <c r="N767" s="193"/>
      <c r="O767" s="193"/>
      <c r="P767" s="193"/>
      <c r="Q767" s="193"/>
      <c r="R767" s="193"/>
      <c r="S767" s="193"/>
      <c r="T767" s="194"/>
      <c r="AT767" s="188" t="s">
        <v>197</v>
      </c>
      <c r="AU767" s="188" t="s">
        <v>195</v>
      </c>
      <c r="AV767" s="12" t="s">
        <v>195</v>
      </c>
      <c r="AW767" s="12" t="s">
        <v>35</v>
      </c>
      <c r="AX767" s="12" t="s">
        <v>71</v>
      </c>
      <c r="AY767" s="188" t="s">
        <v>187</v>
      </c>
    </row>
    <row r="768" spans="2:51" s="14" customFormat="1" ht="13.5">
      <c r="B768" s="208"/>
      <c r="D768" s="179" t="s">
        <v>197</v>
      </c>
      <c r="E768" s="209" t="s">
        <v>22</v>
      </c>
      <c r="F768" s="210" t="s">
        <v>867</v>
      </c>
      <c r="H768" s="211">
        <v>0.9</v>
      </c>
      <c r="I768" s="212"/>
      <c r="L768" s="208"/>
      <c r="M768" s="213"/>
      <c r="N768" s="214"/>
      <c r="O768" s="214"/>
      <c r="P768" s="214"/>
      <c r="Q768" s="214"/>
      <c r="R768" s="214"/>
      <c r="S768" s="214"/>
      <c r="T768" s="215"/>
      <c r="AT768" s="209" t="s">
        <v>197</v>
      </c>
      <c r="AU768" s="209" t="s">
        <v>195</v>
      </c>
      <c r="AV768" s="14" t="s">
        <v>97</v>
      </c>
      <c r="AW768" s="14" t="s">
        <v>35</v>
      </c>
      <c r="AX768" s="14" t="s">
        <v>71</v>
      </c>
      <c r="AY768" s="209" t="s">
        <v>187</v>
      </c>
    </row>
    <row r="769" spans="2:51" s="12" customFormat="1" ht="13.5">
      <c r="B769" s="187"/>
      <c r="D769" s="179" t="s">
        <v>197</v>
      </c>
      <c r="E769" s="188" t="s">
        <v>22</v>
      </c>
      <c r="F769" s="189" t="s">
        <v>868</v>
      </c>
      <c r="H769" s="190">
        <v>8.7</v>
      </c>
      <c r="I769" s="191"/>
      <c r="L769" s="187"/>
      <c r="M769" s="192"/>
      <c r="N769" s="193"/>
      <c r="O769" s="193"/>
      <c r="P769" s="193"/>
      <c r="Q769" s="193"/>
      <c r="R769" s="193"/>
      <c r="S769" s="193"/>
      <c r="T769" s="194"/>
      <c r="AT769" s="188" t="s">
        <v>197</v>
      </c>
      <c r="AU769" s="188" t="s">
        <v>195</v>
      </c>
      <c r="AV769" s="12" t="s">
        <v>195</v>
      </c>
      <c r="AW769" s="12" t="s">
        <v>35</v>
      </c>
      <c r="AX769" s="12" t="s">
        <v>71</v>
      </c>
      <c r="AY769" s="188" t="s">
        <v>187</v>
      </c>
    </row>
    <row r="770" spans="2:51" s="12" customFormat="1" ht="13.5">
      <c r="B770" s="187"/>
      <c r="D770" s="179" t="s">
        <v>197</v>
      </c>
      <c r="E770" s="188" t="s">
        <v>22</v>
      </c>
      <c r="F770" s="189" t="s">
        <v>869</v>
      </c>
      <c r="H770" s="190">
        <v>9</v>
      </c>
      <c r="I770" s="191"/>
      <c r="L770" s="187"/>
      <c r="M770" s="192"/>
      <c r="N770" s="193"/>
      <c r="O770" s="193"/>
      <c r="P770" s="193"/>
      <c r="Q770" s="193"/>
      <c r="R770" s="193"/>
      <c r="S770" s="193"/>
      <c r="T770" s="194"/>
      <c r="AT770" s="188" t="s">
        <v>197</v>
      </c>
      <c r="AU770" s="188" t="s">
        <v>195</v>
      </c>
      <c r="AV770" s="12" t="s">
        <v>195</v>
      </c>
      <c r="AW770" s="12" t="s">
        <v>35</v>
      </c>
      <c r="AX770" s="12" t="s">
        <v>71</v>
      </c>
      <c r="AY770" s="188" t="s">
        <v>187</v>
      </c>
    </row>
    <row r="771" spans="2:51" s="14" customFormat="1" ht="13.5">
      <c r="B771" s="208"/>
      <c r="D771" s="179" t="s">
        <v>197</v>
      </c>
      <c r="E771" s="209" t="s">
        <v>22</v>
      </c>
      <c r="F771" s="210" t="s">
        <v>870</v>
      </c>
      <c r="H771" s="211">
        <v>17.7</v>
      </c>
      <c r="I771" s="212"/>
      <c r="L771" s="208"/>
      <c r="M771" s="213"/>
      <c r="N771" s="214"/>
      <c r="O771" s="214"/>
      <c r="P771" s="214"/>
      <c r="Q771" s="214"/>
      <c r="R771" s="214"/>
      <c r="S771" s="214"/>
      <c r="T771" s="215"/>
      <c r="AT771" s="209" t="s">
        <v>197</v>
      </c>
      <c r="AU771" s="209" t="s">
        <v>195</v>
      </c>
      <c r="AV771" s="14" t="s">
        <v>97</v>
      </c>
      <c r="AW771" s="14" t="s">
        <v>35</v>
      </c>
      <c r="AX771" s="14" t="s">
        <v>71</v>
      </c>
      <c r="AY771" s="209" t="s">
        <v>187</v>
      </c>
    </row>
    <row r="772" spans="2:51" s="12" customFormat="1" ht="13.5">
      <c r="B772" s="187"/>
      <c r="D772" s="179" t="s">
        <v>197</v>
      </c>
      <c r="E772" s="188" t="s">
        <v>22</v>
      </c>
      <c r="F772" s="189" t="s">
        <v>871</v>
      </c>
      <c r="H772" s="190">
        <v>3.3</v>
      </c>
      <c r="I772" s="191"/>
      <c r="L772" s="187"/>
      <c r="M772" s="192"/>
      <c r="N772" s="193"/>
      <c r="O772" s="193"/>
      <c r="P772" s="193"/>
      <c r="Q772" s="193"/>
      <c r="R772" s="193"/>
      <c r="S772" s="193"/>
      <c r="T772" s="194"/>
      <c r="AT772" s="188" t="s">
        <v>197</v>
      </c>
      <c r="AU772" s="188" t="s">
        <v>195</v>
      </c>
      <c r="AV772" s="12" t="s">
        <v>195</v>
      </c>
      <c r="AW772" s="12" t="s">
        <v>35</v>
      </c>
      <c r="AX772" s="12" t="s">
        <v>71</v>
      </c>
      <c r="AY772" s="188" t="s">
        <v>187</v>
      </c>
    </row>
    <row r="773" spans="2:51" s="12" customFormat="1" ht="13.5">
      <c r="B773" s="187"/>
      <c r="D773" s="179" t="s">
        <v>197</v>
      </c>
      <c r="E773" s="188" t="s">
        <v>22</v>
      </c>
      <c r="F773" s="189" t="s">
        <v>872</v>
      </c>
      <c r="H773" s="190">
        <v>3.47</v>
      </c>
      <c r="I773" s="191"/>
      <c r="L773" s="187"/>
      <c r="M773" s="192"/>
      <c r="N773" s="193"/>
      <c r="O773" s="193"/>
      <c r="P773" s="193"/>
      <c r="Q773" s="193"/>
      <c r="R773" s="193"/>
      <c r="S773" s="193"/>
      <c r="T773" s="194"/>
      <c r="AT773" s="188" t="s">
        <v>197</v>
      </c>
      <c r="AU773" s="188" t="s">
        <v>195</v>
      </c>
      <c r="AV773" s="12" t="s">
        <v>195</v>
      </c>
      <c r="AW773" s="12" t="s">
        <v>35</v>
      </c>
      <c r="AX773" s="12" t="s">
        <v>71</v>
      </c>
      <c r="AY773" s="188" t="s">
        <v>187</v>
      </c>
    </row>
    <row r="774" spans="2:51" s="14" customFormat="1" ht="13.5">
      <c r="B774" s="208"/>
      <c r="D774" s="179" t="s">
        <v>197</v>
      </c>
      <c r="E774" s="209" t="s">
        <v>22</v>
      </c>
      <c r="F774" s="210" t="s">
        <v>873</v>
      </c>
      <c r="H774" s="211">
        <v>6.77</v>
      </c>
      <c r="I774" s="212"/>
      <c r="L774" s="208"/>
      <c r="M774" s="213"/>
      <c r="N774" s="214"/>
      <c r="O774" s="214"/>
      <c r="P774" s="214"/>
      <c r="Q774" s="214"/>
      <c r="R774" s="214"/>
      <c r="S774" s="214"/>
      <c r="T774" s="215"/>
      <c r="AT774" s="209" t="s">
        <v>197</v>
      </c>
      <c r="AU774" s="209" t="s">
        <v>195</v>
      </c>
      <c r="AV774" s="14" t="s">
        <v>97</v>
      </c>
      <c r="AW774" s="14" t="s">
        <v>35</v>
      </c>
      <c r="AX774" s="14" t="s">
        <v>71</v>
      </c>
      <c r="AY774" s="209" t="s">
        <v>187</v>
      </c>
    </row>
    <row r="775" spans="2:51" s="13" customFormat="1" ht="13.5">
      <c r="B775" s="195"/>
      <c r="D775" s="196" t="s">
        <v>197</v>
      </c>
      <c r="E775" s="197" t="s">
        <v>22</v>
      </c>
      <c r="F775" s="198" t="s">
        <v>201</v>
      </c>
      <c r="H775" s="199">
        <v>42.06</v>
      </c>
      <c r="I775" s="200"/>
      <c r="L775" s="195"/>
      <c r="M775" s="201"/>
      <c r="N775" s="202"/>
      <c r="O775" s="202"/>
      <c r="P775" s="202"/>
      <c r="Q775" s="202"/>
      <c r="R775" s="202"/>
      <c r="S775" s="202"/>
      <c r="T775" s="203"/>
      <c r="AT775" s="204" t="s">
        <v>197</v>
      </c>
      <c r="AU775" s="204" t="s">
        <v>195</v>
      </c>
      <c r="AV775" s="13" t="s">
        <v>194</v>
      </c>
      <c r="AW775" s="13" t="s">
        <v>35</v>
      </c>
      <c r="AX775" s="13" t="s">
        <v>78</v>
      </c>
      <c r="AY775" s="204" t="s">
        <v>187</v>
      </c>
    </row>
    <row r="776" spans="2:65" s="1" customFormat="1" ht="22.5" customHeight="1">
      <c r="B776" s="165"/>
      <c r="C776" s="166" t="s">
        <v>874</v>
      </c>
      <c r="D776" s="166" t="s">
        <v>189</v>
      </c>
      <c r="E776" s="167" t="s">
        <v>875</v>
      </c>
      <c r="F776" s="168" t="s">
        <v>876</v>
      </c>
      <c r="G776" s="169" t="s">
        <v>95</v>
      </c>
      <c r="H776" s="170">
        <v>356.425</v>
      </c>
      <c r="I776" s="171"/>
      <c r="J776" s="172">
        <f>ROUND(I776*H776,2)</f>
        <v>0</v>
      </c>
      <c r="K776" s="168" t="s">
        <v>193</v>
      </c>
      <c r="L776" s="35"/>
      <c r="M776" s="173" t="s">
        <v>22</v>
      </c>
      <c r="N776" s="174" t="s">
        <v>43</v>
      </c>
      <c r="O776" s="36"/>
      <c r="P776" s="175">
        <f>O776*H776</f>
        <v>0</v>
      </c>
      <c r="Q776" s="175">
        <v>0</v>
      </c>
      <c r="R776" s="175">
        <f>Q776*H776</f>
        <v>0</v>
      </c>
      <c r="S776" s="175">
        <v>0.038</v>
      </c>
      <c r="T776" s="176">
        <f>S776*H776</f>
        <v>13.54415</v>
      </c>
      <c r="AR776" s="18" t="s">
        <v>194</v>
      </c>
      <c r="AT776" s="18" t="s">
        <v>189</v>
      </c>
      <c r="AU776" s="18" t="s">
        <v>195</v>
      </c>
      <c r="AY776" s="18" t="s">
        <v>187</v>
      </c>
      <c r="BE776" s="177">
        <f>IF(N776="základní",J776,0)</f>
        <v>0</v>
      </c>
      <c r="BF776" s="177">
        <f>IF(N776="snížená",J776,0)</f>
        <v>0</v>
      </c>
      <c r="BG776" s="177">
        <f>IF(N776="zákl. přenesená",J776,0)</f>
        <v>0</v>
      </c>
      <c r="BH776" s="177">
        <f>IF(N776="sníž. přenesená",J776,0)</f>
        <v>0</v>
      </c>
      <c r="BI776" s="177">
        <f>IF(N776="nulová",J776,0)</f>
        <v>0</v>
      </c>
      <c r="BJ776" s="18" t="s">
        <v>195</v>
      </c>
      <c r="BK776" s="177">
        <f>ROUND(I776*H776,2)</f>
        <v>0</v>
      </c>
      <c r="BL776" s="18" t="s">
        <v>194</v>
      </c>
      <c r="BM776" s="18" t="s">
        <v>877</v>
      </c>
    </row>
    <row r="777" spans="2:51" s="11" customFormat="1" ht="13.5">
      <c r="B777" s="178"/>
      <c r="D777" s="179" t="s">
        <v>197</v>
      </c>
      <c r="E777" s="180" t="s">
        <v>22</v>
      </c>
      <c r="F777" s="181" t="s">
        <v>267</v>
      </c>
      <c r="H777" s="182" t="s">
        <v>22</v>
      </c>
      <c r="I777" s="183"/>
      <c r="L777" s="178"/>
      <c r="M777" s="184"/>
      <c r="N777" s="185"/>
      <c r="O777" s="185"/>
      <c r="P777" s="185"/>
      <c r="Q777" s="185"/>
      <c r="R777" s="185"/>
      <c r="S777" s="185"/>
      <c r="T777" s="186"/>
      <c r="AT777" s="182" t="s">
        <v>197</v>
      </c>
      <c r="AU777" s="182" t="s">
        <v>195</v>
      </c>
      <c r="AV777" s="11" t="s">
        <v>78</v>
      </c>
      <c r="AW777" s="11" t="s">
        <v>35</v>
      </c>
      <c r="AX777" s="11" t="s">
        <v>71</v>
      </c>
      <c r="AY777" s="182" t="s">
        <v>187</v>
      </c>
    </row>
    <row r="778" spans="2:51" s="11" customFormat="1" ht="13.5">
      <c r="B778" s="178"/>
      <c r="D778" s="179" t="s">
        <v>197</v>
      </c>
      <c r="E778" s="180" t="s">
        <v>22</v>
      </c>
      <c r="F778" s="181" t="s">
        <v>860</v>
      </c>
      <c r="H778" s="182" t="s">
        <v>22</v>
      </c>
      <c r="I778" s="183"/>
      <c r="L778" s="178"/>
      <c r="M778" s="184"/>
      <c r="N778" s="185"/>
      <c r="O778" s="185"/>
      <c r="P778" s="185"/>
      <c r="Q778" s="185"/>
      <c r="R778" s="185"/>
      <c r="S778" s="185"/>
      <c r="T778" s="186"/>
      <c r="AT778" s="182" t="s">
        <v>197</v>
      </c>
      <c r="AU778" s="182" t="s">
        <v>195</v>
      </c>
      <c r="AV778" s="11" t="s">
        <v>78</v>
      </c>
      <c r="AW778" s="11" t="s">
        <v>35</v>
      </c>
      <c r="AX778" s="11" t="s">
        <v>71</v>
      </c>
      <c r="AY778" s="182" t="s">
        <v>187</v>
      </c>
    </row>
    <row r="779" spans="2:51" s="12" customFormat="1" ht="13.5">
      <c r="B779" s="187"/>
      <c r="D779" s="179" t="s">
        <v>197</v>
      </c>
      <c r="E779" s="188" t="s">
        <v>22</v>
      </c>
      <c r="F779" s="189" t="s">
        <v>878</v>
      </c>
      <c r="H779" s="190">
        <v>5.4</v>
      </c>
      <c r="I779" s="191"/>
      <c r="L779" s="187"/>
      <c r="M779" s="192"/>
      <c r="N779" s="193"/>
      <c r="O779" s="193"/>
      <c r="P779" s="193"/>
      <c r="Q779" s="193"/>
      <c r="R779" s="193"/>
      <c r="S779" s="193"/>
      <c r="T779" s="194"/>
      <c r="AT779" s="188" t="s">
        <v>197</v>
      </c>
      <c r="AU779" s="188" t="s">
        <v>195</v>
      </c>
      <c r="AV779" s="12" t="s">
        <v>195</v>
      </c>
      <c r="AW779" s="12" t="s">
        <v>35</v>
      </c>
      <c r="AX779" s="12" t="s">
        <v>71</v>
      </c>
      <c r="AY779" s="188" t="s">
        <v>187</v>
      </c>
    </row>
    <row r="780" spans="2:51" s="12" customFormat="1" ht="13.5">
      <c r="B780" s="187"/>
      <c r="D780" s="179" t="s">
        <v>197</v>
      </c>
      <c r="E780" s="188" t="s">
        <v>22</v>
      </c>
      <c r="F780" s="189" t="s">
        <v>879</v>
      </c>
      <c r="H780" s="190">
        <v>5.4</v>
      </c>
      <c r="I780" s="191"/>
      <c r="L780" s="187"/>
      <c r="M780" s="192"/>
      <c r="N780" s="193"/>
      <c r="O780" s="193"/>
      <c r="P780" s="193"/>
      <c r="Q780" s="193"/>
      <c r="R780" s="193"/>
      <c r="S780" s="193"/>
      <c r="T780" s="194"/>
      <c r="AT780" s="188" t="s">
        <v>197</v>
      </c>
      <c r="AU780" s="188" t="s">
        <v>195</v>
      </c>
      <c r="AV780" s="12" t="s">
        <v>195</v>
      </c>
      <c r="AW780" s="12" t="s">
        <v>35</v>
      </c>
      <c r="AX780" s="12" t="s">
        <v>71</v>
      </c>
      <c r="AY780" s="188" t="s">
        <v>187</v>
      </c>
    </row>
    <row r="781" spans="2:51" s="14" customFormat="1" ht="13.5">
      <c r="B781" s="208"/>
      <c r="D781" s="179" t="s">
        <v>197</v>
      </c>
      <c r="E781" s="209" t="s">
        <v>22</v>
      </c>
      <c r="F781" s="210" t="s">
        <v>865</v>
      </c>
      <c r="H781" s="211">
        <v>10.8</v>
      </c>
      <c r="I781" s="212"/>
      <c r="L781" s="208"/>
      <c r="M781" s="213"/>
      <c r="N781" s="214"/>
      <c r="O781" s="214"/>
      <c r="P781" s="214"/>
      <c r="Q781" s="214"/>
      <c r="R781" s="214"/>
      <c r="S781" s="214"/>
      <c r="T781" s="215"/>
      <c r="AT781" s="209" t="s">
        <v>197</v>
      </c>
      <c r="AU781" s="209" t="s">
        <v>195</v>
      </c>
      <c r="AV781" s="14" t="s">
        <v>97</v>
      </c>
      <c r="AW781" s="14" t="s">
        <v>35</v>
      </c>
      <c r="AX781" s="14" t="s">
        <v>71</v>
      </c>
      <c r="AY781" s="209" t="s">
        <v>187</v>
      </c>
    </row>
    <row r="782" spans="2:51" s="12" customFormat="1" ht="13.5">
      <c r="B782" s="187"/>
      <c r="D782" s="179" t="s">
        <v>197</v>
      </c>
      <c r="E782" s="188" t="s">
        <v>22</v>
      </c>
      <c r="F782" s="189" t="s">
        <v>880</v>
      </c>
      <c r="H782" s="190">
        <v>31.32</v>
      </c>
      <c r="I782" s="191"/>
      <c r="L782" s="187"/>
      <c r="M782" s="192"/>
      <c r="N782" s="193"/>
      <c r="O782" s="193"/>
      <c r="P782" s="193"/>
      <c r="Q782" s="193"/>
      <c r="R782" s="193"/>
      <c r="S782" s="193"/>
      <c r="T782" s="194"/>
      <c r="AT782" s="188" t="s">
        <v>197</v>
      </c>
      <c r="AU782" s="188" t="s">
        <v>195</v>
      </c>
      <c r="AV782" s="12" t="s">
        <v>195</v>
      </c>
      <c r="AW782" s="12" t="s">
        <v>35</v>
      </c>
      <c r="AX782" s="12" t="s">
        <v>71</v>
      </c>
      <c r="AY782" s="188" t="s">
        <v>187</v>
      </c>
    </row>
    <row r="783" spans="2:51" s="14" customFormat="1" ht="13.5">
      <c r="B783" s="208"/>
      <c r="D783" s="179" t="s">
        <v>197</v>
      </c>
      <c r="E783" s="209" t="s">
        <v>22</v>
      </c>
      <c r="F783" s="210" t="s">
        <v>867</v>
      </c>
      <c r="H783" s="211">
        <v>31.32</v>
      </c>
      <c r="I783" s="212"/>
      <c r="L783" s="208"/>
      <c r="M783" s="213"/>
      <c r="N783" s="214"/>
      <c r="O783" s="214"/>
      <c r="P783" s="214"/>
      <c r="Q783" s="214"/>
      <c r="R783" s="214"/>
      <c r="S783" s="214"/>
      <c r="T783" s="215"/>
      <c r="AT783" s="209" t="s">
        <v>197</v>
      </c>
      <c r="AU783" s="209" t="s">
        <v>195</v>
      </c>
      <c r="AV783" s="14" t="s">
        <v>97</v>
      </c>
      <c r="AW783" s="14" t="s">
        <v>35</v>
      </c>
      <c r="AX783" s="14" t="s">
        <v>71</v>
      </c>
      <c r="AY783" s="209" t="s">
        <v>187</v>
      </c>
    </row>
    <row r="784" spans="2:51" s="12" customFormat="1" ht="13.5">
      <c r="B784" s="187"/>
      <c r="D784" s="179" t="s">
        <v>197</v>
      </c>
      <c r="E784" s="188" t="s">
        <v>22</v>
      </c>
      <c r="F784" s="189" t="s">
        <v>881</v>
      </c>
      <c r="H784" s="190">
        <v>313.2</v>
      </c>
      <c r="I784" s="191"/>
      <c r="L784" s="187"/>
      <c r="M784" s="192"/>
      <c r="N784" s="193"/>
      <c r="O784" s="193"/>
      <c r="P784" s="193"/>
      <c r="Q784" s="193"/>
      <c r="R784" s="193"/>
      <c r="S784" s="193"/>
      <c r="T784" s="194"/>
      <c r="AT784" s="188" t="s">
        <v>197</v>
      </c>
      <c r="AU784" s="188" t="s">
        <v>195</v>
      </c>
      <c r="AV784" s="12" t="s">
        <v>195</v>
      </c>
      <c r="AW784" s="12" t="s">
        <v>35</v>
      </c>
      <c r="AX784" s="12" t="s">
        <v>71</v>
      </c>
      <c r="AY784" s="188" t="s">
        <v>187</v>
      </c>
    </row>
    <row r="785" spans="2:51" s="14" customFormat="1" ht="13.5">
      <c r="B785" s="208"/>
      <c r="D785" s="179" t="s">
        <v>197</v>
      </c>
      <c r="E785" s="209" t="s">
        <v>22</v>
      </c>
      <c r="F785" s="210" t="s">
        <v>870</v>
      </c>
      <c r="H785" s="211">
        <v>313.2</v>
      </c>
      <c r="I785" s="212"/>
      <c r="L785" s="208"/>
      <c r="M785" s="213"/>
      <c r="N785" s="214"/>
      <c r="O785" s="214"/>
      <c r="P785" s="214"/>
      <c r="Q785" s="214"/>
      <c r="R785" s="214"/>
      <c r="S785" s="214"/>
      <c r="T785" s="215"/>
      <c r="AT785" s="209" t="s">
        <v>197</v>
      </c>
      <c r="AU785" s="209" t="s">
        <v>195</v>
      </c>
      <c r="AV785" s="14" t="s">
        <v>97</v>
      </c>
      <c r="AW785" s="14" t="s">
        <v>35</v>
      </c>
      <c r="AX785" s="14" t="s">
        <v>71</v>
      </c>
      <c r="AY785" s="209" t="s">
        <v>187</v>
      </c>
    </row>
    <row r="786" spans="2:51" s="12" customFormat="1" ht="13.5">
      <c r="B786" s="187"/>
      <c r="D786" s="179" t="s">
        <v>197</v>
      </c>
      <c r="E786" s="188" t="s">
        <v>22</v>
      </c>
      <c r="F786" s="189" t="s">
        <v>882</v>
      </c>
      <c r="H786" s="190">
        <v>1.105</v>
      </c>
      <c r="I786" s="191"/>
      <c r="L786" s="187"/>
      <c r="M786" s="192"/>
      <c r="N786" s="193"/>
      <c r="O786" s="193"/>
      <c r="P786" s="193"/>
      <c r="Q786" s="193"/>
      <c r="R786" s="193"/>
      <c r="S786" s="193"/>
      <c r="T786" s="194"/>
      <c r="AT786" s="188" t="s">
        <v>197</v>
      </c>
      <c r="AU786" s="188" t="s">
        <v>195</v>
      </c>
      <c r="AV786" s="12" t="s">
        <v>195</v>
      </c>
      <c r="AW786" s="12" t="s">
        <v>35</v>
      </c>
      <c r="AX786" s="12" t="s">
        <v>71</v>
      </c>
      <c r="AY786" s="188" t="s">
        <v>187</v>
      </c>
    </row>
    <row r="787" spans="2:51" s="14" customFormat="1" ht="13.5">
      <c r="B787" s="208"/>
      <c r="D787" s="179" t="s">
        <v>197</v>
      </c>
      <c r="E787" s="209" t="s">
        <v>22</v>
      </c>
      <c r="F787" s="210" t="s">
        <v>873</v>
      </c>
      <c r="H787" s="211">
        <v>1.105</v>
      </c>
      <c r="I787" s="212"/>
      <c r="L787" s="208"/>
      <c r="M787" s="213"/>
      <c r="N787" s="214"/>
      <c r="O787" s="214"/>
      <c r="P787" s="214"/>
      <c r="Q787" s="214"/>
      <c r="R787" s="214"/>
      <c r="S787" s="214"/>
      <c r="T787" s="215"/>
      <c r="AT787" s="209" t="s">
        <v>197</v>
      </c>
      <c r="AU787" s="209" t="s">
        <v>195</v>
      </c>
      <c r="AV787" s="14" t="s">
        <v>97</v>
      </c>
      <c r="AW787" s="14" t="s">
        <v>35</v>
      </c>
      <c r="AX787" s="14" t="s">
        <v>71</v>
      </c>
      <c r="AY787" s="209" t="s">
        <v>187</v>
      </c>
    </row>
    <row r="788" spans="2:51" s="13" customFormat="1" ht="13.5">
      <c r="B788" s="195"/>
      <c r="D788" s="196" t="s">
        <v>197</v>
      </c>
      <c r="E788" s="197" t="s">
        <v>22</v>
      </c>
      <c r="F788" s="198" t="s">
        <v>201</v>
      </c>
      <c r="H788" s="199">
        <v>356.425</v>
      </c>
      <c r="I788" s="200"/>
      <c r="L788" s="195"/>
      <c r="M788" s="201"/>
      <c r="N788" s="202"/>
      <c r="O788" s="202"/>
      <c r="P788" s="202"/>
      <c r="Q788" s="202"/>
      <c r="R788" s="202"/>
      <c r="S788" s="202"/>
      <c r="T788" s="203"/>
      <c r="AT788" s="204" t="s">
        <v>197</v>
      </c>
      <c r="AU788" s="204" t="s">
        <v>195</v>
      </c>
      <c r="AV788" s="13" t="s">
        <v>194</v>
      </c>
      <c r="AW788" s="13" t="s">
        <v>35</v>
      </c>
      <c r="AX788" s="13" t="s">
        <v>78</v>
      </c>
      <c r="AY788" s="204" t="s">
        <v>187</v>
      </c>
    </row>
    <row r="789" spans="2:65" s="1" customFormat="1" ht="22.5" customHeight="1">
      <c r="B789" s="165"/>
      <c r="C789" s="166" t="s">
        <v>883</v>
      </c>
      <c r="D789" s="166" t="s">
        <v>189</v>
      </c>
      <c r="E789" s="167" t="s">
        <v>884</v>
      </c>
      <c r="F789" s="168" t="s">
        <v>885</v>
      </c>
      <c r="G789" s="169" t="s">
        <v>95</v>
      </c>
      <c r="H789" s="170">
        <v>1291.876</v>
      </c>
      <c r="I789" s="171"/>
      <c r="J789" s="172">
        <f>ROUND(I789*H789,2)</f>
        <v>0</v>
      </c>
      <c r="K789" s="168" t="s">
        <v>193</v>
      </c>
      <c r="L789" s="35"/>
      <c r="M789" s="173" t="s">
        <v>22</v>
      </c>
      <c r="N789" s="174" t="s">
        <v>43</v>
      </c>
      <c r="O789" s="36"/>
      <c r="P789" s="175">
        <f>O789*H789</f>
        <v>0</v>
      </c>
      <c r="Q789" s="175">
        <v>0</v>
      </c>
      <c r="R789" s="175">
        <f>Q789*H789</f>
        <v>0</v>
      </c>
      <c r="S789" s="175">
        <v>0.034</v>
      </c>
      <c r="T789" s="176">
        <f>S789*H789</f>
        <v>43.923784000000005</v>
      </c>
      <c r="AR789" s="18" t="s">
        <v>194</v>
      </c>
      <c r="AT789" s="18" t="s">
        <v>189</v>
      </c>
      <c r="AU789" s="18" t="s">
        <v>195</v>
      </c>
      <c r="AY789" s="18" t="s">
        <v>187</v>
      </c>
      <c r="BE789" s="177">
        <f>IF(N789="základní",J789,0)</f>
        <v>0</v>
      </c>
      <c r="BF789" s="177">
        <f>IF(N789="snížená",J789,0)</f>
        <v>0</v>
      </c>
      <c r="BG789" s="177">
        <f>IF(N789="zákl. přenesená",J789,0)</f>
        <v>0</v>
      </c>
      <c r="BH789" s="177">
        <f>IF(N789="sníž. přenesená",J789,0)</f>
        <v>0</v>
      </c>
      <c r="BI789" s="177">
        <f>IF(N789="nulová",J789,0)</f>
        <v>0</v>
      </c>
      <c r="BJ789" s="18" t="s">
        <v>195</v>
      </c>
      <c r="BK789" s="177">
        <f>ROUND(I789*H789,2)</f>
        <v>0</v>
      </c>
      <c r="BL789" s="18" t="s">
        <v>194</v>
      </c>
      <c r="BM789" s="18" t="s">
        <v>886</v>
      </c>
    </row>
    <row r="790" spans="2:51" s="11" customFormat="1" ht="13.5">
      <c r="B790" s="178"/>
      <c r="D790" s="179" t="s">
        <v>197</v>
      </c>
      <c r="E790" s="180" t="s">
        <v>22</v>
      </c>
      <c r="F790" s="181" t="s">
        <v>267</v>
      </c>
      <c r="H790" s="182" t="s">
        <v>22</v>
      </c>
      <c r="I790" s="183"/>
      <c r="L790" s="178"/>
      <c r="M790" s="184"/>
      <c r="N790" s="185"/>
      <c r="O790" s="185"/>
      <c r="P790" s="185"/>
      <c r="Q790" s="185"/>
      <c r="R790" s="185"/>
      <c r="S790" s="185"/>
      <c r="T790" s="186"/>
      <c r="AT790" s="182" t="s">
        <v>197</v>
      </c>
      <c r="AU790" s="182" t="s">
        <v>195</v>
      </c>
      <c r="AV790" s="11" t="s">
        <v>78</v>
      </c>
      <c r="AW790" s="11" t="s">
        <v>35</v>
      </c>
      <c r="AX790" s="11" t="s">
        <v>71</v>
      </c>
      <c r="AY790" s="182" t="s">
        <v>187</v>
      </c>
    </row>
    <row r="791" spans="2:51" s="11" customFormat="1" ht="13.5">
      <c r="B791" s="178"/>
      <c r="D791" s="179" t="s">
        <v>197</v>
      </c>
      <c r="E791" s="180" t="s">
        <v>22</v>
      </c>
      <c r="F791" s="181" t="s">
        <v>860</v>
      </c>
      <c r="H791" s="182" t="s">
        <v>22</v>
      </c>
      <c r="I791" s="183"/>
      <c r="L791" s="178"/>
      <c r="M791" s="184"/>
      <c r="N791" s="185"/>
      <c r="O791" s="185"/>
      <c r="P791" s="185"/>
      <c r="Q791" s="185"/>
      <c r="R791" s="185"/>
      <c r="S791" s="185"/>
      <c r="T791" s="186"/>
      <c r="AT791" s="182" t="s">
        <v>197</v>
      </c>
      <c r="AU791" s="182" t="s">
        <v>195</v>
      </c>
      <c r="AV791" s="11" t="s">
        <v>78</v>
      </c>
      <c r="AW791" s="11" t="s">
        <v>35</v>
      </c>
      <c r="AX791" s="11" t="s">
        <v>71</v>
      </c>
      <c r="AY791" s="182" t="s">
        <v>187</v>
      </c>
    </row>
    <row r="792" spans="2:51" s="12" customFormat="1" ht="13.5">
      <c r="B792" s="187"/>
      <c r="D792" s="179" t="s">
        <v>197</v>
      </c>
      <c r="E792" s="188" t="s">
        <v>22</v>
      </c>
      <c r="F792" s="189" t="s">
        <v>887</v>
      </c>
      <c r="H792" s="190">
        <v>27.788</v>
      </c>
      <c r="I792" s="191"/>
      <c r="L792" s="187"/>
      <c r="M792" s="192"/>
      <c r="N792" s="193"/>
      <c r="O792" s="193"/>
      <c r="P792" s="193"/>
      <c r="Q792" s="193"/>
      <c r="R792" s="193"/>
      <c r="S792" s="193"/>
      <c r="T792" s="194"/>
      <c r="AT792" s="188" t="s">
        <v>197</v>
      </c>
      <c r="AU792" s="188" t="s">
        <v>195</v>
      </c>
      <c r="AV792" s="12" t="s">
        <v>195</v>
      </c>
      <c r="AW792" s="12" t="s">
        <v>35</v>
      </c>
      <c r="AX792" s="12" t="s">
        <v>71</v>
      </c>
      <c r="AY792" s="188" t="s">
        <v>187</v>
      </c>
    </row>
    <row r="793" spans="2:51" s="14" customFormat="1" ht="13.5">
      <c r="B793" s="208"/>
      <c r="D793" s="179" t="s">
        <v>197</v>
      </c>
      <c r="E793" s="209" t="s">
        <v>22</v>
      </c>
      <c r="F793" s="210" t="s">
        <v>865</v>
      </c>
      <c r="H793" s="211">
        <v>27.788</v>
      </c>
      <c r="I793" s="212"/>
      <c r="L793" s="208"/>
      <c r="M793" s="213"/>
      <c r="N793" s="214"/>
      <c r="O793" s="214"/>
      <c r="P793" s="214"/>
      <c r="Q793" s="214"/>
      <c r="R793" s="214"/>
      <c r="S793" s="214"/>
      <c r="T793" s="215"/>
      <c r="AT793" s="209" t="s">
        <v>197</v>
      </c>
      <c r="AU793" s="209" t="s">
        <v>195</v>
      </c>
      <c r="AV793" s="14" t="s">
        <v>97</v>
      </c>
      <c r="AW793" s="14" t="s">
        <v>35</v>
      </c>
      <c r="AX793" s="14" t="s">
        <v>71</v>
      </c>
      <c r="AY793" s="209" t="s">
        <v>187</v>
      </c>
    </row>
    <row r="794" spans="2:51" s="12" customFormat="1" ht="13.5">
      <c r="B794" s="187"/>
      <c r="D794" s="179" t="s">
        <v>197</v>
      </c>
      <c r="E794" s="188" t="s">
        <v>22</v>
      </c>
      <c r="F794" s="189" t="s">
        <v>888</v>
      </c>
      <c r="H794" s="190">
        <v>36</v>
      </c>
      <c r="I794" s="191"/>
      <c r="L794" s="187"/>
      <c r="M794" s="192"/>
      <c r="N794" s="193"/>
      <c r="O794" s="193"/>
      <c r="P794" s="193"/>
      <c r="Q794" s="193"/>
      <c r="R794" s="193"/>
      <c r="S794" s="193"/>
      <c r="T794" s="194"/>
      <c r="AT794" s="188" t="s">
        <v>197</v>
      </c>
      <c r="AU794" s="188" t="s">
        <v>195</v>
      </c>
      <c r="AV794" s="12" t="s">
        <v>195</v>
      </c>
      <c r="AW794" s="12" t="s">
        <v>35</v>
      </c>
      <c r="AX794" s="12" t="s">
        <v>71</v>
      </c>
      <c r="AY794" s="188" t="s">
        <v>187</v>
      </c>
    </row>
    <row r="795" spans="2:51" s="12" customFormat="1" ht="13.5">
      <c r="B795" s="187"/>
      <c r="D795" s="179" t="s">
        <v>197</v>
      </c>
      <c r="E795" s="188" t="s">
        <v>22</v>
      </c>
      <c r="F795" s="189" t="s">
        <v>889</v>
      </c>
      <c r="H795" s="190">
        <v>28.275</v>
      </c>
      <c r="I795" s="191"/>
      <c r="L795" s="187"/>
      <c r="M795" s="192"/>
      <c r="N795" s="193"/>
      <c r="O795" s="193"/>
      <c r="P795" s="193"/>
      <c r="Q795" s="193"/>
      <c r="R795" s="193"/>
      <c r="S795" s="193"/>
      <c r="T795" s="194"/>
      <c r="AT795" s="188" t="s">
        <v>197</v>
      </c>
      <c r="AU795" s="188" t="s">
        <v>195</v>
      </c>
      <c r="AV795" s="12" t="s">
        <v>195</v>
      </c>
      <c r="AW795" s="12" t="s">
        <v>35</v>
      </c>
      <c r="AX795" s="12" t="s">
        <v>71</v>
      </c>
      <c r="AY795" s="188" t="s">
        <v>187</v>
      </c>
    </row>
    <row r="796" spans="2:51" s="12" customFormat="1" ht="13.5">
      <c r="B796" s="187"/>
      <c r="D796" s="179" t="s">
        <v>197</v>
      </c>
      <c r="E796" s="188" t="s">
        <v>22</v>
      </c>
      <c r="F796" s="189" t="s">
        <v>890</v>
      </c>
      <c r="H796" s="190">
        <v>3.6</v>
      </c>
      <c r="I796" s="191"/>
      <c r="L796" s="187"/>
      <c r="M796" s="192"/>
      <c r="N796" s="193"/>
      <c r="O796" s="193"/>
      <c r="P796" s="193"/>
      <c r="Q796" s="193"/>
      <c r="R796" s="193"/>
      <c r="S796" s="193"/>
      <c r="T796" s="194"/>
      <c r="AT796" s="188" t="s">
        <v>197</v>
      </c>
      <c r="AU796" s="188" t="s">
        <v>195</v>
      </c>
      <c r="AV796" s="12" t="s">
        <v>195</v>
      </c>
      <c r="AW796" s="12" t="s">
        <v>35</v>
      </c>
      <c r="AX796" s="12" t="s">
        <v>71</v>
      </c>
      <c r="AY796" s="188" t="s">
        <v>187</v>
      </c>
    </row>
    <row r="797" spans="2:51" s="12" customFormat="1" ht="13.5">
      <c r="B797" s="187"/>
      <c r="D797" s="179" t="s">
        <v>197</v>
      </c>
      <c r="E797" s="188" t="s">
        <v>22</v>
      </c>
      <c r="F797" s="189" t="s">
        <v>891</v>
      </c>
      <c r="H797" s="190">
        <v>36.563</v>
      </c>
      <c r="I797" s="191"/>
      <c r="L797" s="187"/>
      <c r="M797" s="192"/>
      <c r="N797" s="193"/>
      <c r="O797" s="193"/>
      <c r="P797" s="193"/>
      <c r="Q797" s="193"/>
      <c r="R797" s="193"/>
      <c r="S797" s="193"/>
      <c r="T797" s="194"/>
      <c r="AT797" s="188" t="s">
        <v>197</v>
      </c>
      <c r="AU797" s="188" t="s">
        <v>195</v>
      </c>
      <c r="AV797" s="12" t="s">
        <v>195</v>
      </c>
      <c r="AW797" s="12" t="s">
        <v>35</v>
      </c>
      <c r="AX797" s="12" t="s">
        <v>71</v>
      </c>
      <c r="AY797" s="188" t="s">
        <v>187</v>
      </c>
    </row>
    <row r="798" spans="2:51" s="14" customFormat="1" ht="13.5">
      <c r="B798" s="208"/>
      <c r="D798" s="179" t="s">
        <v>197</v>
      </c>
      <c r="E798" s="209" t="s">
        <v>22</v>
      </c>
      <c r="F798" s="210" t="s">
        <v>867</v>
      </c>
      <c r="H798" s="211">
        <v>104.438</v>
      </c>
      <c r="I798" s="212"/>
      <c r="L798" s="208"/>
      <c r="M798" s="213"/>
      <c r="N798" s="214"/>
      <c r="O798" s="214"/>
      <c r="P798" s="214"/>
      <c r="Q798" s="214"/>
      <c r="R798" s="214"/>
      <c r="S798" s="214"/>
      <c r="T798" s="215"/>
      <c r="AT798" s="209" t="s">
        <v>197</v>
      </c>
      <c r="AU798" s="209" t="s">
        <v>195</v>
      </c>
      <c r="AV798" s="14" t="s">
        <v>97</v>
      </c>
      <c r="AW798" s="14" t="s">
        <v>35</v>
      </c>
      <c r="AX798" s="14" t="s">
        <v>71</v>
      </c>
      <c r="AY798" s="209" t="s">
        <v>187</v>
      </c>
    </row>
    <row r="799" spans="2:51" s="12" customFormat="1" ht="13.5">
      <c r="B799" s="187"/>
      <c r="D799" s="179" t="s">
        <v>197</v>
      </c>
      <c r="E799" s="188" t="s">
        <v>22</v>
      </c>
      <c r="F799" s="189" t="s">
        <v>892</v>
      </c>
      <c r="H799" s="190">
        <v>360</v>
      </c>
      <c r="I799" s="191"/>
      <c r="L799" s="187"/>
      <c r="M799" s="192"/>
      <c r="N799" s="193"/>
      <c r="O799" s="193"/>
      <c r="P799" s="193"/>
      <c r="Q799" s="193"/>
      <c r="R799" s="193"/>
      <c r="S799" s="193"/>
      <c r="T799" s="194"/>
      <c r="AT799" s="188" t="s">
        <v>197</v>
      </c>
      <c r="AU799" s="188" t="s">
        <v>195</v>
      </c>
      <c r="AV799" s="12" t="s">
        <v>195</v>
      </c>
      <c r="AW799" s="12" t="s">
        <v>35</v>
      </c>
      <c r="AX799" s="12" t="s">
        <v>71</v>
      </c>
      <c r="AY799" s="188" t="s">
        <v>187</v>
      </c>
    </row>
    <row r="800" spans="2:51" s="12" customFormat="1" ht="13.5">
      <c r="B800" s="187"/>
      <c r="D800" s="179" t="s">
        <v>197</v>
      </c>
      <c r="E800" s="188" t="s">
        <v>22</v>
      </c>
      <c r="F800" s="189" t="s">
        <v>893</v>
      </c>
      <c r="H800" s="190">
        <v>358.425</v>
      </c>
      <c r="I800" s="191"/>
      <c r="L800" s="187"/>
      <c r="M800" s="192"/>
      <c r="N800" s="193"/>
      <c r="O800" s="193"/>
      <c r="P800" s="193"/>
      <c r="Q800" s="193"/>
      <c r="R800" s="193"/>
      <c r="S800" s="193"/>
      <c r="T800" s="194"/>
      <c r="AT800" s="188" t="s">
        <v>197</v>
      </c>
      <c r="AU800" s="188" t="s">
        <v>195</v>
      </c>
      <c r="AV800" s="12" t="s">
        <v>195</v>
      </c>
      <c r="AW800" s="12" t="s">
        <v>35</v>
      </c>
      <c r="AX800" s="12" t="s">
        <v>71</v>
      </c>
      <c r="AY800" s="188" t="s">
        <v>187</v>
      </c>
    </row>
    <row r="801" spans="2:51" s="12" customFormat="1" ht="13.5">
      <c r="B801" s="187"/>
      <c r="D801" s="179" t="s">
        <v>197</v>
      </c>
      <c r="E801" s="188" t="s">
        <v>22</v>
      </c>
      <c r="F801" s="189" t="s">
        <v>894</v>
      </c>
      <c r="H801" s="190">
        <v>36</v>
      </c>
      <c r="I801" s="191"/>
      <c r="L801" s="187"/>
      <c r="M801" s="192"/>
      <c r="N801" s="193"/>
      <c r="O801" s="193"/>
      <c r="P801" s="193"/>
      <c r="Q801" s="193"/>
      <c r="R801" s="193"/>
      <c r="S801" s="193"/>
      <c r="T801" s="194"/>
      <c r="AT801" s="188" t="s">
        <v>197</v>
      </c>
      <c r="AU801" s="188" t="s">
        <v>195</v>
      </c>
      <c r="AV801" s="12" t="s">
        <v>195</v>
      </c>
      <c r="AW801" s="12" t="s">
        <v>35</v>
      </c>
      <c r="AX801" s="12" t="s">
        <v>71</v>
      </c>
      <c r="AY801" s="188" t="s">
        <v>187</v>
      </c>
    </row>
    <row r="802" spans="2:51" s="12" customFormat="1" ht="13.5">
      <c r="B802" s="187"/>
      <c r="D802" s="179" t="s">
        <v>197</v>
      </c>
      <c r="E802" s="188" t="s">
        <v>22</v>
      </c>
      <c r="F802" s="189" t="s">
        <v>895</v>
      </c>
      <c r="H802" s="190">
        <v>365.625</v>
      </c>
      <c r="I802" s="191"/>
      <c r="L802" s="187"/>
      <c r="M802" s="192"/>
      <c r="N802" s="193"/>
      <c r="O802" s="193"/>
      <c r="P802" s="193"/>
      <c r="Q802" s="193"/>
      <c r="R802" s="193"/>
      <c r="S802" s="193"/>
      <c r="T802" s="194"/>
      <c r="AT802" s="188" t="s">
        <v>197</v>
      </c>
      <c r="AU802" s="188" t="s">
        <v>195</v>
      </c>
      <c r="AV802" s="12" t="s">
        <v>195</v>
      </c>
      <c r="AW802" s="12" t="s">
        <v>35</v>
      </c>
      <c r="AX802" s="12" t="s">
        <v>71</v>
      </c>
      <c r="AY802" s="188" t="s">
        <v>187</v>
      </c>
    </row>
    <row r="803" spans="2:51" s="12" customFormat="1" ht="13.5">
      <c r="B803" s="187"/>
      <c r="D803" s="179" t="s">
        <v>197</v>
      </c>
      <c r="E803" s="188" t="s">
        <v>22</v>
      </c>
      <c r="F803" s="189" t="s">
        <v>896</v>
      </c>
      <c r="H803" s="190">
        <v>36</v>
      </c>
      <c r="I803" s="191"/>
      <c r="L803" s="187"/>
      <c r="M803" s="192"/>
      <c r="N803" s="193"/>
      <c r="O803" s="193"/>
      <c r="P803" s="193"/>
      <c r="Q803" s="193"/>
      <c r="R803" s="193"/>
      <c r="S803" s="193"/>
      <c r="T803" s="194"/>
      <c r="AT803" s="188" t="s">
        <v>197</v>
      </c>
      <c r="AU803" s="188" t="s">
        <v>195</v>
      </c>
      <c r="AV803" s="12" t="s">
        <v>195</v>
      </c>
      <c r="AW803" s="12" t="s">
        <v>35</v>
      </c>
      <c r="AX803" s="12" t="s">
        <v>71</v>
      </c>
      <c r="AY803" s="188" t="s">
        <v>187</v>
      </c>
    </row>
    <row r="804" spans="2:51" s="14" customFormat="1" ht="13.5">
      <c r="B804" s="208"/>
      <c r="D804" s="179" t="s">
        <v>197</v>
      </c>
      <c r="E804" s="209" t="s">
        <v>22</v>
      </c>
      <c r="F804" s="210" t="s">
        <v>870</v>
      </c>
      <c r="H804" s="211">
        <v>1156.05</v>
      </c>
      <c r="I804" s="212"/>
      <c r="L804" s="208"/>
      <c r="M804" s="213"/>
      <c r="N804" s="214"/>
      <c r="O804" s="214"/>
      <c r="P804" s="214"/>
      <c r="Q804" s="214"/>
      <c r="R804" s="214"/>
      <c r="S804" s="214"/>
      <c r="T804" s="215"/>
      <c r="AT804" s="209" t="s">
        <v>197</v>
      </c>
      <c r="AU804" s="209" t="s">
        <v>195</v>
      </c>
      <c r="AV804" s="14" t="s">
        <v>97</v>
      </c>
      <c r="AW804" s="14" t="s">
        <v>35</v>
      </c>
      <c r="AX804" s="14" t="s">
        <v>71</v>
      </c>
      <c r="AY804" s="209" t="s">
        <v>187</v>
      </c>
    </row>
    <row r="805" spans="2:51" s="11" customFormat="1" ht="13.5">
      <c r="B805" s="178"/>
      <c r="D805" s="179" t="s">
        <v>197</v>
      </c>
      <c r="E805" s="180" t="s">
        <v>22</v>
      </c>
      <c r="F805" s="181" t="s">
        <v>897</v>
      </c>
      <c r="H805" s="182" t="s">
        <v>22</v>
      </c>
      <c r="I805" s="183"/>
      <c r="L805" s="178"/>
      <c r="M805" s="184"/>
      <c r="N805" s="185"/>
      <c r="O805" s="185"/>
      <c r="P805" s="185"/>
      <c r="Q805" s="185"/>
      <c r="R805" s="185"/>
      <c r="S805" s="185"/>
      <c r="T805" s="186"/>
      <c r="AT805" s="182" t="s">
        <v>197</v>
      </c>
      <c r="AU805" s="182" t="s">
        <v>195</v>
      </c>
      <c r="AV805" s="11" t="s">
        <v>78</v>
      </c>
      <c r="AW805" s="11" t="s">
        <v>35</v>
      </c>
      <c r="AX805" s="11" t="s">
        <v>71</v>
      </c>
      <c r="AY805" s="182" t="s">
        <v>187</v>
      </c>
    </row>
    <row r="806" spans="2:51" s="12" customFormat="1" ht="13.5">
      <c r="B806" s="187"/>
      <c r="D806" s="179" t="s">
        <v>197</v>
      </c>
      <c r="E806" s="188" t="s">
        <v>22</v>
      </c>
      <c r="F806" s="189" t="s">
        <v>898</v>
      </c>
      <c r="H806" s="190">
        <v>3.6</v>
      </c>
      <c r="I806" s="191"/>
      <c r="L806" s="187"/>
      <c r="M806" s="192"/>
      <c r="N806" s="193"/>
      <c r="O806" s="193"/>
      <c r="P806" s="193"/>
      <c r="Q806" s="193"/>
      <c r="R806" s="193"/>
      <c r="S806" s="193"/>
      <c r="T806" s="194"/>
      <c r="AT806" s="188" t="s">
        <v>197</v>
      </c>
      <c r="AU806" s="188" t="s">
        <v>195</v>
      </c>
      <c r="AV806" s="12" t="s">
        <v>195</v>
      </c>
      <c r="AW806" s="12" t="s">
        <v>35</v>
      </c>
      <c r="AX806" s="12" t="s">
        <v>71</v>
      </c>
      <c r="AY806" s="188" t="s">
        <v>187</v>
      </c>
    </row>
    <row r="807" spans="2:51" s="14" customFormat="1" ht="13.5">
      <c r="B807" s="208"/>
      <c r="D807" s="179" t="s">
        <v>197</v>
      </c>
      <c r="E807" s="209" t="s">
        <v>22</v>
      </c>
      <c r="F807" s="210" t="s">
        <v>867</v>
      </c>
      <c r="H807" s="211">
        <v>3.6</v>
      </c>
      <c r="I807" s="212"/>
      <c r="L807" s="208"/>
      <c r="M807" s="213"/>
      <c r="N807" s="214"/>
      <c r="O807" s="214"/>
      <c r="P807" s="214"/>
      <c r="Q807" s="214"/>
      <c r="R807" s="214"/>
      <c r="S807" s="214"/>
      <c r="T807" s="215"/>
      <c r="AT807" s="209" t="s">
        <v>197</v>
      </c>
      <c r="AU807" s="209" t="s">
        <v>195</v>
      </c>
      <c r="AV807" s="14" t="s">
        <v>97</v>
      </c>
      <c r="AW807" s="14" t="s">
        <v>35</v>
      </c>
      <c r="AX807" s="14" t="s">
        <v>71</v>
      </c>
      <c r="AY807" s="209" t="s">
        <v>187</v>
      </c>
    </row>
    <row r="808" spans="2:51" s="13" customFormat="1" ht="13.5">
      <c r="B808" s="195"/>
      <c r="D808" s="196" t="s">
        <v>197</v>
      </c>
      <c r="E808" s="197" t="s">
        <v>22</v>
      </c>
      <c r="F808" s="198" t="s">
        <v>201</v>
      </c>
      <c r="H808" s="199">
        <v>1291.876</v>
      </c>
      <c r="I808" s="200"/>
      <c r="L808" s="195"/>
      <c r="M808" s="201"/>
      <c r="N808" s="202"/>
      <c r="O808" s="202"/>
      <c r="P808" s="202"/>
      <c r="Q808" s="202"/>
      <c r="R808" s="202"/>
      <c r="S808" s="202"/>
      <c r="T808" s="203"/>
      <c r="AT808" s="204" t="s">
        <v>197</v>
      </c>
      <c r="AU808" s="204" t="s">
        <v>195</v>
      </c>
      <c r="AV808" s="13" t="s">
        <v>194</v>
      </c>
      <c r="AW808" s="13" t="s">
        <v>35</v>
      </c>
      <c r="AX808" s="13" t="s">
        <v>78</v>
      </c>
      <c r="AY808" s="204" t="s">
        <v>187</v>
      </c>
    </row>
    <row r="809" spans="2:65" s="1" customFormat="1" ht="22.5" customHeight="1">
      <c r="B809" s="165"/>
      <c r="C809" s="166" t="s">
        <v>899</v>
      </c>
      <c r="D809" s="166" t="s">
        <v>189</v>
      </c>
      <c r="E809" s="167" t="s">
        <v>900</v>
      </c>
      <c r="F809" s="168" t="s">
        <v>901</v>
      </c>
      <c r="G809" s="169" t="s">
        <v>95</v>
      </c>
      <c r="H809" s="170">
        <v>10.455</v>
      </c>
      <c r="I809" s="171"/>
      <c r="J809" s="172">
        <f>ROUND(I809*H809,2)</f>
        <v>0</v>
      </c>
      <c r="K809" s="168" t="s">
        <v>193</v>
      </c>
      <c r="L809" s="35"/>
      <c r="M809" s="173" t="s">
        <v>22</v>
      </c>
      <c r="N809" s="174" t="s">
        <v>43</v>
      </c>
      <c r="O809" s="36"/>
      <c r="P809" s="175">
        <f>O809*H809</f>
        <v>0</v>
      </c>
      <c r="Q809" s="175">
        <v>0</v>
      </c>
      <c r="R809" s="175">
        <f>Q809*H809</f>
        <v>0</v>
      </c>
      <c r="S809" s="175">
        <v>0.032</v>
      </c>
      <c r="T809" s="176">
        <f>S809*H809</f>
        <v>0.33456</v>
      </c>
      <c r="AR809" s="18" t="s">
        <v>194</v>
      </c>
      <c r="AT809" s="18" t="s">
        <v>189</v>
      </c>
      <c r="AU809" s="18" t="s">
        <v>195</v>
      </c>
      <c r="AY809" s="18" t="s">
        <v>187</v>
      </c>
      <c r="BE809" s="177">
        <f>IF(N809="základní",J809,0)</f>
        <v>0</v>
      </c>
      <c r="BF809" s="177">
        <f>IF(N809="snížená",J809,0)</f>
        <v>0</v>
      </c>
      <c r="BG809" s="177">
        <f>IF(N809="zákl. přenesená",J809,0)</f>
        <v>0</v>
      </c>
      <c r="BH809" s="177">
        <f>IF(N809="sníž. přenesená",J809,0)</f>
        <v>0</v>
      </c>
      <c r="BI809" s="177">
        <f>IF(N809="nulová",J809,0)</f>
        <v>0</v>
      </c>
      <c r="BJ809" s="18" t="s">
        <v>195</v>
      </c>
      <c r="BK809" s="177">
        <f>ROUND(I809*H809,2)</f>
        <v>0</v>
      </c>
      <c r="BL809" s="18" t="s">
        <v>194</v>
      </c>
      <c r="BM809" s="18" t="s">
        <v>902</v>
      </c>
    </row>
    <row r="810" spans="2:51" s="11" customFormat="1" ht="13.5">
      <c r="B810" s="178"/>
      <c r="D810" s="179" t="s">
        <v>197</v>
      </c>
      <c r="E810" s="180" t="s">
        <v>22</v>
      </c>
      <c r="F810" s="181" t="s">
        <v>267</v>
      </c>
      <c r="H810" s="182" t="s">
        <v>22</v>
      </c>
      <c r="I810" s="183"/>
      <c r="L810" s="178"/>
      <c r="M810" s="184"/>
      <c r="N810" s="185"/>
      <c r="O810" s="185"/>
      <c r="P810" s="185"/>
      <c r="Q810" s="185"/>
      <c r="R810" s="185"/>
      <c r="S810" s="185"/>
      <c r="T810" s="186"/>
      <c r="AT810" s="182" t="s">
        <v>197</v>
      </c>
      <c r="AU810" s="182" t="s">
        <v>195</v>
      </c>
      <c r="AV810" s="11" t="s">
        <v>78</v>
      </c>
      <c r="AW810" s="11" t="s">
        <v>35</v>
      </c>
      <c r="AX810" s="11" t="s">
        <v>71</v>
      </c>
      <c r="AY810" s="182" t="s">
        <v>187</v>
      </c>
    </row>
    <row r="811" spans="2:51" s="11" customFormat="1" ht="13.5">
      <c r="B811" s="178"/>
      <c r="D811" s="179" t="s">
        <v>197</v>
      </c>
      <c r="E811" s="180" t="s">
        <v>22</v>
      </c>
      <c r="F811" s="181" t="s">
        <v>860</v>
      </c>
      <c r="H811" s="182" t="s">
        <v>22</v>
      </c>
      <c r="I811" s="183"/>
      <c r="L811" s="178"/>
      <c r="M811" s="184"/>
      <c r="N811" s="185"/>
      <c r="O811" s="185"/>
      <c r="P811" s="185"/>
      <c r="Q811" s="185"/>
      <c r="R811" s="185"/>
      <c r="S811" s="185"/>
      <c r="T811" s="186"/>
      <c r="AT811" s="182" t="s">
        <v>197</v>
      </c>
      <c r="AU811" s="182" t="s">
        <v>195</v>
      </c>
      <c r="AV811" s="11" t="s">
        <v>78</v>
      </c>
      <c r="AW811" s="11" t="s">
        <v>35</v>
      </c>
      <c r="AX811" s="11" t="s">
        <v>71</v>
      </c>
      <c r="AY811" s="182" t="s">
        <v>187</v>
      </c>
    </row>
    <row r="812" spans="2:51" s="12" customFormat="1" ht="13.5">
      <c r="B812" s="187"/>
      <c r="D812" s="179" t="s">
        <v>197</v>
      </c>
      <c r="E812" s="188" t="s">
        <v>22</v>
      </c>
      <c r="F812" s="189" t="s">
        <v>903</v>
      </c>
      <c r="H812" s="190">
        <v>5.355</v>
      </c>
      <c r="I812" s="191"/>
      <c r="L812" s="187"/>
      <c r="M812" s="192"/>
      <c r="N812" s="193"/>
      <c r="O812" s="193"/>
      <c r="P812" s="193"/>
      <c r="Q812" s="193"/>
      <c r="R812" s="193"/>
      <c r="S812" s="193"/>
      <c r="T812" s="194"/>
      <c r="AT812" s="188" t="s">
        <v>197</v>
      </c>
      <c r="AU812" s="188" t="s">
        <v>195</v>
      </c>
      <c r="AV812" s="12" t="s">
        <v>195</v>
      </c>
      <c r="AW812" s="12" t="s">
        <v>35</v>
      </c>
      <c r="AX812" s="12" t="s">
        <v>71</v>
      </c>
      <c r="AY812" s="188" t="s">
        <v>187</v>
      </c>
    </row>
    <row r="813" spans="2:51" s="12" customFormat="1" ht="13.5">
      <c r="B813" s="187"/>
      <c r="D813" s="179" t="s">
        <v>197</v>
      </c>
      <c r="E813" s="188" t="s">
        <v>22</v>
      </c>
      <c r="F813" s="189" t="s">
        <v>904</v>
      </c>
      <c r="H813" s="190">
        <v>5.1</v>
      </c>
      <c r="I813" s="191"/>
      <c r="L813" s="187"/>
      <c r="M813" s="192"/>
      <c r="N813" s="193"/>
      <c r="O813" s="193"/>
      <c r="P813" s="193"/>
      <c r="Q813" s="193"/>
      <c r="R813" s="193"/>
      <c r="S813" s="193"/>
      <c r="T813" s="194"/>
      <c r="AT813" s="188" t="s">
        <v>197</v>
      </c>
      <c r="AU813" s="188" t="s">
        <v>195</v>
      </c>
      <c r="AV813" s="12" t="s">
        <v>195</v>
      </c>
      <c r="AW813" s="12" t="s">
        <v>35</v>
      </c>
      <c r="AX813" s="12" t="s">
        <v>71</v>
      </c>
      <c r="AY813" s="188" t="s">
        <v>187</v>
      </c>
    </row>
    <row r="814" spans="2:51" s="14" customFormat="1" ht="13.5">
      <c r="B814" s="208"/>
      <c r="D814" s="179" t="s">
        <v>197</v>
      </c>
      <c r="E814" s="209" t="s">
        <v>22</v>
      </c>
      <c r="F814" s="210" t="s">
        <v>865</v>
      </c>
      <c r="H814" s="211">
        <v>10.455</v>
      </c>
      <c r="I814" s="212"/>
      <c r="L814" s="208"/>
      <c r="M814" s="213"/>
      <c r="N814" s="214"/>
      <c r="O814" s="214"/>
      <c r="P814" s="214"/>
      <c r="Q814" s="214"/>
      <c r="R814" s="214"/>
      <c r="S814" s="214"/>
      <c r="T814" s="215"/>
      <c r="AT814" s="209" t="s">
        <v>197</v>
      </c>
      <c r="AU814" s="209" t="s">
        <v>195</v>
      </c>
      <c r="AV814" s="14" t="s">
        <v>97</v>
      </c>
      <c r="AW814" s="14" t="s">
        <v>35</v>
      </c>
      <c r="AX814" s="14" t="s">
        <v>71</v>
      </c>
      <c r="AY814" s="209" t="s">
        <v>187</v>
      </c>
    </row>
    <row r="815" spans="2:51" s="13" customFormat="1" ht="13.5">
      <c r="B815" s="195"/>
      <c r="D815" s="179" t="s">
        <v>197</v>
      </c>
      <c r="E815" s="205" t="s">
        <v>22</v>
      </c>
      <c r="F815" s="206" t="s">
        <v>201</v>
      </c>
      <c r="H815" s="207">
        <v>10.455</v>
      </c>
      <c r="I815" s="200"/>
      <c r="L815" s="195"/>
      <c r="M815" s="201"/>
      <c r="N815" s="202"/>
      <c r="O815" s="202"/>
      <c r="P815" s="202"/>
      <c r="Q815" s="202"/>
      <c r="R815" s="202"/>
      <c r="S815" s="202"/>
      <c r="T815" s="203"/>
      <c r="AT815" s="204" t="s">
        <v>197</v>
      </c>
      <c r="AU815" s="204" t="s">
        <v>195</v>
      </c>
      <c r="AV815" s="13" t="s">
        <v>194</v>
      </c>
      <c r="AW815" s="13" t="s">
        <v>35</v>
      </c>
      <c r="AX815" s="13" t="s">
        <v>78</v>
      </c>
      <c r="AY815" s="204" t="s">
        <v>187</v>
      </c>
    </row>
    <row r="816" spans="2:63" s="10" customFormat="1" ht="29.25" customHeight="1">
      <c r="B816" s="151"/>
      <c r="D816" s="162" t="s">
        <v>70</v>
      </c>
      <c r="E816" s="163" t="s">
        <v>814</v>
      </c>
      <c r="F816" s="163" t="s">
        <v>905</v>
      </c>
      <c r="I816" s="154"/>
      <c r="J816" s="164">
        <f>BK816</f>
        <v>0</v>
      </c>
      <c r="L816" s="151"/>
      <c r="M816" s="156"/>
      <c r="N816" s="157"/>
      <c r="O816" s="157"/>
      <c r="P816" s="158">
        <f>SUM(P817:P839)</f>
        <v>0</v>
      </c>
      <c r="Q816" s="157"/>
      <c r="R816" s="158">
        <f>SUM(R817:R839)</f>
        <v>0</v>
      </c>
      <c r="S816" s="157"/>
      <c r="T816" s="159">
        <f>SUM(T817:T839)</f>
        <v>132.041696</v>
      </c>
      <c r="AR816" s="152" t="s">
        <v>78</v>
      </c>
      <c r="AT816" s="160" t="s">
        <v>70</v>
      </c>
      <c r="AU816" s="160" t="s">
        <v>78</v>
      </c>
      <c r="AY816" s="152" t="s">
        <v>187</v>
      </c>
      <c r="BK816" s="161">
        <f>SUM(BK817:BK839)</f>
        <v>0</v>
      </c>
    </row>
    <row r="817" spans="2:65" s="1" customFormat="1" ht="31.5" customHeight="1">
      <c r="B817" s="165"/>
      <c r="C817" s="166" t="s">
        <v>906</v>
      </c>
      <c r="D817" s="166" t="s">
        <v>189</v>
      </c>
      <c r="E817" s="167" t="s">
        <v>907</v>
      </c>
      <c r="F817" s="168" t="s">
        <v>908</v>
      </c>
      <c r="G817" s="169" t="s">
        <v>95</v>
      </c>
      <c r="H817" s="170">
        <v>8252.606</v>
      </c>
      <c r="I817" s="171"/>
      <c r="J817" s="172">
        <f>ROUND(I817*H817,2)</f>
        <v>0</v>
      </c>
      <c r="K817" s="168" t="s">
        <v>193</v>
      </c>
      <c r="L817" s="35"/>
      <c r="M817" s="173" t="s">
        <v>22</v>
      </c>
      <c r="N817" s="174" t="s">
        <v>43</v>
      </c>
      <c r="O817" s="36"/>
      <c r="P817" s="175">
        <f>O817*H817</f>
        <v>0</v>
      </c>
      <c r="Q817" s="175">
        <v>0</v>
      </c>
      <c r="R817" s="175">
        <f>Q817*H817</f>
        <v>0</v>
      </c>
      <c r="S817" s="175">
        <v>0.016</v>
      </c>
      <c r="T817" s="176">
        <f>S817*H817</f>
        <v>132.041696</v>
      </c>
      <c r="AR817" s="18" t="s">
        <v>194</v>
      </c>
      <c r="AT817" s="18" t="s">
        <v>189</v>
      </c>
      <c r="AU817" s="18" t="s">
        <v>195</v>
      </c>
      <c r="AY817" s="18" t="s">
        <v>187</v>
      </c>
      <c r="BE817" s="177">
        <f>IF(N817="základní",J817,0)</f>
        <v>0</v>
      </c>
      <c r="BF817" s="177">
        <f>IF(N817="snížená",J817,0)</f>
        <v>0</v>
      </c>
      <c r="BG817" s="177">
        <f>IF(N817="zákl. přenesená",J817,0)</f>
        <v>0</v>
      </c>
      <c r="BH817" s="177">
        <f>IF(N817="sníž. přenesená",J817,0)</f>
        <v>0</v>
      </c>
      <c r="BI817" s="177">
        <f>IF(N817="nulová",J817,0)</f>
        <v>0</v>
      </c>
      <c r="BJ817" s="18" t="s">
        <v>195</v>
      </c>
      <c r="BK817" s="177">
        <f>ROUND(I817*H817,2)</f>
        <v>0</v>
      </c>
      <c r="BL817" s="18" t="s">
        <v>194</v>
      </c>
      <c r="BM817" s="18" t="s">
        <v>909</v>
      </c>
    </row>
    <row r="818" spans="2:51" s="11" customFormat="1" ht="13.5">
      <c r="B818" s="178"/>
      <c r="D818" s="179" t="s">
        <v>197</v>
      </c>
      <c r="E818" s="180" t="s">
        <v>22</v>
      </c>
      <c r="F818" s="181" t="s">
        <v>287</v>
      </c>
      <c r="H818" s="182" t="s">
        <v>22</v>
      </c>
      <c r="I818" s="183"/>
      <c r="L818" s="178"/>
      <c r="M818" s="184"/>
      <c r="N818" s="185"/>
      <c r="O818" s="185"/>
      <c r="P818" s="185"/>
      <c r="Q818" s="185"/>
      <c r="R818" s="185"/>
      <c r="S818" s="185"/>
      <c r="T818" s="186"/>
      <c r="AT818" s="182" t="s">
        <v>197</v>
      </c>
      <c r="AU818" s="182" t="s">
        <v>195</v>
      </c>
      <c r="AV818" s="11" t="s">
        <v>78</v>
      </c>
      <c r="AW818" s="11" t="s">
        <v>35</v>
      </c>
      <c r="AX818" s="11" t="s">
        <v>71</v>
      </c>
      <c r="AY818" s="182" t="s">
        <v>187</v>
      </c>
    </row>
    <row r="819" spans="2:51" s="11" customFormat="1" ht="13.5">
      <c r="B819" s="178"/>
      <c r="D819" s="179" t="s">
        <v>197</v>
      </c>
      <c r="E819" s="180" t="s">
        <v>22</v>
      </c>
      <c r="F819" s="181" t="s">
        <v>288</v>
      </c>
      <c r="H819" s="182" t="s">
        <v>22</v>
      </c>
      <c r="I819" s="183"/>
      <c r="L819" s="178"/>
      <c r="M819" s="184"/>
      <c r="N819" s="185"/>
      <c r="O819" s="185"/>
      <c r="P819" s="185"/>
      <c r="Q819" s="185"/>
      <c r="R819" s="185"/>
      <c r="S819" s="185"/>
      <c r="T819" s="186"/>
      <c r="AT819" s="182" t="s">
        <v>197</v>
      </c>
      <c r="AU819" s="182" t="s">
        <v>195</v>
      </c>
      <c r="AV819" s="11" t="s">
        <v>78</v>
      </c>
      <c r="AW819" s="11" t="s">
        <v>35</v>
      </c>
      <c r="AX819" s="11" t="s">
        <v>71</v>
      </c>
      <c r="AY819" s="182" t="s">
        <v>187</v>
      </c>
    </row>
    <row r="820" spans="2:51" s="11" customFormat="1" ht="13.5">
      <c r="B820" s="178"/>
      <c r="D820" s="179" t="s">
        <v>197</v>
      </c>
      <c r="E820" s="180" t="s">
        <v>22</v>
      </c>
      <c r="F820" s="181" t="s">
        <v>289</v>
      </c>
      <c r="H820" s="182" t="s">
        <v>22</v>
      </c>
      <c r="I820" s="183"/>
      <c r="L820" s="178"/>
      <c r="M820" s="184"/>
      <c r="N820" s="185"/>
      <c r="O820" s="185"/>
      <c r="P820" s="185"/>
      <c r="Q820" s="185"/>
      <c r="R820" s="185"/>
      <c r="S820" s="185"/>
      <c r="T820" s="186"/>
      <c r="AT820" s="182" t="s">
        <v>197</v>
      </c>
      <c r="AU820" s="182" t="s">
        <v>195</v>
      </c>
      <c r="AV820" s="11" t="s">
        <v>78</v>
      </c>
      <c r="AW820" s="11" t="s">
        <v>35</v>
      </c>
      <c r="AX820" s="11" t="s">
        <v>71</v>
      </c>
      <c r="AY820" s="182" t="s">
        <v>187</v>
      </c>
    </row>
    <row r="821" spans="2:51" s="11" customFormat="1" ht="13.5">
      <c r="B821" s="178"/>
      <c r="D821" s="179" t="s">
        <v>197</v>
      </c>
      <c r="E821" s="180" t="s">
        <v>22</v>
      </c>
      <c r="F821" s="181" t="s">
        <v>290</v>
      </c>
      <c r="H821" s="182" t="s">
        <v>22</v>
      </c>
      <c r="I821" s="183"/>
      <c r="L821" s="178"/>
      <c r="M821" s="184"/>
      <c r="N821" s="185"/>
      <c r="O821" s="185"/>
      <c r="P821" s="185"/>
      <c r="Q821" s="185"/>
      <c r="R821" s="185"/>
      <c r="S821" s="185"/>
      <c r="T821" s="186"/>
      <c r="AT821" s="182" t="s">
        <v>197</v>
      </c>
      <c r="AU821" s="182" t="s">
        <v>195</v>
      </c>
      <c r="AV821" s="11" t="s">
        <v>78</v>
      </c>
      <c r="AW821" s="11" t="s">
        <v>35</v>
      </c>
      <c r="AX821" s="11" t="s">
        <v>71</v>
      </c>
      <c r="AY821" s="182" t="s">
        <v>187</v>
      </c>
    </row>
    <row r="822" spans="2:51" s="12" customFormat="1" ht="13.5">
      <c r="B822" s="187"/>
      <c r="D822" s="179" t="s">
        <v>197</v>
      </c>
      <c r="E822" s="188" t="s">
        <v>22</v>
      </c>
      <c r="F822" s="189" t="s">
        <v>324</v>
      </c>
      <c r="H822" s="190">
        <v>2686.293</v>
      </c>
      <c r="I822" s="191"/>
      <c r="L822" s="187"/>
      <c r="M822" s="192"/>
      <c r="N822" s="193"/>
      <c r="O822" s="193"/>
      <c r="P822" s="193"/>
      <c r="Q822" s="193"/>
      <c r="R822" s="193"/>
      <c r="S822" s="193"/>
      <c r="T822" s="194"/>
      <c r="AT822" s="188" t="s">
        <v>197</v>
      </c>
      <c r="AU822" s="188" t="s">
        <v>195</v>
      </c>
      <c r="AV822" s="12" t="s">
        <v>195</v>
      </c>
      <c r="AW822" s="12" t="s">
        <v>35</v>
      </c>
      <c r="AX822" s="12" t="s">
        <v>71</v>
      </c>
      <c r="AY822" s="188" t="s">
        <v>187</v>
      </c>
    </row>
    <row r="823" spans="2:51" s="12" customFormat="1" ht="13.5">
      <c r="B823" s="187"/>
      <c r="D823" s="179" t="s">
        <v>197</v>
      </c>
      <c r="E823" s="188" t="s">
        <v>22</v>
      </c>
      <c r="F823" s="189" t="s">
        <v>325</v>
      </c>
      <c r="H823" s="190">
        <v>484.751</v>
      </c>
      <c r="I823" s="191"/>
      <c r="L823" s="187"/>
      <c r="M823" s="192"/>
      <c r="N823" s="193"/>
      <c r="O823" s="193"/>
      <c r="P823" s="193"/>
      <c r="Q823" s="193"/>
      <c r="R823" s="193"/>
      <c r="S823" s="193"/>
      <c r="T823" s="194"/>
      <c r="AT823" s="188" t="s">
        <v>197</v>
      </c>
      <c r="AU823" s="188" t="s">
        <v>195</v>
      </c>
      <c r="AV823" s="12" t="s">
        <v>195</v>
      </c>
      <c r="AW823" s="12" t="s">
        <v>35</v>
      </c>
      <c r="AX823" s="12" t="s">
        <v>71</v>
      </c>
      <c r="AY823" s="188" t="s">
        <v>187</v>
      </c>
    </row>
    <row r="824" spans="2:51" s="12" customFormat="1" ht="13.5">
      <c r="B824" s="187"/>
      <c r="D824" s="179" t="s">
        <v>197</v>
      </c>
      <c r="E824" s="188" t="s">
        <v>22</v>
      </c>
      <c r="F824" s="189" t="s">
        <v>326</v>
      </c>
      <c r="H824" s="190">
        <v>194.683</v>
      </c>
      <c r="I824" s="191"/>
      <c r="L824" s="187"/>
      <c r="M824" s="192"/>
      <c r="N824" s="193"/>
      <c r="O824" s="193"/>
      <c r="P824" s="193"/>
      <c r="Q824" s="193"/>
      <c r="R824" s="193"/>
      <c r="S824" s="193"/>
      <c r="T824" s="194"/>
      <c r="AT824" s="188" t="s">
        <v>197</v>
      </c>
      <c r="AU824" s="188" t="s">
        <v>195</v>
      </c>
      <c r="AV824" s="12" t="s">
        <v>195</v>
      </c>
      <c r="AW824" s="12" t="s">
        <v>35</v>
      </c>
      <c r="AX824" s="12" t="s">
        <v>71</v>
      </c>
      <c r="AY824" s="188" t="s">
        <v>187</v>
      </c>
    </row>
    <row r="825" spans="2:51" s="12" customFormat="1" ht="13.5">
      <c r="B825" s="187"/>
      <c r="D825" s="179" t="s">
        <v>197</v>
      </c>
      <c r="E825" s="188" t="s">
        <v>22</v>
      </c>
      <c r="F825" s="189" t="s">
        <v>327</v>
      </c>
      <c r="H825" s="190">
        <v>256.608</v>
      </c>
      <c r="I825" s="191"/>
      <c r="L825" s="187"/>
      <c r="M825" s="192"/>
      <c r="N825" s="193"/>
      <c r="O825" s="193"/>
      <c r="P825" s="193"/>
      <c r="Q825" s="193"/>
      <c r="R825" s="193"/>
      <c r="S825" s="193"/>
      <c r="T825" s="194"/>
      <c r="AT825" s="188" t="s">
        <v>197</v>
      </c>
      <c r="AU825" s="188" t="s">
        <v>195</v>
      </c>
      <c r="AV825" s="12" t="s">
        <v>195</v>
      </c>
      <c r="AW825" s="12" t="s">
        <v>35</v>
      </c>
      <c r="AX825" s="12" t="s">
        <v>71</v>
      </c>
      <c r="AY825" s="188" t="s">
        <v>187</v>
      </c>
    </row>
    <row r="826" spans="2:51" s="12" customFormat="1" ht="13.5">
      <c r="B826" s="187"/>
      <c r="D826" s="179" t="s">
        <v>197</v>
      </c>
      <c r="E826" s="188" t="s">
        <v>22</v>
      </c>
      <c r="F826" s="189" t="s">
        <v>328</v>
      </c>
      <c r="H826" s="190">
        <v>487.017</v>
      </c>
      <c r="I826" s="191"/>
      <c r="L826" s="187"/>
      <c r="M826" s="192"/>
      <c r="N826" s="193"/>
      <c r="O826" s="193"/>
      <c r="P826" s="193"/>
      <c r="Q826" s="193"/>
      <c r="R826" s="193"/>
      <c r="S826" s="193"/>
      <c r="T826" s="194"/>
      <c r="AT826" s="188" t="s">
        <v>197</v>
      </c>
      <c r="AU826" s="188" t="s">
        <v>195</v>
      </c>
      <c r="AV826" s="12" t="s">
        <v>195</v>
      </c>
      <c r="AW826" s="12" t="s">
        <v>35</v>
      </c>
      <c r="AX826" s="12" t="s">
        <v>71</v>
      </c>
      <c r="AY826" s="188" t="s">
        <v>187</v>
      </c>
    </row>
    <row r="827" spans="2:51" s="12" customFormat="1" ht="13.5">
      <c r="B827" s="187"/>
      <c r="D827" s="179" t="s">
        <v>197</v>
      </c>
      <c r="E827" s="188" t="s">
        <v>22</v>
      </c>
      <c r="F827" s="189" t="s">
        <v>329</v>
      </c>
      <c r="H827" s="190">
        <v>530.53</v>
      </c>
      <c r="I827" s="191"/>
      <c r="L827" s="187"/>
      <c r="M827" s="192"/>
      <c r="N827" s="193"/>
      <c r="O827" s="193"/>
      <c r="P827" s="193"/>
      <c r="Q827" s="193"/>
      <c r="R827" s="193"/>
      <c r="S827" s="193"/>
      <c r="T827" s="194"/>
      <c r="AT827" s="188" t="s">
        <v>197</v>
      </c>
      <c r="AU827" s="188" t="s">
        <v>195</v>
      </c>
      <c r="AV827" s="12" t="s">
        <v>195</v>
      </c>
      <c r="AW827" s="12" t="s">
        <v>35</v>
      </c>
      <c r="AX827" s="12" t="s">
        <v>71</v>
      </c>
      <c r="AY827" s="188" t="s">
        <v>187</v>
      </c>
    </row>
    <row r="828" spans="2:51" s="12" customFormat="1" ht="13.5">
      <c r="B828" s="187"/>
      <c r="D828" s="179" t="s">
        <v>197</v>
      </c>
      <c r="E828" s="188" t="s">
        <v>22</v>
      </c>
      <c r="F828" s="189" t="s">
        <v>291</v>
      </c>
      <c r="H828" s="190">
        <v>801.133</v>
      </c>
      <c r="I828" s="191"/>
      <c r="L828" s="187"/>
      <c r="M828" s="192"/>
      <c r="N828" s="193"/>
      <c r="O828" s="193"/>
      <c r="P828" s="193"/>
      <c r="Q828" s="193"/>
      <c r="R828" s="193"/>
      <c r="S828" s="193"/>
      <c r="T828" s="194"/>
      <c r="AT828" s="188" t="s">
        <v>197</v>
      </c>
      <c r="AU828" s="188" t="s">
        <v>195</v>
      </c>
      <c r="AV828" s="12" t="s">
        <v>195</v>
      </c>
      <c r="AW828" s="12" t="s">
        <v>35</v>
      </c>
      <c r="AX828" s="12" t="s">
        <v>71</v>
      </c>
      <c r="AY828" s="188" t="s">
        <v>187</v>
      </c>
    </row>
    <row r="829" spans="2:51" s="12" customFormat="1" ht="13.5">
      <c r="B829" s="187"/>
      <c r="D829" s="179" t="s">
        <v>197</v>
      </c>
      <c r="E829" s="188" t="s">
        <v>22</v>
      </c>
      <c r="F829" s="189" t="s">
        <v>331</v>
      </c>
      <c r="H829" s="190">
        <v>24.21</v>
      </c>
      <c r="I829" s="191"/>
      <c r="L829" s="187"/>
      <c r="M829" s="192"/>
      <c r="N829" s="193"/>
      <c r="O829" s="193"/>
      <c r="P829" s="193"/>
      <c r="Q829" s="193"/>
      <c r="R829" s="193"/>
      <c r="S829" s="193"/>
      <c r="T829" s="194"/>
      <c r="AT829" s="188" t="s">
        <v>197</v>
      </c>
      <c r="AU829" s="188" t="s">
        <v>195</v>
      </c>
      <c r="AV829" s="12" t="s">
        <v>195</v>
      </c>
      <c r="AW829" s="12" t="s">
        <v>35</v>
      </c>
      <c r="AX829" s="12" t="s">
        <v>71</v>
      </c>
      <c r="AY829" s="188" t="s">
        <v>187</v>
      </c>
    </row>
    <row r="830" spans="2:51" s="12" customFormat="1" ht="13.5">
      <c r="B830" s="187"/>
      <c r="D830" s="179" t="s">
        <v>197</v>
      </c>
      <c r="E830" s="188" t="s">
        <v>22</v>
      </c>
      <c r="F830" s="189" t="s">
        <v>332</v>
      </c>
      <c r="H830" s="190">
        <v>33.18</v>
      </c>
      <c r="I830" s="191"/>
      <c r="L830" s="187"/>
      <c r="M830" s="192"/>
      <c r="N830" s="193"/>
      <c r="O830" s="193"/>
      <c r="P830" s="193"/>
      <c r="Q830" s="193"/>
      <c r="R830" s="193"/>
      <c r="S830" s="193"/>
      <c r="T830" s="194"/>
      <c r="AT830" s="188" t="s">
        <v>197</v>
      </c>
      <c r="AU830" s="188" t="s">
        <v>195</v>
      </c>
      <c r="AV830" s="12" t="s">
        <v>195</v>
      </c>
      <c r="AW830" s="12" t="s">
        <v>35</v>
      </c>
      <c r="AX830" s="12" t="s">
        <v>71</v>
      </c>
      <c r="AY830" s="188" t="s">
        <v>187</v>
      </c>
    </row>
    <row r="831" spans="2:51" s="12" customFormat="1" ht="13.5">
      <c r="B831" s="187"/>
      <c r="D831" s="179" t="s">
        <v>197</v>
      </c>
      <c r="E831" s="188" t="s">
        <v>22</v>
      </c>
      <c r="F831" s="189" t="s">
        <v>333</v>
      </c>
      <c r="H831" s="190">
        <v>1763.701</v>
      </c>
      <c r="I831" s="191"/>
      <c r="L831" s="187"/>
      <c r="M831" s="192"/>
      <c r="N831" s="193"/>
      <c r="O831" s="193"/>
      <c r="P831" s="193"/>
      <c r="Q831" s="193"/>
      <c r="R831" s="193"/>
      <c r="S831" s="193"/>
      <c r="T831" s="194"/>
      <c r="AT831" s="188" t="s">
        <v>197</v>
      </c>
      <c r="AU831" s="188" t="s">
        <v>195</v>
      </c>
      <c r="AV831" s="12" t="s">
        <v>195</v>
      </c>
      <c r="AW831" s="12" t="s">
        <v>35</v>
      </c>
      <c r="AX831" s="12" t="s">
        <v>71</v>
      </c>
      <c r="AY831" s="188" t="s">
        <v>187</v>
      </c>
    </row>
    <row r="832" spans="2:51" s="12" customFormat="1" ht="13.5">
      <c r="B832" s="187"/>
      <c r="D832" s="179" t="s">
        <v>197</v>
      </c>
      <c r="E832" s="188" t="s">
        <v>22</v>
      </c>
      <c r="F832" s="189" t="s">
        <v>334</v>
      </c>
      <c r="H832" s="190">
        <v>198.56</v>
      </c>
      <c r="I832" s="191"/>
      <c r="L832" s="187"/>
      <c r="M832" s="192"/>
      <c r="N832" s="193"/>
      <c r="O832" s="193"/>
      <c r="P832" s="193"/>
      <c r="Q832" s="193"/>
      <c r="R832" s="193"/>
      <c r="S832" s="193"/>
      <c r="T832" s="194"/>
      <c r="AT832" s="188" t="s">
        <v>197</v>
      </c>
      <c r="AU832" s="188" t="s">
        <v>195</v>
      </c>
      <c r="AV832" s="12" t="s">
        <v>195</v>
      </c>
      <c r="AW832" s="12" t="s">
        <v>35</v>
      </c>
      <c r="AX832" s="12" t="s">
        <v>71</v>
      </c>
      <c r="AY832" s="188" t="s">
        <v>187</v>
      </c>
    </row>
    <row r="833" spans="2:51" s="12" customFormat="1" ht="13.5">
      <c r="B833" s="187"/>
      <c r="D833" s="179" t="s">
        <v>197</v>
      </c>
      <c r="E833" s="188" t="s">
        <v>22</v>
      </c>
      <c r="F833" s="189" t="s">
        <v>335</v>
      </c>
      <c r="H833" s="190">
        <v>67.47</v>
      </c>
      <c r="I833" s="191"/>
      <c r="L833" s="187"/>
      <c r="M833" s="192"/>
      <c r="N833" s="193"/>
      <c r="O833" s="193"/>
      <c r="P833" s="193"/>
      <c r="Q833" s="193"/>
      <c r="R833" s="193"/>
      <c r="S833" s="193"/>
      <c r="T833" s="194"/>
      <c r="AT833" s="188" t="s">
        <v>197</v>
      </c>
      <c r="AU833" s="188" t="s">
        <v>195</v>
      </c>
      <c r="AV833" s="12" t="s">
        <v>195</v>
      </c>
      <c r="AW833" s="12" t="s">
        <v>35</v>
      </c>
      <c r="AX833" s="12" t="s">
        <v>71</v>
      </c>
      <c r="AY833" s="188" t="s">
        <v>187</v>
      </c>
    </row>
    <row r="834" spans="2:51" s="12" customFormat="1" ht="13.5">
      <c r="B834" s="187"/>
      <c r="D834" s="179" t="s">
        <v>197</v>
      </c>
      <c r="E834" s="188" t="s">
        <v>22</v>
      </c>
      <c r="F834" s="189" t="s">
        <v>336</v>
      </c>
      <c r="H834" s="190">
        <v>8.31</v>
      </c>
      <c r="I834" s="191"/>
      <c r="L834" s="187"/>
      <c r="M834" s="192"/>
      <c r="N834" s="193"/>
      <c r="O834" s="193"/>
      <c r="P834" s="193"/>
      <c r="Q834" s="193"/>
      <c r="R834" s="193"/>
      <c r="S834" s="193"/>
      <c r="T834" s="194"/>
      <c r="AT834" s="188" t="s">
        <v>197</v>
      </c>
      <c r="AU834" s="188" t="s">
        <v>195</v>
      </c>
      <c r="AV834" s="12" t="s">
        <v>195</v>
      </c>
      <c r="AW834" s="12" t="s">
        <v>35</v>
      </c>
      <c r="AX834" s="12" t="s">
        <v>71</v>
      </c>
      <c r="AY834" s="188" t="s">
        <v>187</v>
      </c>
    </row>
    <row r="835" spans="2:51" s="12" customFormat="1" ht="13.5">
      <c r="B835" s="187"/>
      <c r="D835" s="179" t="s">
        <v>197</v>
      </c>
      <c r="E835" s="188" t="s">
        <v>22</v>
      </c>
      <c r="F835" s="189" t="s">
        <v>337</v>
      </c>
      <c r="H835" s="190">
        <v>420.27</v>
      </c>
      <c r="I835" s="191"/>
      <c r="L835" s="187"/>
      <c r="M835" s="192"/>
      <c r="N835" s="193"/>
      <c r="O835" s="193"/>
      <c r="P835" s="193"/>
      <c r="Q835" s="193"/>
      <c r="R835" s="193"/>
      <c r="S835" s="193"/>
      <c r="T835" s="194"/>
      <c r="AT835" s="188" t="s">
        <v>197</v>
      </c>
      <c r="AU835" s="188" t="s">
        <v>195</v>
      </c>
      <c r="AV835" s="12" t="s">
        <v>195</v>
      </c>
      <c r="AW835" s="12" t="s">
        <v>35</v>
      </c>
      <c r="AX835" s="12" t="s">
        <v>71</v>
      </c>
      <c r="AY835" s="188" t="s">
        <v>187</v>
      </c>
    </row>
    <row r="836" spans="2:51" s="12" customFormat="1" ht="13.5">
      <c r="B836" s="187"/>
      <c r="D836" s="179" t="s">
        <v>197</v>
      </c>
      <c r="E836" s="188" t="s">
        <v>22</v>
      </c>
      <c r="F836" s="189" t="s">
        <v>338</v>
      </c>
      <c r="H836" s="190">
        <v>253.32</v>
      </c>
      <c r="I836" s="191"/>
      <c r="L836" s="187"/>
      <c r="M836" s="192"/>
      <c r="N836" s="193"/>
      <c r="O836" s="193"/>
      <c r="P836" s="193"/>
      <c r="Q836" s="193"/>
      <c r="R836" s="193"/>
      <c r="S836" s="193"/>
      <c r="T836" s="194"/>
      <c r="AT836" s="188" t="s">
        <v>197</v>
      </c>
      <c r="AU836" s="188" t="s">
        <v>195</v>
      </c>
      <c r="AV836" s="12" t="s">
        <v>195</v>
      </c>
      <c r="AW836" s="12" t="s">
        <v>35</v>
      </c>
      <c r="AX836" s="12" t="s">
        <v>71</v>
      </c>
      <c r="AY836" s="188" t="s">
        <v>187</v>
      </c>
    </row>
    <row r="837" spans="2:51" s="12" customFormat="1" ht="13.5">
      <c r="B837" s="187"/>
      <c r="D837" s="179" t="s">
        <v>197</v>
      </c>
      <c r="E837" s="188" t="s">
        <v>22</v>
      </c>
      <c r="F837" s="189" t="s">
        <v>339</v>
      </c>
      <c r="H837" s="190">
        <v>42.57</v>
      </c>
      <c r="I837" s="191"/>
      <c r="L837" s="187"/>
      <c r="M837" s="192"/>
      <c r="N837" s="193"/>
      <c r="O837" s="193"/>
      <c r="P837" s="193"/>
      <c r="Q837" s="193"/>
      <c r="R837" s="193"/>
      <c r="S837" s="193"/>
      <c r="T837" s="194"/>
      <c r="AT837" s="188" t="s">
        <v>197</v>
      </c>
      <c r="AU837" s="188" t="s">
        <v>195</v>
      </c>
      <c r="AV837" s="12" t="s">
        <v>195</v>
      </c>
      <c r="AW837" s="12" t="s">
        <v>35</v>
      </c>
      <c r="AX837" s="12" t="s">
        <v>71</v>
      </c>
      <c r="AY837" s="188" t="s">
        <v>187</v>
      </c>
    </row>
    <row r="838" spans="2:51" s="14" customFormat="1" ht="13.5">
      <c r="B838" s="208"/>
      <c r="D838" s="179" t="s">
        <v>197</v>
      </c>
      <c r="E838" s="209" t="s">
        <v>22</v>
      </c>
      <c r="F838" s="210" t="s">
        <v>341</v>
      </c>
      <c r="H838" s="211">
        <v>8252.606</v>
      </c>
      <c r="I838" s="212"/>
      <c r="L838" s="208"/>
      <c r="M838" s="213"/>
      <c r="N838" s="214"/>
      <c r="O838" s="214"/>
      <c r="P838" s="214"/>
      <c r="Q838" s="214"/>
      <c r="R838" s="214"/>
      <c r="S838" s="214"/>
      <c r="T838" s="215"/>
      <c r="AT838" s="209" t="s">
        <v>197</v>
      </c>
      <c r="AU838" s="209" t="s">
        <v>195</v>
      </c>
      <c r="AV838" s="14" t="s">
        <v>97</v>
      </c>
      <c r="AW838" s="14" t="s">
        <v>35</v>
      </c>
      <c r="AX838" s="14" t="s">
        <v>71</v>
      </c>
      <c r="AY838" s="209" t="s">
        <v>187</v>
      </c>
    </row>
    <row r="839" spans="2:51" s="13" customFormat="1" ht="13.5">
      <c r="B839" s="195"/>
      <c r="D839" s="179" t="s">
        <v>197</v>
      </c>
      <c r="E839" s="205" t="s">
        <v>22</v>
      </c>
      <c r="F839" s="206" t="s">
        <v>201</v>
      </c>
      <c r="H839" s="207">
        <v>8252.606</v>
      </c>
      <c r="I839" s="200"/>
      <c r="L839" s="195"/>
      <c r="M839" s="201"/>
      <c r="N839" s="202"/>
      <c r="O839" s="202"/>
      <c r="P839" s="202"/>
      <c r="Q839" s="202"/>
      <c r="R839" s="202"/>
      <c r="S839" s="202"/>
      <c r="T839" s="203"/>
      <c r="AT839" s="204" t="s">
        <v>197</v>
      </c>
      <c r="AU839" s="204" t="s">
        <v>195</v>
      </c>
      <c r="AV839" s="13" t="s">
        <v>194</v>
      </c>
      <c r="AW839" s="13" t="s">
        <v>35</v>
      </c>
      <c r="AX839" s="13" t="s">
        <v>78</v>
      </c>
      <c r="AY839" s="204" t="s">
        <v>187</v>
      </c>
    </row>
    <row r="840" spans="2:63" s="10" customFormat="1" ht="29.25" customHeight="1">
      <c r="B840" s="151"/>
      <c r="D840" s="162" t="s">
        <v>70</v>
      </c>
      <c r="E840" s="163" t="s">
        <v>824</v>
      </c>
      <c r="F840" s="163" t="s">
        <v>910</v>
      </c>
      <c r="I840" s="154"/>
      <c r="J840" s="164">
        <f>BK840</f>
        <v>0</v>
      </c>
      <c r="L840" s="151"/>
      <c r="M840" s="156"/>
      <c r="N840" s="157"/>
      <c r="O840" s="157"/>
      <c r="P840" s="158">
        <f>P841</f>
        <v>0</v>
      </c>
      <c r="Q840" s="157"/>
      <c r="R840" s="158">
        <f>R841</f>
        <v>0</v>
      </c>
      <c r="S840" s="157"/>
      <c r="T840" s="159">
        <f>T841</f>
        <v>0</v>
      </c>
      <c r="AR840" s="152" t="s">
        <v>78</v>
      </c>
      <c r="AT840" s="160" t="s">
        <v>70</v>
      </c>
      <c r="AU840" s="160" t="s">
        <v>78</v>
      </c>
      <c r="AY840" s="152" t="s">
        <v>187</v>
      </c>
      <c r="BK840" s="161">
        <f>BK841</f>
        <v>0</v>
      </c>
    </row>
    <row r="841" spans="2:65" s="1" customFormat="1" ht="22.5" customHeight="1">
      <c r="B841" s="165"/>
      <c r="C841" s="166" t="s">
        <v>911</v>
      </c>
      <c r="D841" s="166" t="s">
        <v>189</v>
      </c>
      <c r="E841" s="167" t="s">
        <v>912</v>
      </c>
      <c r="F841" s="168" t="s">
        <v>913</v>
      </c>
      <c r="G841" s="169" t="s">
        <v>914</v>
      </c>
      <c r="H841" s="170">
        <v>683.328</v>
      </c>
      <c r="I841" s="171"/>
      <c r="J841" s="172">
        <f>ROUND(I841*H841,2)</f>
        <v>0</v>
      </c>
      <c r="K841" s="168" t="s">
        <v>193</v>
      </c>
      <c r="L841" s="35"/>
      <c r="M841" s="173" t="s">
        <v>22</v>
      </c>
      <c r="N841" s="174" t="s">
        <v>43</v>
      </c>
      <c r="O841" s="36"/>
      <c r="P841" s="175">
        <f>O841*H841</f>
        <v>0</v>
      </c>
      <c r="Q841" s="175">
        <v>0</v>
      </c>
      <c r="R841" s="175">
        <f>Q841*H841</f>
        <v>0</v>
      </c>
      <c r="S841" s="175">
        <v>0</v>
      </c>
      <c r="T841" s="176">
        <f>S841*H841</f>
        <v>0</v>
      </c>
      <c r="AR841" s="18" t="s">
        <v>194</v>
      </c>
      <c r="AT841" s="18" t="s">
        <v>189</v>
      </c>
      <c r="AU841" s="18" t="s">
        <v>195</v>
      </c>
      <c r="AY841" s="18" t="s">
        <v>187</v>
      </c>
      <c r="BE841" s="177">
        <f>IF(N841="základní",J841,0)</f>
        <v>0</v>
      </c>
      <c r="BF841" s="177">
        <f>IF(N841="snížená",J841,0)</f>
        <v>0</v>
      </c>
      <c r="BG841" s="177">
        <f>IF(N841="zákl. přenesená",J841,0)</f>
        <v>0</v>
      </c>
      <c r="BH841" s="177">
        <f>IF(N841="sníž. přenesená",J841,0)</f>
        <v>0</v>
      </c>
      <c r="BI841" s="177">
        <f>IF(N841="nulová",J841,0)</f>
        <v>0</v>
      </c>
      <c r="BJ841" s="18" t="s">
        <v>195</v>
      </c>
      <c r="BK841" s="177">
        <f>ROUND(I841*H841,2)</f>
        <v>0</v>
      </c>
      <c r="BL841" s="18" t="s">
        <v>194</v>
      </c>
      <c r="BM841" s="18" t="s">
        <v>915</v>
      </c>
    </row>
    <row r="842" spans="2:63" s="10" customFormat="1" ht="29.25" customHeight="1">
      <c r="B842" s="151"/>
      <c r="D842" s="162" t="s">
        <v>70</v>
      </c>
      <c r="E842" s="163" t="s">
        <v>916</v>
      </c>
      <c r="F842" s="163" t="s">
        <v>917</v>
      </c>
      <c r="I842" s="154"/>
      <c r="J842" s="164">
        <f>BK842</f>
        <v>0</v>
      </c>
      <c r="L842" s="151"/>
      <c r="M842" s="156"/>
      <c r="N842" s="157"/>
      <c r="O842" s="157"/>
      <c r="P842" s="158">
        <f>SUM(P843:P854)</f>
        <v>0</v>
      </c>
      <c r="Q842" s="157"/>
      <c r="R842" s="158">
        <f>SUM(R843:R854)</f>
        <v>0</v>
      </c>
      <c r="S842" s="157"/>
      <c r="T842" s="159">
        <f>SUM(T843:T854)</f>
        <v>0</v>
      </c>
      <c r="AR842" s="152" t="s">
        <v>78</v>
      </c>
      <c r="AT842" s="160" t="s">
        <v>70</v>
      </c>
      <c r="AU842" s="160" t="s">
        <v>78</v>
      </c>
      <c r="AY842" s="152" t="s">
        <v>187</v>
      </c>
      <c r="BK842" s="161">
        <f>SUM(BK843:BK854)</f>
        <v>0</v>
      </c>
    </row>
    <row r="843" spans="2:65" s="1" customFormat="1" ht="22.5" customHeight="1">
      <c r="B843" s="165"/>
      <c r="C843" s="166" t="s">
        <v>918</v>
      </c>
      <c r="D843" s="166" t="s">
        <v>189</v>
      </c>
      <c r="E843" s="167" t="s">
        <v>919</v>
      </c>
      <c r="F843" s="168" t="s">
        <v>920</v>
      </c>
      <c r="G843" s="169" t="s">
        <v>192</v>
      </c>
      <c r="H843" s="170">
        <v>58</v>
      </c>
      <c r="I843" s="171"/>
      <c r="J843" s="172">
        <f>ROUND(I843*H843,2)</f>
        <v>0</v>
      </c>
      <c r="K843" s="168" t="s">
        <v>193</v>
      </c>
      <c r="L843" s="35"/>
      <c r="M843" s="173" t="s">
        <v>22</v>
      </c>
      <c r="N843" s="174" t="s">
        <v>43</v>
      </c>
      <c r="O843" s="36"/>
      <c r="P843" s="175">
        <f>O843*H843</f>
        <v>0</v>
      </c>
      <c r="Q843" s="175">
        <v>0</v>
      </c>
      <c r="R843" s="175">
        <f>Q843*H843</f>
        <v>0</v>
      </c>
      <c r="S843" s="175">
        <v>0</v>
      </c>
      <c r="T843" s="176">
        <f>S843*H843</f>
        <v>0</v>
      </c>
      <c r="AR843" s="18" t="s">
        <v>194</v>
      </c>
      <c r="AT843" s="18" t="s">
        <v>189</v>
      </c>
      <c r="AU843" s="18" t="s">
        <v>195</v>
      </c>
      <c r="AY843" s="18" t="s">
        <v>187</v>
      </c>
      <c r="BE843" s="177">
        <f>IF(N843="základní",J843,0)</f>
        <v>0</v>
      </c>
      <c r="BF843" s="177">
        <f>IF(N843="snížená",J843,0)</f>
        <v>0</v>
      </c>
      <c r="BG843" s="177">
        <f>IF(N843="zákl. přenesená",J843,0)</f>
        <v>0</v>
      </c>
      <c r="BH843" s="177">
        <f>IF(N843="sníž. přenesená",J843,0)</f>
        <v>0</v>
      </c>
      <c r="BI843" s="177">
        <f>IF(N843="nulová",J843,0)</f>
        <v>0</v>
      </c>
      <c r="BJ843" s="18" t="s">
        <v>195</v>
      </c>
      <c r="BK843" s="177">
        <f>ROUND(I843*H843,2)</f>
        <v>0</v>
      </c>
      <c r="BL843" s="18" t="s">
        <v>194</v>
      </c>
      <c r="BM843" s="18" t="s">
        <v>921</v>
      </c>
    </row>
    <row r="844" spans="2:51" s="11" customFormat="1" ht="13.5">
      <c r="B844" s="178"/>
      <c r="D844" s="179" t="s">
        <v>197</v>
      </c>
      <c r="E844" s="180" t="s">
        <v>22</v>
      </c>
      <c r="F844" s="181" t="s">
        <v>922</v>
      </c>
      <c r="H844" s="182" t="s">
        <v>22</v>
      </c>
      <c r="I844" s="183"/>
      <c r="L844" s="178"/>
      <c r="M844" s="184"/>
      <c r="N844" s="185"/>
      <c r="O844" s="185"/>
      <c r="P844" s="185"/>
      <c r="Q844" s="185"/>
      <c r="R844" s="185"/>
      <c r="S844" s="185"/>
      <c r="T844" s="186"/>
      <c r="AT844" s="182" t="s">
        <v>197</v>
      </c>
      <c r="AU844" s="182" t="s">
        <v>195</v>
      </c>
      <c r="AV844" s="11" t="s">
        <v>78</v>
      </c>
      <c r="AW844" s="11" t="s">
        <v>35</v>
      </c>
      <c r="AX844" s="11" t="s">
        <v>71</v>
      </c>
      <c r="AY844" s="182" t="s">
        <v>187</v>
      </c>
    </row>
    <row r="845" spans="2:51" s="12" customFormat="1" ht="13.5">
      <c r="B845" s="187"/>
      <c r="D845" s="196" t="s">
        <v>197</v>
      </c>
      <c r="E845" s="216" t="s">
        <v>22</v>
      </c>
      <c r="F845" s="217" t="s">
        <v>923</v>
      </c>
      <c r="H845" s="218">
        <v>58</v>
      </c>
      <c r="I845" s="191"/>
      <c r="L845" s="187"/>
      <c r="M845" s="192"/>
      <c r="N845" s="193"/>
      <c r="O845" s="193"/>
      <c r="P845" s="193"/>
      <c r="Q845" s="193"/>
      <c r="R845" s="193"/>
      <c r="S845" s="193"/>
      <c r="T845" s="194"/>
      <c r="AT845" s="188" t="s">
        <v>197</v>
      </c>
      <c r="AU845" s="188" t="s">
        <v>195</v>
      </c>
      <c r="AV845" s="12" t="s">
        <v>195</v>
      </c>
      <c r="AW845" s="12" t="s">
        <v>35</v>
      </c>
      <c r="AX845" s="12" t="s">
        <v>78</v>
      </c>
      <c r="AY845" s="188" t="s">
        <v>187</v>
      </c>
    </row>
    <row r="846" spans="2:65" s="1" customFormat="1" ht="22.5" customHeight="1">
      <c r="B846" s="165"/>
      <c r="C846" s="166" t="s">
        <v>924</v>
      </c>
      <c r="D846" s="166" t="s">
        <v>189</v>
      </c>
      <c r="E846" s="167" t="s">
        <v>925</v>
      </c>
      <c r="F846" s="168" t="s">
        <v>926</v>
      </c>
      <c r="G846" s="169" t="s">
        <v>192</v>
      </c>
      <c r="H846" s="170">
        <v>1740</v>
      </c>
      <c r="I846" s="171"/>
      <c r="J846" s="172">
        <f>ROUND(I846*H846,2)</f>
        <v>0</v>
      </c>
      <c r="K846" s="168" t="s">
        <v>193</v>
      </c>
      <c r="L846" s="35"/>
      <c r="M846" s="173" t="s">
        <v>22</v>
      </c>
      <c r="N846" s="174" t="s">
        <v>43</v>
      </c>
      <c r="O846" s="36"/>
      <c r="P846" s="175">
        <f>O846*H846</f>
        <v>0</v>
      </c>
      <c r="Q846" s="175">
        <v>0</v>
      </c>
      <c r="R846" s="175">
        <f>Q846*H846</f>
        <v>0</v>
      </c>
      <c r="S846" s="175">
        <v>0</v>
      </c>
      <c r="T846" s="176">
        <f>S846*H846</f>
        <v>0</v>
      </c>
      <c r="AR846" s="18" t="s">
        <v>194</v>
      </c>
      <c r="AT846" s="18" t="s">
        <v>189</v>
      </c>
      <c r="AU846" s="18" t="s">
        <v>195</v>
      </c>
      <c r="AY846" s="18" t="s">
        <v>187</v>
      </c>
      <c r="BE846" s="177">
        <f>IF(N846="základní",J846,0)</f>
        <v>0</v>
      </c>
      <c r="BF846" s="177">
        <f>IF(N846="snížená",J846,0)</f>
        <v>0</v>
      </c>
      <c r="BG846" s="177">
        <f>IF(N846="zákl. přenesená",J846,0)</f>
        <v>0</v>
      </c>
      <c r="BH846" s="177">
        <f>IF(N846="sníž. přenesená",J846,0)</f>
        <v>0</v>
      </c>
      <c r="BI846" s="177">
        <f>IF(N846="nulová",J846,0)</f>
        <v>0</v>
      </c>
      <c r="BJ846" s="18" t="s">
        <v>195</v>
      </c>
      <c r="BK846" s="177">
        <f>ROUND(I846*H846,2)</f>
        <v>0</v>
      </c>
      <c r="BL846" s="18" t="s">
        <v>194</v>
      </c>
      <c r="BM846" s="18" t="s">
        <v>927</v>
      </c>
    </row>
    <row r="847" spans="2:51" s="11" customFormat="1" ht="13.5">
      <c r="B847" s="178"/>
      <c r="D847" s="179" t="s">
        <v>197</v>
      </c>
      <c r="E847" s="180" t="s">
        <v>22</v>
      </c>
      <c r="F847" s="181" t="s">
        <v>922</v>
      </c>
      <c r="H847" s="182" t="s">
        <v>22</v>
      </c>
      <c r="I847" s="183"/>
      <c r="L847" s="178"/>
      <c r="M847" s="184"/>
      <c r="N847" s="185"/>
      <c r="O847" s="185"/>
      <c r="P847" s="185"/>
      <c r="Q847" s="185"/>
      <c r="R847" s="185"/>
      <c r="S847" s="185"/>
      <c r="T847" s="186"/>
      <c r="AT847" s="182" t="s">
        <v>197</v>
      </c>
      <c r="AU847" s="182" t="s">
        <v>195</v>
      </c>
      <c r="AV847" s="11" t="s">
        <v>78</v>
      </c>
      <c r="AW847" s="11" t="s">
        <v>35</v>
      </c>
      <c r="AX847" s="11" t="s">
        <v>71</v>
      </c>
      <c r="AY847" s="182" t="s">
        <v>187</v>
      </c>
    </row>
    <row r="848" spans="2:51" s="12" customFormat="1" ht="13.5">
      <c r="B848" s="187"/>
      <c r="D848" s="196" t="s">
        <v>197</v>
      </c>
      <c r="E848" s="216" t="s">
        <v>22</v>
      </c>
      <c r="F848" s="217" t="s">
        <v>928</v>
      </c>
      <c r="H848" s="218">
        <v>1740</v>
      </c>
      <c r="I848" s="191"/>
      <c r="L848" s="187"/>
      <c r="M848" s="192"/>
      <c r="N848" s="193"/>
      <c r="O848" s="193"/>
      <c r="P848" s="193"/>
      <c r="Q848" s="193"/>
      <c r="R848" s="193"/>
      <c r="S848" s="193"/>
      <c r="T848" s="194"/>
      <c r="AT848" s="188" t="s">
        <v>197</v>
      </c>
      <c r="AU848" s="188" t="s">
        <v>195</v>
      </c>
      <c r="AV848" s="12" t="s">
        <v>195</v>
      </c>
      <c r="AW848" s="12" t="s">
        <v>35</v>
      </c>
      <c r="AX848" s="12" t="s">
        <v>78</v>
      </c>
      <c r="AY848" s="188" t="s">
        <v>187</v>
      </c>
    </row>
    <row r="849" spans="2:65" s="1" customFormat="1" ht="31.5" customHeight="1">
      <c r="B849" s="165"/>
      <c r="C849" s="166" t="s">
        <v>929</v>
      </c>
      <c r="D849" s="166" t="s">
        <v>189</v>
      </c>
      <c r="E849" s="167" t="s">
        <v>930</v>
      </c>
      <c r="F849" s="168" t="s">
        <v>931</v>
      </c>
      <c r="G849" s="169" t="s">
        <v>914</v>
      </c>
      <c r="H849" s="170">
        <v>439.957</v>
      </c>
      <c r="I849" s="171"/>
      <c r="J849" s="172">
        <f>ROUND(I849*H849,2)</f>
        <v>0</v>
      </c>
      <c r="K849" s="168" t="s">
        <v>193</v>
      </c>
      <c r="L849" s="35"/>
      <c r="M849" s="173" t="s">
        <v>22</v>
      </c>
      <c r="N849" s="174" t="s">
        <v>43</v>
      </c>
      <c r="O849" s="36"/>
      <c r="P849" s="175">
        <f>O849*H849</f>
        <v>0</v>
      </c>
      <c r="Q849" s="175">
        <v>0</v>
      </c>
      <c r="R849" s="175">
        <f>Q849*H849</f>
        <v>0</v>
      </c>
      <c r="S849" s="175">
        <v>0</v>
      </c>
      <c r="T849" s="176">
        <f>S849*H849</f>
        <v>0</v>
      </c>
      <c r="AR849" s="18" t="s">
        <v>194</v>
      </c>
      <c r="AT849" s="18" t="s">
        <v>189</v>
      </c>
      <c r="AU849" s="18" t="s">
        <v>195</v>
      </c>
      <c r="AY849" s="18" t="s">
        <v>187</v>
      </c>
      <c r="BE849" s="177">
        <f>IF(N849="základní",J849,0)</f>
        <v>0</v>
      </c>
      <c r="BF849" s="177">
        <f>IF(N849="snížená",J849,0)</f>
        <v>0</v>
      </c>
      <c r="BG849" s="177">
        <f>IF(N849="zákl. přenesená",J849,0)</f>
        <v>0</v>
      </c>
      <c r="BH849" s="177">
        <f>IF(N849="sníž. přenesená",J849,0)</f>
        <v>0</v>
      </c>
      <c r="BI849" s="177">
        <f>IF(N849="nulová",J849,0)</f>
        <v>0</v>
      </c>
      <c r="BJ849" s="18" t="s">
        <v>195</v>
      </c>
      <c r="BK849" s="177">
        <f>ROUND(I849*H849,2)</f>
        <v>0</v>
      </c>
      <c r="BL849" s="18" t="s">
        <v>194</v>
      </c>
      <c r="BM849" s="18" t="s">
        <v>932</v>
      </c>
    </row>
    <row r="850" spans="2:65" s="1" customFormat="1" ht="22.5" customHeight="1">
      <c r="B850" s="165"/>
      <c r="C850" s="166" t="s">
        <v>933</v>
      </c>
      <c r="D850" s="166" t="s">
        <v>189</v>
      </c>
      <c r="E850" s="167" t="s">
        <v>934</v>
      </c>
      <c r="F850" s="168" t="s">
        <v>935</v>
      </c>
      <c r="G850" s="169" t="s">
        <v>914</v>
      </c>
      <c r="H850" s="170">
        <v>439.957</v>
      </c>
      <c r="I850" s="171"/>
      <c r="J850" s="172">
        <f>ROUND(I850*H850,2)</f>
        <v>0</v>
      </c>
      <c r="K850" s="168" t="s">
        <v>193</v>
      </c>
      <c r="L850" s="35"/>
      <c r="M850" s="173" t="s">
        <v>22</v>
      </c>
      <c r="N850" s="174" t="s">
        <v>43</v>
      </c>
      <c r="O850" s="36"/>
      <c r="P850" s="175">
        <f>O850*H850</f>
        <v>0</v>
      </c>
      <c r="Q850" s="175">
        <v>0</v>
      </c>
      <c r="R850" s="175">
        <f>Q850*H850</f>
        <v>0</v>
      </c>
      <c r="S850" s="175">
        <v>0</v>
      </c>
      <c r="T850" s="176">
        <f>S850*H850</f>
        <v>0</v>
      </c>
      <c r="AR850" s="18" t="s">
        <v>194</v>
      </c>
      <c r="AT850" s="18" t="s">
        <v>189</v>
      </c>
      <c r="AU850" s="18" t="s">
        <v>195</v>
      </c>
      <c r="AY850" s="18" t="s">
        <v>187</v>
      </c>
      <c r="BE850" s="177">
        <f>IF(N850="základní",J850,0)</f>
        <v>0</v>
      </c>
      <c r="BF850" s="177">
        <f>IF(N850="snížená",J850,0)</f>
        <v>0</v>
      </c>
      <c r="BG850" s="177">
        <f>IF(N850="zákl. přenesená",J850,0)</f>
        <v>0</v>
      </c>
      <c r="BH850" s="177">
        <f>IF(N850="sníž. přenesená",J850,0)</f>
        <v>0</v>
      </c>
      <c r="BI850" s="177">
        <f>IF(N850="nulová",J850,0)</f>
        <v>0</v>
      </c>
      <c r="BJ850" s="18" t="s">
        <v>195</v>
      </c>
      <c r="BK850" s="177">
        <f>ROUND(I850*H850,2)</f>
        <v>0</v>
      </c>
      <c r="BL850" s="18" t="s">
        <v>194</v>
      </c>
      <c r="BM850" s="18" t="s">
        <v>936</v>
      </c>
    </row>
    <row r="851" spans="2:65" s="1" customFormat="1" ht="22.5" customHeight="1">
      <c r="B851" s="165"/>
      <c r="C851" s="166" t="s">
        <v>937</v>
      </c>
      <c r="D851" s="166" t="s">
        <v>189</v>
      </c>
      <c r="E851" s="167" t="s">
        <v>938</v>
      </c>
      <c r="F851" s="168" t="s">
        <v>939</v>
      </c>
      <c r="G851" s="169" t="s">
        <v>914</v>
      </c>
      <c r="H851" s="170">
        <v>6159.398</v>
      </c>
      <c r="I851" s="171"/>
      <c r="J851" s="172">
        <f>ROUND(I851*H851,2)</f>
        <v>0</v>
      </c>
      <c r="K851" s="168" t="s">
        <v>193</v>
      </c>
      <c r="L851" s="35"/>
      <c r="M851" s="173" t="s">
        <v>22</v>
      </c>
      <c r="N851" s="174" t="s">
        <v>43</v>
      </c>
      <c r="O851" s="36"/>
      <c r="P851" s="175">
        <f>O851*H851</f>
        <v>0</v>
      </c>
      <c r="Q851" s="175">
        <v>0</v>
      </c>
      <c r="R851" s="175">
        <f>Q851*H851</f>
        <v>0</v>
      </c>
      <c r="S851" s="175">
        <v>0</v>
      </c>
      <c r="T851" s="176">
        <f>S851*H851</f>
        <v>0</v>
      </c>
      <c r="AR851" s="18" t="s">
        <v>194</v>
      </c>
      <c r="AT851" s="18" t="s">
        <v>189</v>
      </c>
      <c r="AU851" s="18" t="s">
        <v>195</v>
      </c>
      <c r="AY851" s="18" t="s">
        <v>187</v>
      </c>
      <c r="BE851" s="177">
        <f>IF(N851="základní",J851,0)</f>
        <v>0</v>
      </c>
      <c r="BF851" s="177">
        <f>IF(N851="snížená",J851,0)</f>
        <v>0</v>
      </c>
      <c r="BG851" s="177">
        <f>IF(N851="zákl. přenesená",J851,0)</f>
        <v>0</v>
      </c>
      <c r="BH851" s="177">
        <f>IF(N851="sníž. přenesená",J851,0)</f>
        <v>0</v>
      </c>
      <c r="BI851" s="177">
        <f>IF(N851="nulová",J851,0)</f>
        <v>0</v>
      </c>
      <c r="BJ851" s="18" t="s">
        <v>195</v>
      </c>
      <c r="BK851" s="177">
        <f>ROUND(I851*H851,2)</f>
        <v>0</v>
      </c>
      <c r="BL851" s="18" t="s">
        <v>194</v>
      </c>
      <c r="BM851" s="18" t="s">
        <v>940</v>
      </c>
    </row>
    <row r="852" spans="2:47" s="1" customFormat="1" ht="27">
      <c r="B852" s="35"/>
      <c r="D852" s="179" t="s">
        <v>429</v>
      </c>
      <c r="F852" s="229" t="s">
        <v>941</v>
      </c>
      <c r="I852" s="139"/>
      <c r="L852" s="35"/>
      <c r="M852" s="64"/>
      <c r="N852" s="36"/>
      <c r="O852" s="36"/>
      <c r="P852" s="36"/>
      <c r="Q852" s="36"/>
      <c r="R852" s="36"/>
      <c r="S852" s="36"/>
      <c r="T852" s="65"/>
      <c r="AT852" s="18" t="s">
        <v>429</v>
      </c>
      <c r="AU852" s="18" t="s">
        <v>195</v>
      </c>
    </row>
    <row r="853" spans="2:51" s="12" customFormat="1" ht="13.5">
      <c r="B853" s="187"/>
      <c r="D853" s="196" t="s">
        <v>197</v>
      </c>
      <c r="F853" s="217" t="s">
        <v>942</v>
      </c>
      <c r="H853" s="218">
        <v>6159.398</v>
      </c>
      <c r="I853" s="191"/>
      <c r="L853" s="187"/>
      <c r="M853" s="192"/>
      <c r="N853" s="193"/>
      <c r="O853" s="193"/>
      <c r="P853" s="193"/>
      <c r="Q853" s="193"/>
      <c r="R853" s="193"/>
      <c r="S853" s="193"/>
      <c r="T853" s="194"/>
      <c r="AT853" s="188" t="s">
        <v>197</v>
      </c>
      <c r="AU853" s="188" t="s">
        <v>195</v>
      </c>
      <c r="AV853" s="12" t="s">
        <v>195</v>
      </c>
      <c r="AW853" s="12" t="s">
        <v>4</v>
      </c>
      <c r="AX853" s="12" t="s">
        <v>78</v>
      </c>
      <c r="AY853" s="188" t="s">
        <v>187</v>
      </c>
    </row>
    <row r="854" spans="2:65" s="1" customFormat="1" ht="22.5" customHeight="1">
      <c r="B854" s="165"/>
      <c r="C854" s="166" t="s">
        <v>943</v>
      </c>
      <c r="D854" s="166" t="s">
        <v>189</v>
      </c>
      <c r="E854" s="167" t="s">
        <v>944</v>
      </c>
      <c r="F854" s="168" t="s">
        <v>945</v>
      </c>
      <c r="G854" s="169" t="s">
        <v>914</v>
      </c>
      <c r="H854" s="170">
        <v>439.957</v>
      </c>
      <c r="I854" s="171"/>
      <c r="J854" s="172">
        <f>ROUND(I854*H854,2)</f>
        <v>0</v>
      </c>
      <c r="K854" s="168" t="s">
        <v>193</v>
      </c>
      <c r="L854" s="35"/>
      <c r="M854" s="173" t="s">
        <v>22</v>
      </c>
      <c r="N854" s="174" t="s">
        <v>43</v>
      </c>
      <c r="O854" s="36"/>
      <c r="P854" s="175">
        <f>O854*H854</f>
        <v>0</v>
      </c>
      <c r="Q854" s="175">
        <v>0</v>
      </c>
      <c r="R854" s="175">
        <f>Q854*H854</f>
        <v>0</v>
      </c>
      <c r="S854" s="175">
        <v>0</v>
      </c>
      <c r="T854" s="176">
        <f>S854*H854</f>
        <v>0</v>
      </c>
      <c r="AR854" s="18" t="s">
        <v>194</v>
      </c>
      <c r="AT854" s="18" t="s">
        <v>189</v>
      </c>
      <c r="AU854" s="18" t="s">
        <v>195</v>
      </c>
      <c r="AY854" s="18" t="s">
        <v>187</v>
      </c>
      <c r="BE854" s="177">
        <f>IF(N854="základní",J854,0)</f>
        <v>0</v>
      </c>
      <c r="BF854" s="177">
        <f>IF(N854="snížená",J854,0)</f>
        <v>0</v>
      </c>
      <c r="BG854" s="177">
        <f>IF(N854="zákl. přenesená",J854,0)</f>
        <v>0</v>
      </c>
      <c r="BH854" s="177">
        <f>IF(N854="sníž. přenesená",J854,0)</f>
        <v>0</v>
      </c>
      <c r="BI854" s="177">
        <f>IF(N854="nulová",J854,0)</f>
        <v>0</v>
      </c>
      <c r="BJ854" s="18" t="s">
        <v>195</v>
      </c>
      <c r="BK854" s="177">
        <f>ROUND(I854*H854,2)</f>
        <v>0</v>
      </c>
      <c r="BL854" s="18" t="s">
        <v>194</v>
      </c>
      <c r="BM854" s="18" t="s">
        <v>946</v>
      </c>
    </row>
    <row r="855" spans="2:63" s="10" customFormat="1" ht="36.75" customHeight="1">
      <c r="B855" s="151"/>
      <c r="D855" s="152" t="s">
        <v>70</v>
      </c>
      <c r="E855" s="153" t="s">
        <v>947</v>
      </c>
      <c r="F855" s="153" t="s">
        <v>948</v>
      </c>
      <c r="I855" s="154"/>
      <c r="J855" s="155">
        <f>BK855</f>
        <v>0</v>
      </c>
      <c r="L855" s="151"/>
      <c r="M855" s="156"/>
      <c r="N855" s="157"/>
      <c r="O855" s="157"/>
      <c r="P855" s="158">
        <f>P856+P942+P1010+P1025+P1079+P1258+P1327+P1344</f>
        <v>0</v>
      </c>
      <c r="Q855" s="157"/>
      <c r="R855" s="158">
        <f>R856+R942+R1010+R1025+R1079+R1258+R1327+R1344</f>
        <v>43.678330710000004</v>
      </c>
      <c r="S855" s="157"/>
      <c r="T855" s="159">
        <f>T856+T942+T1010+T1025+T1079+T1258+T1327+T1344</f>
        <v>53.8449378</v>
      </c>
      <c r="AR855" s="152" t="s">
        <v>195</v>
      </c>
      <c r="AT855" s="160" t="s">
        <v>70</v>
      </c>
      <c r="AU855" s="160" t="s">
        <v>71</v>
      </c>
      <c r="AY855" s="152" t="s">
        <v>187</v>
      </c>
      <c r="BK855" s="161">
        <f>BK856+BK942+BK1010+BK1025+BK1079+BK1258+BK1327+BK1344</f>
        <v>0</v>
      </c>
    </row>
    <row r="856" spans="2:63" s="10" customFormat="1" ht="19.5" customHeight="1">
      <c r="B856" s="151"/>
      <c r="D856" s="162" t="s">
        <v>70</v>
      </c>
      <c r="E856" s="163" t="s">
        <v>949</v>
      </c>
      <c r="F856" s="163" t="s">
        <v>950</v>
      </c>
      <c r="I856" s="154"/>
      <c r="J856" s="164">
        <f>BK856</f>
        <v>0</v>
      </c>
      <c r="L856" s="151"/>
      <c r="M856" s="156"/>
      <c r="N856" s="157"/>
      <c r="O856" s="157"/>
      <c r="P856" s="158">
        <f>SUM(P857:P941)</f>
        <v>0</v>
      </c>
      <c r="Q856" s="157"/>
      <c r="R856" s="158">
        <f>SUM(R857:R941)</f>
        <v>13.36837972</v>
      </c>
      <c r="S856" s="157"/>
      <c r="T856" s="159">
        <f>SUM(T857:T941)</f>
        <v>7.161066000000001</v>
      </c>
      <c r="AR856" s="152" t="s">
        <v>195</v>
      </c>
      <c r="AT856" s="160" t="s">
        <v>70</v>
      </c>
      <c r="AU856" s="160" t="s">
        <v>78</v>
      </c>
      <c r="AY856" s="152" t="s">
        <v>187</v>
      </c>
      <c r="BK856" s="161">
        <f>SUM(BK857:BK941)</f>
        <v>0</v>
      </c>
    </row>
    <row r="857" spans="2:65" s="1" customFormat="1" ht="22.5" customHeight="1">
      <c r="B857" s="165"/>
      <c r="C857" s="166" t="s">
        <v>951</v>
      </c>
      <c r="D857" s="166" t="s">
        <v>189</v>
      </c>
      <c r="E857" s="167" t="s">
        <v>952</v>
      </c>
      <c r="F857" s="168" t="s">
        <v>953</v>
      </c>
      <c r="G857" s="169" t="s">
        <v>95</v>
      </c>
      <c r="H857" s="170">
        <v>609.369</v>
      </c>
      <c r="I857" s="171"/>
      <c r="J857" s="172">
        <f>ROUND(I857*H857,2)</f>
        <v>0</v>
      </c>
      <c r="K857" s="168" t="s">
        <v>193</v>
      </c>
      <c r="L857" s="35"/>
      <c r="M857" s="173" t="s">
        <v>22</v>
      </c>
      <c r="N857" s="174" t="s">
        <v>43</v>
      </c>
      <c r="O857" s="36"/>
      <c r="P857" s="175">
        <f>O857*H857</f>
        <v>0</v>
      </c>
      <c r="Q857" s="175">
        <v>0</v>
      </c>
      <c r="R857" s="175">
        <f>Q857*H857</f>
        <v>0</v>
      </c>
      <c r="S857" s="175">
        <v>0.01</v>
      </c>
      <c r="T857" s="176">
        <f>S857*H857</f>
        <v>6.0936900000000005</v>
      </c>
      <c r="AR857" s="18" t="s">
        <v>301</v>
      </c>
      <c r="AT857" s="18" t="s">
        <v>189</v>
      </c>
      <c r="AU857" s="18" t="s">
        <v>195</v>
      </c>
      <c r="AY857" s="18" t="s">
        <v>187</v>
      </c>
      <c r="BE857" s="177">
        <f>IF(N857="základní",J857,0)</f>
        <v>0</v>
      </c>
      <c r="BF857" s="177">
        <f>IF(N857="snížená",J857,0)</f>
        <v>0</v>
      </c>
      <c r="BG857" s="177">
        <f>IF(N857="zákl. přenesená",J857,0)</f>
        <v>0</v>
      </c>
      <c r="BH857" s="177">
        <f>IF(N857="sníž. přenesená",J857,0)</f>
        <v>0</v>
      </c>
      <c r="BI857" s="177">
        <f>IF(N857="nulová",J857,0)</f>
        <v>0</v>
      </c>
      <c r="BJ857" s="18" t="s">
        <v>195</v>
      </c>
      <c r="BK857" s="177">
        <f>ROUND(I857*H857,2)</f>
        <v>0</v>
      </c>
      <c r="BL857" s="18" t="s">
        <v>301</v>
      </c>
      <c r="BM857" s="18" t="s">
        <v>954</v>
      </c>
    </row>
    <row r="858" spans="2:51" s="11" customFormat="1" ht="13.5">
      <c r="B858" s="178"/>
      <c r="D858" s="179" t="s">
        <v>197</v>
      </c>
      <c r="E858" s="180" t="s">
        <v>22</v>
      </c>
      <c r="F858" s="181" t="s">
        <v>654</v>
      </c>
      <c r="H858" s="182" t="s">
        <v>22</v>
      </c>
      <c r="I858" s="183"/>
      <c r="L858" s="178"/>
      <c r="M858" s="184"/>
      <c r="N858" s="185"/>
      <c r="O858" s="185"/>
      <c r="P858" s="185"/>
      <c r="Q858" s="185"/>
      <c r="R858" s="185"/>
      <c r="S858" s="185"/>
      <c r="T858" s="186"/>
      <c r="AT858" s="182" t="s">
        <v>197</v>
      </c>
      <c r="AU858" s="182" t="s">
        <v>195</v>
      </c>
      <c r="AV858" s="11" t="s">
        <v>78</v>
      </c>
      <c r="AW858" s="11" t="s">
        <v>35</v>
      </c>
      <c r="AX858" s="11" t="s">
        <v>71</v>
      </c>
      <c r="AY858" s="182" t="s">
        <v>187</v>
      </c>
    </row>
    <row r="859" spans="2:51" s="11" customFormat="1" ht="13.5">
      <c r="B859" s="178"/>
      <c r="D859" s="179" t="s">
        <v>197</v>
      </c>
      <c r="E859" s="180" t="s">
        <v>22</v>
      </c>
      <c r="F859" s="181" t="s">
        <v>653</v>
      </c>
      <c r="H859" s="182" t="s">
        <v>22</v>
      </c>
      <c r="I859" s="183"/>
      <c r="L859" s="178"/>
      <c r="M859" s="184"/>
      <c r="N859" s="185"/>
      <c r="O859" s="185"/>
      <c r="P859" s="185"/>
      <c r="Q859" s="185"/>
      <c r="R859" s="185"/>
      <c r="S859" s="185"/>
      <c r="T859" s="186"/>
      <c r="AT859" s="182" t="s">
        <v>197</v>
      </c>
      <c r="AU859" s="182" t="s">
        <v>195</v>
      </c>
      <c r="AV859" s="11" t="s">
        <v>78</v>
      </c>
      <c r="AW859" s="11" t="s">
        <v>35</v>
      </c>
      <c r="AX859" s="11" t="s">
        <v>71</v>
      </c>
      <c r="AY859" s="182" t="s">
        <v>187</v>
      </c>
    </row>
    <row r="860" spans="2:51" s="12" customFormat="1" ht="13.5">
      <c r="B860" s="187"/>
      <c r="D860" s="179" t="s">
        <v>197</v>
      </c>
      <c r="E860" s="188" t="s">
        <v>22</v>
      </c>
      <c r="F860" s="189" t="s">
        <v>710</v>
      </c>
      <c r="H860" s="190">
        <v>301.395</v>
      </c>
      <c r="I860" s="191"/>
      <c r="L860" s="187"/>
      <c r="M860" s="192"/>
      <c r="N860" s="193"/>
      <c r="O860" s="193"/>
      <c r="P860" s="193"/>
      <c r="Q860" s="193"/>
      <c r="R860" s="193"/>
      <c r="S860" s="193"/>
      <c r="T860" s="194"/>
      <c r="AT860" s="188" t="s">
        <v>197</v>
      </c>
      <c r="AU860" s="188" t="s">
        <v>195</v>
      </c>
      <c r="AV860" s="12" t="s">
        <v>195</v>
      </c>
      <c r="AW860" s="12" t="s">
        <v>35</v>
      </c>
      <c r="AX860" s="12" t="s">
        <v>71</v>
      </c>
      <c r="AY860" s="188" t="s">
        <v>187</v>
      </c>
    </row>
    <row r="861" spans="2:51" s="12" customFormat="1" ht="13.5">
      <c r="B861" s="187"/>
      <c r="D861" s="179" t="s">
        <v>197</v>
      </c>
      <c r="E861" s="188" t="s">
        <v>22</v>
      </c>
      <c r="F861" s="189" t="s">
        <v>711</v>
      </c>
      <c r="H861" s="190">
        <v>307.974</v>
      </c>
      <c r="I861" s="191"/>
      <c r="L861" s="187"/>
      <c r="M861" s="192"/>
      <c r="N861" s="193"/>
      <c r="O861" s="193"/>
      <c r="P861" s="193"/>
      <c r="Q861" s="193"/>
      <c r="R861" s="193"/>
      <c r="S861" s="193"/>
      <c r="T861" s="194"/>
      <c r="AT861" s="188" t="s">
        <v>197</v>
      </c>
      <c r="AU861" s="188" t="s">
        <v>195</v>
      </c>
      <c r="AV861" s="12" t="s">
        <v>195</v>
      </c>
      <c r="AW861" s="12" t="s">
        <v>35</v>
      </c>
      <c r="AX861" s="12" t="s">
        <v>71</v>
      </c>
      <c r="AY861" s="188" t="s">
        <v>187</v>
      </c>
    </row>
    <row r="862" spans="2:51" s="13" customFormat="1" ht="13.5">
      <c r="B862" s="195"/>
      <c r="D862" s="196" t="s">
        <v>197</v>
      </c>
      <c r="E862" s="197" t="s">
        <v>22</v>
      </c>
      <c r="F862" s="198" t="s">
        <v>201</v>
      </c>
      <c r="H862" s="199">
        <v>609.369</v>
      </c>
      <c r="I862" s="200"/>
      <c r="L862" s="195"/>
      <c r="M862" s="201"/>
      <c r="N862" s="202"/>
      <c r="O862" s="202"/>
      <c r="P862" s="202"/>
      <c r="Q862" s="202"/>
      <c r="R862" s="202"/>
      <c r="S862" s="202"/>
      <c r="T862" s="203"/>
      <c r="AT862" s="204" t="s">
        <v>197</v>
      </c>
      <c r="AU862" s="204" t="s">
        <v>195</v>
      </c>
      <c r="AV862" s="13" t="s">
        <v>194</v>
      </c>
      <c r="AW862" s="13" t="s">
        <v>35</v>
      </c>
      <c r="AX862" s="13" t="s">
        <v>78</v>
      </c>
      <c r="AY862" s="204" t="s">
        <v>187</v>
      </c>
    </row>
    <row r="863" spans="2:65" s="1" customFormat="1" ht="31.5" customHeight="1">
      <c r="B863" s="165"/>
      <c r="C863" s="166" t="s">
        <v>955</v>
      </c>
      <c r="D863" s="166" t="s">
        <v>189</v>
      </c>
      <c r="E863" s="167" t="s">
        <v>956</v>
      </c>
      <c r="F863" s="168" t="s">
        <v>957</v>
      </c>
      <c r="G863" s="169" t="s">
        <v>95</v>
      </c>
      <c r="H863" s="170">
        <v>533.688</v>
      </c>
      <c r="I863" s="171"/>
      <c r="J863" s="172">
        <f>ROUND(I863*H863,2)</f>
        <v>0</v>
      </c>
      <c r="K863" s="168" t="s">
        <v>193</v>
      </c>
      <c r="L863" s="35"/>
      <c r="M863" s="173" t="s">
        <v>22</v>
      </c>
      <c r="N863" s="174" t="s">
        <v>43</v>
      </c>
      <c r="O863" s="36"/>
      <c r="P863" s="175">
        <f>O863*H863</f>
        <v>0</v>
      </c>
      <c r="Q863" s="175">
        <v>0</v>
      </c>
      <c r="R863" s="175">
        <f>Q863*H863</f>
        <v>0</v>
      </c>
      <c r="S863" s="175">
        <v>0.002</v>
      </c>
      <c r="T863" s="176">
        <f>S863*H863</f>
        <v>1.067376</v>
      </c>
      <c r="AR863" s="18" t="s">
        <v>301</v>
      </c>
      <c r="AT863" s="18" t="s">
        <v>189</v>
      </c>
      <c r="AU863" s="18" t="s">
        <v>195</v>
      </c>
      <c r="AY863" s="18" t="s">
        <v>187</v>
      </c>
      <c r="BE863" s="177">
        <f>IF(N863="základní",J863,0)</f>
        <v>0</v>
      </c>
      <c r="BF863" s="177">
        <f>IF(N863="snížená",J863,0)</f>
        <v>0</v>
      </c>
      <c r="BG863" s="177">
        <f>IF(N863="zákl. přenesená",J863,0)</f>
        <v>0</v>
      </c>
      <c r="BH863" s="177">
        <f>IF(N863="sníž. přenesená",J863,0)</f>
        <v>0</v>
      </c>
      <c r="BI863" s="177">
        <f>IF(N863="nulová",J863,0)</f>
        <v>0</v>
      </c>
      <c r="BJ863" s="18" t="s">
        <v>195</v>
      </c>
      <c r="BK863" s="177">
        <f>ROUND(I863*H863,2)</f>
        <v>0</v>
      </c>
      <c r="BL863" s="18" t="s">
        <v>301</v>
      </c>
      <c r="BM863" s="18" t="s">
        <v>958</v>
      </c>
    </row>
    <row r="864" spans="2:51" s="11" customFormat="1" ht="13.5">
      <c r="B864" s="178"/>
      <c r="D864" s="179" t="s">
        <v>197</v>
      </c>
      <c r="E864" s="180" t="s">
        <v>22</v>
      </c>
      <c r="F864" s="181" t="s">
        <v>649</v>
      </c>
      <c r="H864" s="182" t="s">
        <v>22</v>
      </c>
      <c r="I864" s="183"/>
      <c r="L864" s="178"/>
      <c r="M864" s="184"/>
      <c r="N864" s="185"/>
      <c r="O864" s="185"/>
      <c r="P864" s="185"/>
      <c r="Q864" s="185"/>
      <c r="R864" s="185"/>
      <c r="S864" s="185"/>
      <c r="T864" s="186"/>
      <c r="AT864" s="182" t="s">
        <v>197</v>
      </c>
      <c r="AU864" s="182" t="s">
        <v>195</v>
      </c>
      <c r="AV864" s="11" t="s">
        <v>78</v>
      </c>
      <c r="AW864" s="11" t="s">
        <v>35</v>
      </c>
      <c r="AX864" s="11" t="s">
        <v>71</v>
      </c>
      <c r="AY864" s="182" t="s">
        <v>187</v>
      </c>
    </row>
    <row r="865" spans="2:51" s="11" customFormat="1" ht="13.5">
      <c r="B865" s="178"/>
      <c r="D865" s="179" t="s">
        <v>197</v>
      </c>
      <c r="E865" s="180" t="s">
        <v>22</v>
      </c>
      <c r="F865" s="181" t="s">
        <v>650</v>
      </c>
      <c r="H865" s="182" t="s">
        <v>22</v>
      </c>
      <c r="I865" s="183"/>
      <c r="L865" s="178"/>
      <c r="M865" s="184"/>
      <c r="N865" s="185"/>
      <c r="O865" s="185"/>
      <c r="P865" s="185"/>
      <c r="Q865" s="185"/>
      <c r="R865" s="185"/>
      <c r="S865" s="185"/>
      <c r="T865" s="186"/>
      <c r="AT865" s="182" t="s">
        <v>197</v>
      </c>
      <c r="AU865" s="182" t="s">
        <v>195</v>
      </c>
      <c r="AV865" s="11" t="s">
        <v>78</v>
      </c>
      <c r="AW865" s="11" t="s">
        <v>35</v>
      </c>
      <c r="AX865" s="11" t="s">
        <v>71</v>
      </c>
      <c r="AY865" s="182" t="s">
        <v>187</v>
      </c>
    </row>
    <row r="866" spans="2:51" s="12" customFormat="1" ht="13.5">
      <c r="B866" s="187"/>
      <c r="D866" s="179" t="s">
        <v>197</v>
      </c>
      <c r="E866" s="188" t="s">
        <v>22</v>
      </c>
      <c r="F866" s="189" t="s">
        <v>959</v>
      </c>
      <c r="H866" s="190">
        <v>132.3</v>
      </c>
      <c r="I866" s="191"/>
      <c r="L866" s="187"/>
      <c r="M866" s="192"/>
      <c r="N866" s="193"/>
      <c r="O866" s="193"/>
      <c r="P866" s="193"/>
      <c r="Q866" s="193"/>
      <c r="R866" s="193"/>
      <c r="S866" s="193"/>
      <c r="T866" s="194"/>
      <c r="AT866" s="188" t="s">
        <v>197</v>
      </c>
      <c r="AU866" s="188" t="s">
        <v>195</v>
      </c>
      <c r="AV866" s="12" t="s">
        <v>195</v>
      </c>
      <c r="AW866" s="12" t="s">
        <v>35</v>
      </c>
      <c r="AX866" s="12" t="s">
        <v>71</v>
      </c>
      <c r="AY866" s="188" t="s">
        <v>187</v>
      </c>
    </row>
    <row r="867" spans="2:51" s="12" customFormat="1" ht="13.5">
      <c r="B867" s="187"/>
      <c r="D867" s="179" t="s">
        <v>197</v>
      </c>
      <c r="E867" s="188" t="s">
        <v>22</v>
      </c>
      <c r="F867" s="189" t="s">
        <v>960</v>
      </c>
      <c r="H867" s="190">
        <v>159.263</v>
      </c>
      <c r="I867" s="191"/>
      <c r="L867" s="187"/>
      <c r="M867" s="192"/>
      <c r="N867" s="193"/>
      <c r="O867" s="193"/>
      <c r="P867" s="193"/>
      <c r="Q867" s="193"/>
      <c r="R867" s="193"/>
      <c r="S867" s="193"/>
      <c r="T867" s="194"/>
      <c r="AT867" s="188" t="s">
        <v>197</v>
      </c>
      <c r="AU867" s="188" t="s">
        <v>195</v>
      </c>
      <c r="AV867" s="12" t="s">
        <v>195</v>
      </c>
      <c r="AW867" s="12" t="s">
        <v>35</v>
      </c>
      <c r="AX867" s="12" t="s">
        <v>71</v>
      </c>
      <c r="AY867" s="188" t="s">
        <v>187</v>
      </c>
    </row>
    <row r="868" spans="2:51" s="14" customFormat="1" ht="13.5">
      <c r="B868" s="208"/>
      <c r="D868" s="179" t="s">
        <v>197</v>
      </c>
      <c r="E868" s="209" t="s">
        <v>22</v>
      </c>
      <c r="F868" s="210" t="s">
        <v>733</v>
      </c>
      <c r="H868" s="211">
        <v>291.563</v>
      </c>
      <c r="I868" s="212"/>
      <c r="L868" s="208"/>
      <c r="M868" s="213"/>
      <c r="N868" s="214"/>
      <c r="O868" s="214"/>
      <c r="P868" s="214"/>
      <c r="Q868" s="214"/>
      <c r="R868" s="214"/>
      <c r="S868" s="214"/>
      <c r="T868" s="215"/>
      <c r="AT868" s="209" t="s">
        <v>197</v>
      </c>
      <c r="AU868" s="209" t="s">
        <v>195</v>
      </c>
      <c r="AV868" s="14" t="s">
        <v>97</v>
      </c>
      <c r="AW868" s="14" t="s">
        <v>35</v>
      </c>
      <c r="AX868" s="14" t="s">
        <v>71</v>
      </c>
      <c r="AY868" s="209" t="s">
        <v>187</v>
      </c>
    </row>
    <row r="869" spans="2:51" s="11" customFormat="1" ht="13.5">
      <c r="B869" s="178"/>
      <c r="D869" s="179" t="s">
        <v>197</v>
      </c>
      <c r="E869" s="180" t="s">
        <v>22</v>
      </c>
      <c r="F869" s="181" t="s">
        <v>656</v>
      </c>
      <c r="H869" s="182" t="s">
        <v>22</v>
      </c>
      <c r="I869" s="183"/>
      <c r="L869" s="178"/>
      <c r="M869" s="184"/>
      <c r="N869" s="185"/>
      <c r="O869" s="185"/>
      <c r="P869" s="185"/>
      <c r="Q869" s="185"/>
      <c r="R869" s="185"/>
      <c r="S869" s="185"/>
      <c r="T869" s="186"/>
      <c r="AT869" s="182" t="s">
        <v>197</v>
      </c>
      <c r="AU869" s="182" t="s">
        <v>195</v>
      </c>
      <c r="AV869" s="11" t="s">
        <v>78</v>
      </c>
      <c r="AW869" s="11" t="s">
        <v>35</v>
      </c>
      <c r="AX869" s="11" t="s">
        <v>71</v>
      </c>
      <c r="AY869" s="182" t="s">
        <v>187</v>
      </c>
    </row>
    <row r="870" spans="2:51" s="12" customFormat="1" ht="13.5">
      <c r="B870" s="187"/>
      <c r="D870" s="179" t="s">
        <v>197</v>
      </c>
      <c r="E870" s="188" t="s">
        <v>22</v>
      </c>
      <c r="F870" s="189" t="s">
        <v>961</v>
      </c>
      <c r="H870" s="190">
        <v>108</v>
      </c>
      <c r="I870" s="191"/>
      <c r="L870" s="187"/>
      <c r="M870" s="192"/>
      <c r="N870" s="193"/>
      <c r="O870" s="193"/>
      <c r="P870" s="193"/>
      <c r="Q870" s="193"/>
      <c r="R870" s="193"/>
      <c r="S870" s="193"/>
      <c r="T870" s="194"/>
      <c r="AT870" s="188" t="s">
        <v>197</v>
      </c>
      <c r="AU870" s="188" t="s">
        <v>195</v>
      </c>
      <c r="AV870" s="12" t="s">
        <v>195</v>
      </c>
      <c r="AW870" s="12" t="s">
        <v>35</v>
      </c>
      <c r="AX870" s="12" t="s">
        <v>71</v>
      </c>
      <c r="AY870" s="188" t="s">
        <v>187</v>
      </c>
    </row>
    <row r="871" spans="2:51" s="12" customFormat="1" ht="13.5">
      <c r="B871" s="187"/>
      <c r="D871" s="179" t="s">
        <v>197</v>
      </c>
      <c r="E871" s="188" t="s">
        <v>22</v>
      </c>
      <c r="F871" s="189" t="s">
        <v>962</v>
      </c>
      <c r="H871" s="190">
        <v>43</v>
      </c>
      <c r="I871" s="191"/>
      <c r="L871" s="187"/>
      <c r="M871" s="192"/>
      <c r="N871" s="193"/>
      <c r="O871" s="193"/>
      <c r="P871" s="193"/>
      <c r="Q871" s="193"/>
      <c r="R871" s="193"/>
      <c r="S871" s="193"/>
      <c r="T871" s="194"/>
      <c r="AT871" s="188" t="s">
        <v>197</v>
      </c>
      <c r="AU871" s="188" t="s">
        <v>195</v>
      </c>
      <c r="AV871" s="12" t="s">
        <v>195</v>
      </c>
      <c r="AW871" s="12" t="s">
        <v>35</v>
      </c>
      <c r="AX871" s="12" t="s">
        <v>71</v>
      </c>
      <c r="AY871" s="188" t="s">
        <v>187</v>
      </c>
    </row>
    <row r="872" spans="2:51" s="12" customFormat="1" ht="13.5">
      <c r="B872" s="187"/>
      <c r="D872" s="179" t="s">
        <v>197</v>
      </c>
      <c r="E872" s="188" t="s">
        <v>22</v>
      </c>
      <c r="F872" s="189" t="s">
        <v>963</v>
      </c>
      <c r="H872" s="190">
        <v>91.125</v>
      </c>
      <c r="I872" s="191"/>
      <c r="L872" s="187"/>
      <c r="M872" s="192"/>
      <c r="N872" s="193"/>
      <c r="O872" s="193"/>
      <c r="P872" s="193"/>
      <c r="Q872" s="193"/>
      <c r="R872" s="193"/>
      <c r="S872" s="193"/>
      <c r="T872" s="194"/>
      <c r="AT872" s="188" t="s">
        <v>197</v>
      </c>
      <c r="AU872" s="188" t="s">
        <v>195</v>
      </c>
      <c r="AV872" s="12" t="s">
        <v>195</v>
      </c>
      <c r="AW872" s="12" t="s">
        <v>35</v>
      </c>
      <c r="AX872" s="12" t="s">
        <v>71</v>
      </c>
      <c r="AY872" s="188" t="s">
        <v>187</v>
      </c>
    </row>
    <row r="873" spans="2:51" s="14" customFormat="1" ht="13.5">
      <c r="B873" s="208"/>
      <c r="D873" s="179" t="s">
        <v>197</v>
      </c>
      <c r="E873" s="209" t="s">
        <v>22</v>
      </c>
      <c r="F873" s="210" t="s">
        <v>733</v>
      </c>
      <c r="H873" s="211">
        <v>242.125</v>
      </c>
      <c r="I873" s="212"/>
      <c r="L873" s="208"/>
      <c r="M873" s="213"/>
      <c r="N873" s="214"/>
      <c r="O873" s="214"/>
      <c r="P873" s="214"/>
      <c r="Q873" s="214"/>
      <c r="R873" s="214"/>
      <c r="S873" s="214"/>
      <c r="T873" s="215"/>
      <c r="AT873" s="209" t="s">
        <v>197</v>
      </c>
      <c r="AU873" s="209" t="s">
        <v>195</v>
      </c>
      <c r="AV873" s="14" t="s">
        <v>97</v>
      </c>
      <c r="AW873" s="14" t="s">
        <v>35</v>
      </c>
      <c r="AX873" s="14" t="s">
        <v>71</v>
      </c>
      <c r="AY873" s="209" t="s">
        <v>187</v>
      </c>
    </row>
    <row r="874" spans="2:51" s="13" customFormat="1" ht="13.5">
      <c r="B874" s="195"/>
      <c r="D874" s="196" t="s">
        <v>197</v>
      </c>
      <c r="E874" s="197" t="s">
        <v>22</v>
      </c>
      <c r="F874" s="198" t="s">
        <v>201</v>
      </c>
      <c r="H874" s="199">
        <v>533.688</v>
      </c>
      <c r="I874" s="200"/>
      <c r="L874" s="195"/>
      <c r="M874" s="201"/>
      <c r="N874" s="202"/>
      <c r="O874" s="202"/>
      <c r="P874" s="202"/>
      <c r="Q874" s="202"/>
      <c r="R874" s="202"/>
      <c r="S874" s="202"/>
      <c r="T874" s="203"/>
      <c r="AT874" s="204" t="s">
        <v>197</v>
      </c>
      <c r="AU874" s="204" t="s">
        <v>195</v>
      </c>
      <c r="AV874" s="13" t="s">
        <v>194</v>
      </c>
      <c r="AW874" s="13" t="s">
        <v>35</v>
      </c>
      <c r="AX874" s="13" t="s">
        <v>78</v>
      </c>
      <c r="AY874" s="204" t="s">
        <v>187</v>
      </c>
    </row>
    <row r="875" spans="2:65" s="1" customFormat="1" ht="22.5" customHeight="1">
      <c r="B875" s="165"/>
      <c r="C875" s="166" t="s">
        <v>964</v>
      </c>
      <c r="D875" s="166" t="s">
        <v>189</v>
      </c>
      <c r="E875" s="167" t="s">
        <v>965</v>
      </c>
      <c r="F875" s="168" t="s">
        <v>966</v>
      </c>
      <c r="G875" s="169" t="s">
        <v>95</v>
      </c>
      <c r="H875" s="170">
        <v>1238.798</v>
      </c>
      <c r="I875" s="171"/>
      <c r="J875" s="172">
        <f>ROUND(I875*H875,2)</f>
        <v>0</v>
      </c>
      <c r="K875" s="168" t="s">
        <v>193</v>
      </c>
      <c r="L875" s="35"/>
      <c r="M875" s="173" t="s">
        <v>22</v>
      </c>
      <c r="N875" s="174" t="s">
        <v>43</v>
      </c>
      <c r="O875" s="36"/>
      <c r="P875" s="175">
        <f>O875*H875</f>
        <v>0</v>
      </c>
      <c r="Q875" s="175">
        <v>0</v>
      </c>
      <c r="R875" s="175">
        <f>Q875*H875</f>
        <v>0</v>
      </c>
      <c r="S875" s="175">
        <v>0</v>
      </c>
      <c r="T875" s="176">
        <f>S875*H875</f>
        <v>0</v>
      </c>
      <c r="AR875" s="18" t="s">
        <v>301</v>
      </c>
      <c r="AT875" s="18" t="s">
        <v>189</v>
      </c>
      <c r="AU875" s="18" t="s">
        <v>195</v>
      </c>
      <c r="AY875" s="18" t="s">
        <v>187</v>
      </c>
      <c r="BE875" s="177">
        <f>IF(N875="základní",J875,0)</f>
        <v>0</v>
      </c>
      <c r="BF875" s="177">
        <f>IF(N875="snížená",J875,0)</f>
        <v>0</v>
      </c>
      <c r="BG875" s="177">
        <f>IF(N875="zákl. přenesená",J875,0)</f>
        <v>0</v>
      </c>
      <c r="BH875" s="177">
        <f>IF(N875="sníž. přenesená",J875,0)</f>
        <v>0</v>
      </c>
      <c r="BI875" s="177">
        <f>IF(N875="nulová",J875,0)</f>
        <v>0</v>
      </c>
      <c r="BJ875" s="18" t="s">
        <v>195</v>
      </c>
      <c r="BK875" s="177">
        <f>ROUND(I875*H875,2)</f>
        <v>0</v>
      </c>
      <c r="BL875" s="18" t="s">
        <v>301</v>
      </c>
      <c r="BM875" s="18" t="s">
        <v>967</v>
      </c>
    </row>
    <row r="876" spans="2:51" s="11" customFormat="1" ht="13.5">
      <c r="B876" s="178"/>
      <c r="D876" s="179" t="s">
        <v>197</v>
      </c>
      <c r="E876" s="180" t="s">
        <v>22</v>
      </c>
      <c r="F876" s="181" t="s">
        <v>649</v>
      </c>
      <c r="H876" s="182" t="s">
        <v>22</v>
      </c>
      <c r="I876" s="183"/>
      <c r="L876" s="178"/>
      <c r="M876" s="184"/>
      <c r="N876" s="185"/>
      <c r="O876" s="185"/>
      <c r="P876" s="185"/>
      <c r="Q876" s="185"/>
      <c r="R876" s="185"/>
      <c r="S876" s="185"/>
      <c r="T876" s="186"/>
      <c r="AT876" s="182" t="s">
        <v>197</v>
      </c>
      <c r="AU876" s="182" t="s">
        <v>195</v>
      </c>
      <c r="AV876" s="11" t="s">
        <v>78</v>
      </c>
      <c r="AW876" s="11" t="s">
        <v>35</v>
      </c>
      <c r="AX876" s="11" t="s">
        <v>71</v>
      </c>
      <c r="AY876" s="182" t="s">
        <v>187</v>
      </c>
    </row>
    <row r="877" spans="2:51" s="11" customFormat="1" ht="13.5">
      <c r="B877" s="178"/>
      <c r="D877" s="179" t="s">
        <v>197</v>
      </c>
      <c r="E877" s="180" t="s">
        <v>22</v>
      </c>
      <c r="F877" s="181" t="s">
        <v>650</v>
      </c>
      <c r="H877" s="182" t="s">
        <v>22</v>
      </c>
      <c r="I877" s="183"/>
      <c r="L877" s="178"/>
      <c r="M877" s="184"/>
      <c r="N877" s="185"/>
      <c r="O877" s="185"/>
      <c r="P877" s="185"/>
      <c r="Q877" s="185"/>
      <c r="R877" s="185"/>
      <c r="S877" s="185"/>
      <c r="T877" s="186"/>
      <c r="AT877" s="182" t="s">
        <v>197</v>
      </c>
      <c r="AU877" s="182" t="s">
        <v>195</v>
      </c>
      <c r="AV877" s="11" t="s">
        <v>78</v>
      </c>
      <c r="AW877" s="11" t="s">
        <v>35</v>
      </c>
      <c r="AX877" s="11" t="s">
        <v>71</v>
      </c>
      <c r="AY877" s="182" t="s">
        <v>187</v>
      </c>
    </row>
    <row r="878" spans="2:51" s="12" customFormat="1" ht="13.5">
      <c r="B878" s="187"/>
      <c r="D878" s="179" t="s">
        <v>197</v>
      </c>
      <c r="E878" s="188" t="s">
        <v>22</v>
      </c>
      <c r="F878" s="189" t="s">
        <v>959</v>
      </c>
      <c r="H878" s="190">
        <v>132.3</v>
      </c>
      <c r="I878" s="191"/>
      <c r="L878" s="187"/>
      <c r="M878" s="192"/>
      <c r="N878" s="193"/>
      <c r="O878" s="193"/>
      <c r="P878" s="193"/>
      <c r="Q878" s="193"/>
      <c r="R878" s="193"/>
      <c r="S878" s="193"/>
      <c r="T878" s="194"/>
      <c r="AT878" s="188" t="s">
        <v>197</v>
      </c>
      <c r="AU878" s="188" t="s">
        <v>195</v>
      </c>
      <c r="AV878" s="12" t="s">
        <v>195</v>
      </c>
      <c r="AW878" s="12" t="s">
        <v>35</v>
      </c>
      <c r="AX878" s="12" t="s">
        <v>71</v>
      </c>
      <c r="AY878" s="188" t="s">
        <v>187</v>
      </c>
    </row>
    <row r="879" spans="2:51" s="12" customFormat="1" ht="13.5">
      <c r="B879" s="187"/>
      <c r="D879" s="179" t="s">
        <v>197</v>
      </c>
      <c r="E879" s="188" t="s">
        <v>22</v>
      </c>
      <c r="F879" s="189" t="s">
        <v>960</v>
      </c>
      <c r="H879" s="190">
        <v>159.263</v>
      </c>
      <c r="I879" s="191"/>
      <c r="L879" s="187"/>
      <c r="M879" s="192"/>
      <c r="N879" s="193"/>
      <c r="O879" s="193"/>
      <c r="P879" s="193"/>
      <c r="Q879" s="193"/>
      <c r="R879" s="193"/>
      <c r="S879" s="193"/>
      <c r="T879" s="194"/>
      <c r="AT879" s="188" t="s">
        <v>197</v>
      </c>
      <c r="AU879" s="188" t="s">
        <v>195</v>
      </c>
      <c r="AV879" s="12" t="s">
        <v>195</v>
      </c>
      <c r="AW879" s="12" t="s">
        <v>35</v>
      </c>
      <c r="AX879" s="12" t="s">
        <v>71</v>
      </c>
      <c r="AY879" s="188" t="s">
        <v>187</v>
      </c>
    </row>
    <row r="880" spans="2:51" s="14" customFormat="1" ht="13.5">
      <c r="B880" s="208"/>
      <c r="D880" s="179" t="s">
        <v>197</v>
      </c>
      <c r="E880" s="209" t="s">
        <v>22</v>
      </c>
      <c r="F880" s="210" t="s">
        <v>733</v>
      </c>
      <c r="H880" s="211">
        <v>291.563</v>
      </c>
      <c r="I880" s="212"/>
      <c r="L880" s="208"/>
      <c r="M880" s="213"/>
      <c r="N880" s="214"/>
      <c r="O880" s="214"/>
      <c r="P880" s="214"/>
      <c r="Q880" s="214"/>
      <c r="R880" s="214"/>
      <c r="S880" s="214"/>
      <c r="T880" s="215"/>
      <c r="AT880" s="209" t="s">
        <v>197</v>
      </c>
      <c r="AU880" s="209" t="s">
        <v>195</v>
      </c>
      <c r="AV880" s="14" t="s">
        <v>97</v>
      </c>
      <c r="AW880" s="14" t="s">
        <v>35</v>
      </c>
      <c r="AX880" s="14" t="s">
        <v>71</v>
      </c>
      <c r="AY880" s="209" t="s">
        <v>187</v>
      </c>
    </row>
    <row r="881" spans="2:51" s="11" customFormat="1" ht="13.5">
      <c r="B881" s="178"/>
      <c r="D881" s="179" t="s">
        <v>197</v>
      </c>
      <c r="E881" s="180" t="s">
        <v>22</v>
      </c>
      <c r="F881" s="181" t="s">
        <v>656</v>
      </c>
      <c r="H881" s="182" t="s">
        <v>22</v>
      </c>
      <c r="I881" s="183"/>
      <c r="L881" s="178"/>
      <c r="M881" s="184"/>
      <c r="N881" s="185"/>
      <c r="O881" s="185"/>
      <c r="P881" s="185"/>
      <c r="Q881" s="185"/>
      <c r="R881" s="185"/>
      <c r="S881" s="185"/>
      <c r="T881" s="186"/>
      <c r="AT881" s="182" t="s">
        <v>197</v>
      </c>
      <c r="AU881" s="182" t="s">
        <v>195</v>
      </c>
      <c r="AV881" s="11" t="s">
        <v>78</v>
      </c>
      <c r="AW881" s="11" t="s">
        <v>35</v>
      </c>
      <c r="AX881" s="11" t="s">
        <v>71</v>
      </c>
      <c r="AY881" s="182" t="s">
        <v>187</v>
      </c>
    </row>
    <row r="882" spans="2:51" s="12" customFormat="1" ht="13.5">
      <c r="B882" s="187"/>
      <c r="D882" s="179" t="s">
        <v>197</v>
      </c>
      <c r="E882" s="188" t="s">
        <v>22</v>
      </c>
      <c r="F882" s="189" t="s">
        <v>961</v>
      </c>
      <c r="H882" s="190">
        <v>108</v>
      </c>
      <c r="I882" s="191"/>
      <c r="L882" s="187"/>
      <c r="M882" s="192"/>
      <c r="N882" s="193"/>
      <c r="O882" s="193"/>
      <c r="P882" s="193"/>
      <c r="Q882" s="193"/>
      <c r="R882" s="193"/>
      <c r="S882" s="193"/>
      <c r="T882" s="194"/>
      <c r="AT882" s="188" t="s">
        <v>197</v>
      </c>
      <c r="AU882" s="188" t="s">
        <v>195</v>
      </c>
      <c r="AV882" s="12" t="s">
        <v>195</v>
      </c>
      <c r="AW882" s="12" t="s">
        <v>35</v>
      </c>
      <c r="AX882" s="12" t="s">
        <v>71</v>
      </c>
      <c r="AY882" s="188" t="s">
        <v>187</v>
      </c>
    </row>
    <row r="883" spans="2:51" s="12" customFormat="1" ht="13.5">
      <c r="B883" s="187"/>
      <c r="D883" s="179" t="s">
        <v>197</v>
      </c>
      <c r="E883" s="188" t="s">
        <v>22</v>
      </c>
      <c r="F883" s="189" t="s">
        <v>962</v>
      </c>
      <c r="H883" s="190">
        <v>43</v>
      </c>
      <c r="I883" s="191"/>
      <c r="L883" s="187"/>
      <c r="M883" s="192"/>
      <c r="N883" s="193"/>
      <c r="O883" s="193"/>
      <c r="P883" s="193"/>
      <c r="Q883" s="193"/>
      <c r="R883" s="193"/>
      <c r="S883" s="193"/>
      <c r="T883" s="194"/>
      <c r="AT883" s="188" t="s">
        <v>197</v>
      </c>
      <c r="AU883" s="188" t="s">
        <v>195</v>
      </c>
      <c r="AV883" s="12" t="s">
        <v>195</v>
      </c>
      <c r="AW883" s="12" t="s">
        <v>35</v>
      </c>
      <c r="AX883" s="12" t="s">
        <v>71</v>
      </c>
      <c r="AY883" s="188" t="s">
        <v>187</v>
      </c>
    </row>
    <row r="884" spans="2:51" s="12" customFormat="1" ht="13.5">
      <c r="B884" s="187"/>
      <c r="D884" s="179" t="s">
        <v>197</v>
      </c>
      <c r="E884" s="188" t="s">
        <v>22</v>
      </c>
      <c r="F884" s="189" t="s">
        <v>963</v>
      </c>
      <c r="H884" s="190">
        <v>91.125</v>
      </c>
      <c r="I884" s="191"/>
      <c r="L884" s="187"/>
      <c r="M884" s="192"/>
      <c r="N884" s="193"/>
      <c r="O884" s="193"/>
      <c r="P884" s="193"/>
      <c r="Q884" s="193"/>
      <c r="R884" s="193"/>
      <c r="S884" s="193"/>
      <c r="T884" s="194"/>
      <c r="AT884" s="188" t="s">
        <v>197</v>
      </c>
      <c r="AU884" s="188" t="s">
        <v>195</v>
      </c>
      <c r="AV884" s="12" t="s">
        <v>195</v>
      </c>
      <c r="AW884" s="12" t="s">
        <v>35</v>
      </c>
      <c r="AX884" s="12" t="s">
        <v>71</v>
      </c>
      <c r="AY884" s="188" t="s">
        <v>187</v>
      </c>
    </row>
    <row r="885" spans="2:51" s="14" customFormat="1" ht="13.5">
      <c r="B885" s="208"/>
      <c r="D885" s="179" t="s">
        <v>197</v>
      </c>
      <c r="E885" s="209" t="s">
        <v>22</v>
      </c>
      <c r="F885" s="210" t="s">
        <v>733</v>
      </c>
      <c r="H885" s="211">
        <v>242.125</v>
      </c>
      <c r="I885" s="212"/>
      <c r="L885" s="208"/>
      <c r="M885" s="213"/>
      <c r="N885" s="214"/>
      <c r="O885" s="214"/>
      <c r="P885" s="214"/>
      <c r="Q885" s="214"/>
      <c r="R885" s="214"/>
      <c r="S885" s="214"/>
      <c r="T885" s="215"/>
      <c r="AT885" s="209" t="s">
        <v>197</v>
      </c>
      <c r="AU885" s="209" t="s">
        <v>195</v>
      </c>
      <c r="AV885" s="14" t="s">
        <v>97</v>
      </c>
      <c r="AW885" s="14" t="s">
        <v>35</v>
      </c>
      <c r="AX885" s="14" t="s">
        <v>71</v>
      </c>
      <c r="AY885" s="209" t="s">
        <v>187</v>
      </c>
    </row>
    <row r="886" spans="2:51" s="12" customFormat="1" ht="13.5">
      <c r="B886" s="187"/>
      <c r="D886" s="179" t="s">
        <v>197</v>
      </c>
      <c r="E886" s="188" t="s">
        <v>22</v>
      </c>
      <c r="F886" s="189" t="s">
        <v>968</v>
      </c>
      <c r="H886" s="190">
        <v>705.11</v>
      </c>
      <c r="I886" s="191"/>
      <c r="L886" s="187"/>
      <c r="M886" s="192"/>
      <c r="N886" s="193"/>
      <c r="O886" s="193"/>
      <c r="P886" s="193"/>
      <c r="Q886" s="193"/>
      <c r="R886" s="193"/>
      <c r="S886" s="193"/>
      <c r="T886" s="194"/>
      <c r="AT886" s="188" t="s">
        <v>197</v>
      </c>
      <c r="AU886" s="188" t="s">
        <v>195</v>
      </c>
      <c r="AV886" s="12" t="s">
        <v>195</v>
      </c>
      <c r="AW886" s="12" t="s">
        <v>35</v>
      </c>
      <c r="AX886" s="12" t="s">
        <v>71</v>
      </c>
      <c r="AY886" s="188" t="s">
        <v>187</v>
      </c>
    </row>
    <row r="887" spans="2:51" s="14" customFormat="1" ht="13.5">
      <c r="B887" s="208"/>
      <c r="D887" s="179" t="s">
        <v>197</v>
      </c>
      <c r="E887" s="209" t="s">
        <v>22</v>
      </c>
      <c r="F887" s="210" t="s">
        <v>733</v>
      </c>
      <c r="H887" s="211">
        <v>705.11</v>
      </c>
      <c r="I887" s="212"/>
      <c r="L887" s="208"/>
      <c r="M887" s="213"/>
      <c r="N887" s="214"/>
      <c r="O887" s="214"/>
      <c r="P887" s="214"/>
      <c r="Q887" s="214"/>
      <c r="R887" s="214"/>
      <c r="S887" s="214"/>
      <c r="T887" s="215"/>
      <c r="AT887" s="209" t="s">
        <v>197</v>
      </c>
      <c r="AU887" s="209" t="s">
        <v>195</v>
      </c>
      <c r="AV887" s="14" t="s">
        <v>97</v>
      </c>
      <c r="AW887" s="14" t="s">
        <v>35</v>
      </c>
      <c r="AX887" s="14" t="s">
        <v>71</v>
      </c>
      <c r="AY887" s="209" t="s">
        <v>187</v>
      </c>
    </row>
    <row r="888" spans="2:51" s="13" customFormat="1" ht="13.5">
      <c r="B888" s="195"/>
      <c r="D888" s="196" t="s">
        <v>197</v>
      </c>
      <c r="E888" s="197" t="s">
        <v>22</v>
      </c>
      <c r="F888" s="198" t="s">
        <v>201</v>
      </c>
      <c r="H888" s="199">
        <v>1238.798</v>
      </c>
      <c r="I888" s="200"/>
      <c r="L888" s="195"/>
      <c r="M888" s="201"/>
      <c r="N888" s="202"/>
      <c r="O888" s="202"/>
      <c r="P888" s="202"/>
      <c r="Q888" s="202"/>
      <c r="R888" s="202"/>
      <c r="S888" s="202"/>
      <c r="T888" s="203"/>
      <c r="AT888" s="204" t="s">
        <v>197</v>
      </c>
      <c r="AU888" s="204" t="s">
        <v>195</v>
      </c>
      <c r="AV888" s="13" t="s">
        <v>194</v>
      </c>
      <c r="AW888" s="13" t="s">
        <v>35</v>
      </c>
      <c r="AX888" s="13" t="s">
        <v>78</v>
      </c>
      <c r="AY888" s="204" t="s">
        <v>187</v>
      </c>
    </row>
    <row r="889" spans="2:65" s="1" customFormat="1" ht="22.5" customHeight="1">
      <c r="B889" s="165"/>
      <c r="C889" s="219" t="s">
        <v>969</v>
      </c>
      <c r="D889" s="219" t="s">
        <v>307</v>
      </c>
      <c r="E889" s="220" t="s">
        <v>970</v>
      </c>
      <c r="F889" s="221" t="s">
        <v>971</v>
      </c>
      <c r="G889" s="222" t="s">
        <v>914</v>
      </c>
      <c r="H889" s="223">
        <v>0.434</v>
      </c>
      <c r="I889" s="224"/>
      <c r="J889" s="225">
        <f>ROUND(I889*H889,2)</f>
        <v>0</v>
      </c>
      <c r="K889" s="221" t="s">
        <v>193</v>
      </c>
      <c r="L889" s="226"/>
      <c r="M889" s="227" t="s">
        <v>22</v>
      </c>
      <c r="N889" s="228" t="s">
        <v>43</v>
      </c>
      <c r="O889" s="36"/>
      <c r="P889" s="175">
        <f>O889*H889</f>
        <v>0</v>
      </c>
      <c r="Q889" s="175">
        <v>1</v>
      </c>
      <c r="R889" s="175">
        <f>Q889*H889</f>
        <v>0.434</v>
      </c>
      <c r="S889" s="175">
        <v>0</v>
      </c>
      <c r="T889" s="176">
        <f>S889*H889</f>
        <v>0</v>
      </c>
      <c r="AR889" s="18" t="s">
        <v>437</v>
      </c>
      <c r="AT889" s="18" t="s">
        <v>307</v>
      </c>
      <c r="AU889" s="18" t="s">
        <v>195</v>
      </c>
      <c r="AY889" s="18" t="s">
        <v>187</v>
      </c>
      <c r="BE889" s="177">
        <f>IF(N889="základní",J889,0)</f>
        <v>0</v>
      </c>
      <c r="BF889" s="177">
        <f>IF(N889="snížená",J889,0)</f>
        <v>0</v>
      </c>
      <c r="BG889" s="177">
        <f>IF(N889="zákl. přenesená",J889,0)</f>
        <v>0</v>
      </c>
      <c r="BH889" s="177">
        <f>IF(N889="sníž. přenesená",J889,0)</f>
        <v>0</v>
      </c>
      <c r="BI889" s="177">
        <f>IF(N889="nulová",J889,0)</f>
        <v>0</v>
      </c>
      <c r="BJ889" s="18" t="s">
        <v>195</v>
      </c>
      <c r="BK889" s="177">
        <f>ROUND(I889*H889,2)</f>
        <v>0</v>
      </c>
      <c r="BL889" s="18" t="s">
        <v>301</v>
      </c>
      <c r="BM889" s="18" t="s">
        <v>972</v>
      </c>
    </row>
    <row r="890" spans="2:47" s="1" customFormat="1" ht="27">
      <c r="B890" s="35"/>
      <c r="D890" s="179" t="s">
        <v>429</v>
      </c>
      <c r="F890" s="229" t="s">
        <v>973</v>
      </c>
      <c r="I890" s="139"/>
      <c r="L890" s="35"/>
      <c r="M890" s="64"/>
      <c r="N890" s="36"/>
      <c r="O890" s="36"/>
      <c r="P890" s="36"/>
      <c r="Q890" s="36"/>
      <c r="R890" s="36"/>
      <c r="S890" s="36"/>
      <c r="T890" s="65"/>
      <c r="AT890" s="18" t="s">
        <v>429</v>
      </c>
      <c r="AU890" s="18" t="s">
        <v>195</v>
      </c>
    </row>
    <row r="891" spans="2:51" s="12" customFormat="1" ht="13.5">
      <c r="B891" s="187"/>
      <c r="D891" s="196" t="s">
        <v>197</v>
      </c>
      <c r="F891" s="217" t="s">
        <v>974</v>
      </c>
      <c r="H891" s="218">
        <v>0.434</v>
      </c>
      <c r="I891" s="191"/>
      <c r="L891" s="187"/>
      <c r="M891" s="192"/>
      <c r="N891" s="193"/>
      <c r="O891" s="193"/>
      <c r="P891" s="193"/>
      <c r="Q891" s="193"/>
      <c r="R891" s="193"/>
      <c r="S891" s="193"/>
      <c r="T891" s="194"/>
      <c r="AT891" s="188" t="s">
        <v>197</v>
      </c>
      <c r="AU891" s="188" t="s">
        <v>195</v>
      </c>
      <c r="AV891" s="12" t="s">
        <v>195</v>
      </c>
      <c r="AW891" s="12" t="s">
        <v>4</v>
      </c>
      <c r="AX891" s="12" t="s">
        <v>78</v>
      </c>
      <c r="AY891" s="188" t="s">
        <v>187</v>
      </c>
    </row>
    <row r="892" spans="2:65" s="1" customFormat="1" ht="22.5" customHeight="1">
      <c r="B892" s="165"/>
      <c r="C892" s="166" t="s">
        <v>975</v>
      </c>
      <c r="D892" s="166" t="s">
        <v>189</v>
      </c>
      <c r="E892" s="167" t="s">
        <v>976</v>
      </c>
      <c r="F892" s="168" t="s">
        <v>977</v>
      </c>
      <c r="G892" s="169" t="s">
        <v>95</v>
      </c>
      <c r="H892" s="170">
        <v>608.11</v>
      </c>
      <c r="I892" s="171"/>
      <c r="J892" s="172">
        <f>ROUND(I892*H892,2)</f>
        <v>0</v>
      </c>
      <c r="K892" s="168" t="s">
        <v>193</v>
      </c>
      <c r="L892" s="35"/>
      <c r="M892" s="173" t="s">
        <v>22</v>
      </c>
      <c r="N892" s="174" t="s">
        <v>43</v>
      </c>
      <c r="O892" s="36"/>
      <c r="P892" s="175">
        <f>O892*H892</f>
        <v>0</v>
      </c>
      <c r="Q892" s="175">
        <v>3E-05</v>
      </c>
      <c r="R892" s="175">
        <f>Q892*H892</f>
        <v>0.0182433</v>
      </c>
      <c r="S892" s="175">
        <v>0</v>
      </c>
      <c r="T892" s="176">
        <f>S892*H892</f>
        <v>0</v>
      </c>
      <c r="AR892" s="18" t="s">
        <v>301</v>
      </c>
      <c r="AT892" s="18" t="s">
        <v>189</v>
      </c>
      <c r="AU892" s="18" t="s">
        <v>195</v>
      </c>
      <c r="AY892" s="18" t="s">
        <v>187</v>
      </c>
      <c r="BE892" s="177">
        <f>IF(N892="základní",J892,0)</f>
        <v>0</v>
      </c>
      <c r="BF892" s="177">
        <f>IF(N892="snížená",J892,0)</f>
        <v>0</v>
      </c>
      <c r="BG892" s="177">
        <f>IF(N892="zákl. přenesená",J892,0)</f>
        <v>0</v>
      </c>
      <c r="BH892" s="177">
        <f>IF(N892="sníž. přenesená",J892,0)</f>
        <v>0</v>
      </c>
      <c r="BI892" s="177">
        <f>IF(N892="nulová",J892,0)</f>
        <v>0</v>
      </c>
      <c r="BJ892" s="18" t="s">
        <v>195</v>
      </c>
      <c r="BK892" s="177">
        <f>ROUND(I892*H892,2)</f>
        <v>0</v>
      </c>
      <c r="BL892" s="18" t="s">
        <v>301</v>
      </c>
      <c r="BM892" s="18" t="s">
        <v>978</v>
      </c>
    </row>
    <row r="893" spans="2:51" s="11" customFormat="1" ht="13.5">
      <c r="B893" s="178"/>
      <c r="D893" s="179" t="s">
        <v>197</v>
      </c>
      <c r="E893" s="180" t="s">
        <v>22</v>
      </c>
      <c r="F893" s="181" t="s">
        <v>979</v>
      </c>
      <c r="H893" s="182" t="s">
        <v>22</v>
      </c>
      <c r="I893" s="183"/>
      <c r="L893" s="178"/>
      <c r="M893" s="184"/>
      <c r="N893" s="185"/>
      <c r="O893" s="185"/>
      <c r="P893" s="185"/>
      <c r="Q893" s="185"/>
      <c r="R893" s="185"/>
      <c r="S893" s="185"/>
      <c r="T893" s="186"/>
      <c r="AT893" s="182" t="s">
        <v>197</v>
      </c>
      <c r="AU893" s="182" t="s">
        <v>195</v>
      </c>
      <c r="AV893" s="11" t="s">
        <v>78</v>
      </c>
      <c r="AW893" s="11" t="s">
        <v>35</v>
      </c>
      <c r="AX893" s="11" t="s">
        <v>71</v>
      </c>
      <c r="AY893" s="182" t="s">
        <v>187</v>
      </c>
    </row>
    <row r="894" spans="2:51" s="12" customFormat="1" ht="13.5">
      <c r="B894" s="187"/>
      <c r="D894" s="196" t="s">
        <v>197</v>
      </c>
      <c r="E894" s="216" t="s">
        <v>22</v>
      </c>
      <c r="F894" s="217" t="s">
        <v>980</v>
      </c>
      <c r="H894" s="218">
        <v>608.11</v>
      </c>
      <c r="I894" s="191"/>
      <c r="L894" s="187"/>
      <c r="M894" s="192"/>
      <c r="N894" s="193"/>
      <c r="O894" s="193"/>
      <c r="P894" s="193"/>
      <c r="Q894" s="193"/>
      <c r="R894" s="193"/>
      <c r="S894" s="193"/>
      <c r="T894" s="194"/>
      <c r="AT894" s="188" t="s">
        <v>197</v>
      </c>
      <c r="AU894" s="188" t="s">
        <v>195</v>
      </c>
      <c r="AV894" s="12" t="s">
        <v>195</v>
      </c>
      <c r="AW894" s="12" t="s">
        <v>35</v>
      </c>
      <c r="AX894" s="12" t="s">
        <v>78</v>
      </c>
      <c r="AY894" s="188" t="s">
        <v>187</v>
      </c>
    </row>
    <row r="895" spans="2:65" s="1" customFormat="1" ht="22.5" customHeight="1">
      <c r="B895" s="165"/>
      <c r="C895" s="219" t="s">
        <v>981</v>
      </c>
      <c r="D895" s="219" t="s">
        <v>307</v>
      </c>
      <c r="E895" s="220" t="s">
        <v>970</v>
      </c>
      <c r="F895" s="221" t="s">
        <v>971</v>
      </c>
      <c r="G895" s="222" t="s">
        <v>914</v>
      </c>
      <c r="H895" s="223">
        <v>0.213</v>
      </c>
      <c r="I895" s="224"/>
      <c r="J895" s="225">
        <f>ROUND(I895*H895,2)</f>
        <v>0</v>
      </c>
      <c r="K895" s="221" t="s">
        <v>193</v>
      </c>
      <c r="L895" s="226"/>
      <c r="M895" s="227" t="s">
        <v>22</v>
      </c>
      <c r="N895" s="228" t="s">
        <v>43</v>
      </c>
      <c r="O895" s="36"/>
      <c r="P895" s="175">
        <f>O895*H895</f>
        <v>0</v>
      </c>
      <c r="Q895" s="175">
        <v>1</v>
      </c>
      <c r="R895" s="175">
        <f>Q895*H895</f>
        <v>0.213</v>
      </c>
      <c r="S895" s="175">
        <v>0</v>
      </c>
      <c r="T895" s="176">
        <f>S895*H895</f>
        <v>0</v>
      </c>
      <c r="AR895" s="18" t="s">
        <v>437</v>
      </c>
      <c r="AT895" s="18" t="s">
        <v>307</v>
      </c>
      <c r="AU895" s="18" t="s">
        <v>195</v>
      </c>
      <c r="AY895" s="18" t="s">
        <v>187</v>
      </c>
      <c r="BE895" s="177">
        <f>IF(N895="základní",J895,0)</f>
        <v>0</v>
      </c>
      <c r="BF895" s="177">
        <f>IF(N895="snížená",J895,0)</f>
        <v>0</v>
      </c>
      <c r="BG895" s="177">
        <f>IF(N895="zákl. přenesená",J895,0)</f>
        <v>0</v>
      </c>
      <c r="BH895" s="177">
        <f>IF(N895="sníž. přenesená",J895,0)</f>
        <v>0</v>
      </c>
      <c r="BI895" s="177">
        <f>IF(N895="nulová",J895,0)</f>
        <v>0</v>
      </c>
      <c r="BJ895" s="18" t="s">
        <v>195</v>
      </c>
      <c r="BK895" s="177">
        <f>ROUND(I895*H895,2)</f>
        <v>0</v>
      </c>
      <c r="BL895" s="18" t="s">
        <v>301</v>
      </c>
      <c r="BM895" s="18" t="s">
        <v>982</v>
      </c>
    </row>
    <row r="896" spans="2:47" s="1" customFormat="1" ht="27">
      <c r="B896" s="35"/>
      <c r="D896" s="179" t="s">
        <v>429</v>
      </c>
      <c r="F896" s="229" t="s">
        <v>973</v>
      </c>
      <c r="I896" s="139"/>
      <c r="L896" s="35"/>
      <c r="M896" s="64"/>
      <c r="N896" s="36"/>
      <c r="O896" s="36"/>
      <c r="P896" s="36"/>
      <c r="Q896" s="36"/>
      <c r="R896" s="36"/>
      <c r="S896" s="36"/>
      <c r="T896" s="65"/>
      <c r="AT896" s="18" t="s">
        <v>429</v>
      </c>
      <c r="AU896" s="18" t="s">
        <v>195</v>
      </c>
    </row>
    <row r="897" spans="2:51" s="12" customFormat="1" ht="13.5">
      <c r="B897" s="187"/>
      <c r="D897" s="196" t="s">
        <v>197</v>
      </c>
      <c r="F897" s="217" t="s">
        <v>983</v>
      </c>
      <c r="H897" s="218">
        <v>0.213</v>
      </c>
      <c r="I897" s="191"/>
      <c r="L897" s="187"/>
      <c r="M897" s="192"/>
      <c r="N897" s="193"/>
      <c r="O897" s="193"/>
      <c r="P897" s="193"/>
      <c r="Q897" s="193"/>
      <c r="R897" s="193"/>
      <c r="S897" s="193"/>
      <c r="T897" s="194"/>
      <c r="AT897" s="188" t="s">
        <v>197</v>
      </c>
      <c r="AU897" s="188" t="s">
        <v>195</v>
      </c>
      <c r="AV897" s="12" t="s">
        <v>195</v>
      </c>
      <c r="AW897" s="12" t="s">
        <v>4</v>
      </c>
      <c r="AX897" s="12" t="s">
        <v>78</v>
      </c>
      <c r="AY897" s="188" t="s">
        <v>187</v>
      </c>
    </row>
    <row r="898" spans="2:65" s="1" customFormat="1" ht="22.5" customHeight="1">
      <c r="B898" s="165"/>
      <c r="C898" s="166" t="s">
        <v>984</v>
      </c>
      <c r="D898" s="166" t="s">
        <v>189</v>
      </c>
      <c r="E898" s="167" t="s">
        <v>985</v>
      </c>
      <c r="F898" s="168" t="s">
        <v>986</v>
      </c>
      <c r="G898" s="169" t="s">
        <v>95</v>
      </c>
      <c r="H898" s="170">
        <v>608.11</v>
      </c>
      <c r="I898" s="171"/>
      <c r="J898" s="172">
        <f>ROUND(I898*H898,2)</f>
        <v>0</v>
      </c>
      <c r="K898" s="168" t="s">
        <v>193</v>
      </c>
      <c r="L898" s="35"/>
      <c r="M898" s="173" t="s">
        <v>22</v>
      </c>
      <c r="N898" s="174" t="s">
        <v>43</v>
      </c>
      <c r="O898" s="36"/>
      <c r="P898" s="175">
        <f>O898*H898</f>
        <v>0</v>
      </c>
      <c r="Q898" s="175">
        <v>0.00088</v>
      </c>
      <c r="R898" s="175">
        <f>Q898*H898</f>
        <v>0.5351368000000001</v>
      </c>
      <c r="S898" s="175">
        <v>0</v>
      </c>
      <c r="T898" s="176">
        <f>S898*H898</f>
        <v>0</v>
      </c>
      <c r="AR898" s="18" t="s">
        <v>301</v>
      </c>
      <c r="AT898" s="18" t="s">
        <v>189</v>
      </c>
      <c r="AU898" s="18" t="s">
        <v>195</v>
      </c>
      <c r="AY898" s="18" t="s">
        <v>187</v>
      </c>
      <c r="BE898" s="177">
        <f>IF(N898="základní",J898,0)</f>
        <v>0</v>
      </c>
      <c r="BF898" s="177">
        <f>IF(N898="snížená",J898,0)</f>
        <v>0</v>
      </c>
      <c r="BG898" s="177">
        <f>IF(N898="zákl. přenesená",J898,0)</f>
        <v>0</v>
      </c>
      <c r="BH898" s="177">
        <f>IF(N898="sníž. přenesená",J898,0)</f>
        <v>0</v>
      </c>
      <c r="BI898" s="177">
        <f>IF(N898="nulová",J898,0)</f>
        <v>0</v>
      </c>
      <c r="BJ898" s="18" t="s">
        <v>195</v>
      </c>
      <c r="BK898" s="177">
        <f>ROUND(I898*H898,2)</f>
        <v>0</v>
      </c>
      <c r="BL898" s="18" t="s">
        <v>301</v>
      </c>
      <c r="BM898" s="18" t="s">
        <v>987</v>
      </c>
    </row>
    <row r="899" spans="2:51" s="11" customFormat="1" ht="13.5">
      <c r="B899" s="178"/>
      <c r="D899" s="179" t="s">
        <v>197</v>
      </c>
      <c r="E899" s="180" t="s">
        <v>22</v>
      </c>
      <c r="F899" s="181" t="s">
        <v>979</v>
      </c>
      <c r="H899" s="182" t="s">
        <v>22</v>
      </c>
      <c r="I899" s="183"/>
      <c r="L899" s="178"/>
      <c r="M899" s="184"/>
      <c r="N899" s="185"/>
      <c r="O899" s="185"/>
      <c r="P899" s="185"/>
      <c r="Q899" s="185"/>
      <c r="R899" s="185"/>
      <c r="S899" s="185"/>
      <c r="T899" s="186"/>
      <c r="AT899" s="182" t="s">
        <v>197</v>
      </c>
      <c r="AU899" s="182" t="s">
        <v>195</v>
      </c>
      <c r="AV899" s="11" t="s">
        <v>78</v>
      </c>
      <c r="AW899" s="11" t="s">
        <v>35</v>
      </c>
      <c r="AX899" s="11" t="s">
        <v>71</v>
      </c>
      <c r="AY899" s="182" t="s">
        <v>187</v>
      </c>
    </row>
    <row r="900" spans="2:51" s="12" customFormat="1" ht="13.5">
      <c r="B900" s="187"/>
      <c r="D900" s="196" t="s">
        <v>197</v>
      </c>
      <c r="E900" s="216" t="s">
        <v>22</v>
      </c>
      <c r="F900" s="217" t="s">
        <v>980</v>
      </c>
      <c r="H900" s="218">
        <v>608.11</v>
      </c>
      <c r="I900" s="191"/>
      <c r="L900" s="187"/>
      <c r="M900" s="192"/>
      <c r="N900" s="193"/>
      <c r="O900" s="193"/>
      <c r="P900" s="193"/>
      <c r="Q900" s="193"/>
      <c r="R900" s="193"/>
      <c r="S900" s="193"/>
      <c r="T900" s="194"/>
      <c r="AT900" s="188" t="s">
        <v>197</v>
      </c>
      <c r="AU900" s="188" t="s">
        <v>195</v>
      </c>
      <c r="AV900" s="12" t="s">
        <v>195</v>
      </c>
      <c r="AW900" s="12" t="s">
        <v>35</v>
      </c>
      <c r="AX900" s="12" t="s">
        <v>78</v>
      </c>
      <c r="AY900" s="188" t="s">
        <v>187</v>
      </c>
    </row>
    <row r="901" spans="2:65" s="1" customFormat="1" ht="22.5" customHeight="1">
      <c r="B901" s="165"/>
      <c r="C901" s="219" t="s">
        <v>988</v>
      </c>
      <c r="D901" s="219" t="s">
        <v>307</v>
      </c>
      <c r="E901" s="220" t="s">
        <v>989</v>
      </c>
      <c r="F901" s="221" t="s">
        <v>990</v>
      </c>
      <c r="G901" s="222" t="s">
        <v>95</v>
      </c>
      <c r="H901" s="223">
        <v>699.327</v>
      </c>
      <c r="I901" s="224"/>
      <c r="J901" s="225">
        <f>ROUND(I901*H901,2)</f>
        <v>0</v>
      </c>
      <c r="K901" s="221" t="s">
        <v>193</v>
      </c>
      <c r="L901" s="226"/>
      <c r="M901" s="227" t="s">
        <v>22</v>
      </c>
      <c r="N901" s="228" t="s">
        <v>43</v>
      </c>
      <c r="O901" s="36"/>
      <c r="P901" s="175">
        <f>O901*H901</f>
        <v>0</v>
      </c>
      <c r="Q901" s="175">
        <v>0.00388</v>
      </c>
      <c r="R901" s="175">
        <f>Q901*H901</f>
        <v>2.71338876</v>
      </c>
      <c r="S901" s="175">
        <v>0</v>
      </c>
      <c r="T901" s="176">
        <f>S901*H901</f>
        <v>0</v>
      </c>
      <c r="AR901" s="18" t="s">
        <v>437</v>
      </c>
      <c r="AT901" s="18" t="s">
        <v>307</v>
      </c>
      <c r="AU901" s="18" t="s">
        <v>195</v>
      </c>
      <c r="AY901" s="18" t="s">
        <v>187</v>
      </c>
      <c r="BE901" s="177">
        <f>IF(N901="základní",J901,0)</f>
        <v>0</v>
      </c>
      <c r="BF901" s="177">
        <f>IF(N901="snížená",J901,0)</f>
        <v>0</v>
      </c>
      <c r="BG901" s="177">
        <f>IF(N901="zákl. přenesená",J901,0)</f>
        <v>0</v>
      </c>
      <c r="BH901" s="177">
        <f>IF(N901="sníž. přenesená",J901,0)</f>
        <v>0</v>
      </c>
      <c r="BI901" s="177">
        <f>IF(N901="nulová",J901,0)</f>
        <v>0</v>
      </c>
      <c r="BJ901" s="18" t="s">
        <v>195</v>
      </c>
      <c r="BK901" s="177">
        <f>ROUND(I901*H901,2)</f>
        <v>0</v>
      </c>
      <c r="BL901" s="18" t="s">
        <v>301</v>
      </c>
      <c r="BM901" s="18" t="s">
        <v>991</v>
      </c>
    </row>
    <row r="902" spans="2:51" s="12" customFormat="1" ht="13.5">
      <c r="B902" s="187"/>
      <c r="D902" s="196" t="s">
        <v>197</v>
      </c>
      <c r="F902" s="217" t="s">
        <v>992</v>
      </c>
      <c r="H902" s="218">
        <v>699.327</v>
      </c>
      <c r="I902" s="191"/>
      <c r="L902" s="187"/>
      <c r="M902" s="192"/>
      <c r="N902" s="193"/>
      <c r="O902" s="193"/>
      <c r="P902" s="193"/>
      <c r="Q902" s="193"/>
      <c r="R902" s="193"/>
      <c r="S902" s="193"/>
      <c r="T902" s="194"/>
      <c r="AT902" s="188" t="s">
        <v>197</v>
      </c>
      <c r="AU902" s="188" t="s">
        <v>195</v>
      </c>
      <c r="AV902" s="12" t="s">
        <v>195</v>
      </c>
      <c r="AW902" s="12" t="s">
        <v>4</v>
      </c>
      <c r="AX902" s="12" t="s">
        <v>78</v>
      </c>
      <c r="AY902" s="188" t="s">
        <v>187</v>
      </c>
    </row>
    <row r="903" spans="2:65" s="1" customFormat="1" ht="22.5" customHeight="1">
      <c r="B903" s="165"/>
      <c r="C903" s="166" t="s">
        <v>993</v>
      </c>
      <c r="D903" s="166" t="s">
        <v>189</v>
      </c>
      <c r="E903" s="167" t="s">
        <v>994</v>
      </c>
      <c r="F903" s="168" t="s">
        <v>995</v>
      </c>
      <c r="G903" s="169" t="s">
        <v>95</v>
      </c>
      <c r="H903" s="170">
        <v>1238.798</v>
      </c>
      <c r="I903" s="171"/>
      <c r="J903" s="172">
        <f>ROUND(I903*H903,2)</f>
        <v>0</v>
      </c>
      <c r="K903" s="168" t="s">
        <v>193</v>
      </c>
      <c r="L903" s="35"/>
      <c r="M903" s="173" t="s">
        <v>22</v>
      </c>
      <c r="N903" s="174" t="s">
        <v>43</v>
      </c>
      <c r="O903" s="36"/>
      <c r="P903" s="175">
        <f>O903*H903</f>
        <v>0</v>
      </c>
      <c r="Q903" s="175">
        <v>0.00036</v>
      </c>
      <c r="R903" s="175">
        <f>Q903*H903</f>
        <v>0.44596728</v>
      </c>
      <c r="S903" s="175">
        <v>0</v>
      </c>
      <c r="T903" s="176">
        <f>S903*H903</f>
        <v>0</v>
      </c>
      <c r="AR903" s="18" t="s">
        <v>301</v>
      </c>
      <c r="AT903" s="18" t="s">
        <v>189</v>
      </c>
      <c r="AU903" s="18" t="s">
        <v>195</v>
      </c>
      <c r="AY903" s="18" t="s">
        <v>187</v>
      </c>
      <c r="BE903" s="177">
        <f>IF(N903="základní",J903,0)</f>
        <v>0</v>
      </c>
      <c r="BF903" s="177">
        <f>IF(N903="snížená",J903,0)</f>
        <v>0</v>
      </c>
      <c r="BG903" s="177">
        <f>IF(N903="zákl. přenesená",J903,0)</f>
        <v>0</v>
      </c>
      <c r="BH903" s="177">
        <f>IF(N903="sníž. přenesená",J903,0)</f>
        <v>0</v>
      </c>
      <c r="BI903" s="177">
        <f>IF(N903="nulová",J903,0)</f>
        <v>0</v>
      </c>
      <c r="BJ903" s="18" t="s">
        <v>195</v>
      </c>
      <c r="BK903" s="177">
        <f>ROUND(I903*H903,2)</f>
        <v>0</v>
      </c>
      <c r="BL903" s="18" t="s">
        <v>301</v>
      </c>
      <c r="BM903" s="18" t="s">
        <v>996</v>
      </c>
    </row>
    <row r="904" spans="2:51" s="11" customFormat="1" ht="13.5">
      <c r="B904" s="178"/>
      <c r="D904" s="179" t="s">
        <v>197</v>
      </c>
      <c r="E904" s="180" t="s">
        <v>22</v>
      </c>
      <c r="F904" s="181" t="s">
        <v>649</v>
      </c>
      <c r="H904" s="182" t="s">
        <v>22</v>
      </c>
      <c r="I904" s="183"/>
      <c r="L904" s="178"/>
      <c r="M904" s="184"/>
      <c r="N904" s="185"/>
      <c r="O904" s="185"/>
      <c r="P904" s="185"/>
      <c r="Q904" s="185"/>
      <c r="R904" s="185"/>
      <c r="S904" s="185"/>
      <c r="T904" s="186"/>
      <c r="AT904" s="182" t="s">
        <v>197</v>
      </c>
      <c r="AU904" s="182" t="s">
        <v>195</v>
      </c>
      <c r="AV904" s="11" t="s">
        <v>78</v>
      </c>
      <c r="AW904" s="11" t="s">
        <v>35</v>
      </c>
      <c r="AX904" s="11" t="s">
        <v>71</v>
      </c>
      <c r="AY904" s="182" t="s">
        <v>187</v>
      </c>
    </row>
    <row r="905" spans="2:51" s="11" customFormat="1" ht="13.5">
      <c r="B905" s="178"/>
      <c r="D905" s="179" t="s">
        <v>197</v>
      </c>
      <c r="E905" s="180" t="s">
        <v>22</v>
      </c>
      <c r="F905" s="181" t="s">
        <v>650</v>
      </c>
      <c r="H905" s="182" t="s">
        <v>22</v>
      </c>
      <c r="I905" s="183"/>
      <c r="L905" s="178"/>
      <c r="M905" s="184"/>
      <c r="N905" s="185"/>
      <c r="O905" s="185"/>
      <c r="P905" s="185"/>
      <c r="Q905" s="185"/>
      <c r="R905" s="185"/>
      <c r="S905" s="185"/>
      <c r="T905" s="186"/>
      <c r="AT905" s="182" t="s">
        <v>197</v>
      </c>
      <c r="AU905" s="182" t="s">
        <v>195</v>
      </c>
      <c r="AV905" s="11" t="s">
        <v>78</v>
      </c>
      <c r="AW905" s="11" t="s">
        <v>35</v>
      </c>
      <c r="AX905" s="11" t="s">
        <v>71</v>
      </c>
      <c r="AY905" s="182" t="s">
        <v>187</v>
      </c>
    </row>
    <row r="906" spans="2:51" s="12" customFormat="1" ht="13.5">
      <c r="B906" s="187"/>
      <c r="D906" s="179" t="s">
        <v>197</v>
      </c>
      <c r="E906" s="188" t="s">
        <v>22</v>
      </c>
      <c r="F906" s="189" t="s">
        <v>959</v>
      </c>
      <c r="H906" s="190">
        <v>132.3</v>
      </c>
      <c r="I906" s="191"/>
      <c r="L906" s="187"/>
      <c r="M906" s="192"/>
      <c r="N906" s="193"/>
      <c r="O906" s="193"/>
      <c r="P906" s="193"/>
      <c r="Q906" s="193"/>
      <c r="R906" s="193"/>
      <c r="S906" s="193"/>
      <c r="T906" s="194"/>
      <c r="AT906" s="188" t="s">
        <v>197</v>
      </c>
      <c r="AU906" s="188" t="s">
        <v>195</v>
      </c>
      <c r="AV906" s="12" t="s">
        <v>195</v>
      </c>
      <c r="AW906" s="12" t="s">
        <v>35</v>
      </c>
      <c r="AX906" s="12" t="s">
        <v>71</v>
      </c>
      <c r="AY906" s="188" t="s">
        <v>187</v>
      </c>
    </row>
    <row r="907" spans="2:51" s="12" customFormat="1" ht="13.5">
      <c r="B907" s="187"/>
      <c r="D907" s="179" t="s">
        <v>197</v>
      </c>
      <c r="E907" s="188" t="s">
        <v>22</v>
      </c>
      <c r="F907" s="189" t="s">
        <v>960</v>
      </c>
      <c r="H907" s="190">
        <v>159.263</v>
      </c>
      <c r="I907" s="191"/>
      <c r="L907" s="187"/>
      <c r="M907" s="192"/>
      <c r="N907" s="193"/>
      <c r="O907" s="193"/>
      <c r="P907" s="193"/>
      <c r="Q907" s="193"/>
      <c r="R907" s="193"/>
      <c r="S907" s="193"/>
      <c r="T907" s="194"/>
      <c r="AT907" s="188" t="s">
        <v>197</v>
      </c>
      <c r="AU907" s="188" t="s">
        <v>195</v>
      </c>
      <c r="AV907" s="12" t="s">
        <v>195</v>
      </c>
      <c r="AW907" s="12" t="s">
        <v>35</v>
      </c>
      <c r="AX907" s="12" t="s">
        <v>71</v>
      </c>
      <c r="AY907" s="188" t="s">
        <v>187</v>
      </c>
    </row>
    <row r="908" spans="2:51" s="14" customFormat="1" ht="13.5">
      <c r="B908" s="208"/>
      <c r="D908" s="179" t="s">
        <v>197</v>
      </c>
      <c r="E908" s="209" t="s">
        <v>22</v>
      </c>
      <c r="F908" s="210" t="s">
        <v>733</v>
      </c>
      <c r="H908" s="211">
        <v>291.563</v>
      </c>
      <c r="I908" s="212"/>
      <c r="L908" s="208"/>
      <c r="M908" s="213"/>
      <c r="N908" s="214"/>
      <c r="O908" s="214"/>
      <c r="P908" s="214"/>
      <c r="Q908" s="214"/>
      <c r="R908" s="214"/>
      <c r="S908" s="214"/>
      <c r="T908" s="215"/>
      <c r="AT908" s="209" t="s">
        <v>197</v>
      </c>
      <c r="AU908" s="209" t="s">
        <v>195</v>
      </c>
      <c r="AV908" s="14" t="s">
        <v>97</v>
      </c>
      <c r="AW908" s="14" t="s">
        <v>35</v>
      </c>
      <c r="AX908" s="14" t="s">
        <v>71</v>
      </c>
      <c r="AY908" s="209" t="s">
        <v>187</v>
      </c>
    </row>
    <row r="909" spans="2:51" s="11" customFormat="1" ht="13.5">
      <c r="B909" s="178"/>
      <c r="D909" s="179" t="s">
        <v>197</v>
      </c>
      <c r="E909" s="180" t="s">
        <v>22</v>
      </c>
      <c r="F909" s="181" t="s">
        <v>656</v>
      </c>
      <c r="H909" s="182" t="s">
        <v>22</v>
      </c>
      <c r="I909" s="183"/>
      <c r="L909" s="178"/>
      <c r="M909" s="184"/>
      <c r="N909" s="185"/>
      <c r="O909" s="185"/>
      <c r="P909" s="185"/>
      <c r="Q909" s="185"/>
      <c r="R909" s="185"/>
      <c r="S909" s="185"/>
      <c r="T909" s="186"/>
      <c r="AT909" s="182" t="s">
        <v>197</v>
      </c>
      <c r="AU909" s="182" t="s">
        <v>195</v>
      </c>
      <c r="AV909" s="11" t="s">
        <v>78</v>
      </c>
      <c r="AW909" s="11" t="s">
        <v>35</v>
      </c>
      <c r="AX909" s="11" t="s">
        <v>71</v>
      </c>
      <c r="AY909" s="182" t="s">
        <v>187</v>
      </c>
    </row>
    <row r="910" spans="2:51" s="12" customFormat="1" ht="13.5">
      <c r="B910" s="187"/>
      <c r="D910" s="179" t="s">
        <v>197</v>
      </c>
      <c r="E910" s="188" t="s">
        <v>22</v>
      </c>
      <c r="F910" s="189" t="s">
        <v>961</v>
      </c>
      <c r="H910" s="190">
        <v>108</v>
      </c>
      <c r="I910" s="191"/>
      <c r="L910" s="187"/>
      <c r="M910" s="192"/>
      <c r="N910" s="193"/>
      <c r="O910" s="193"/>
      <c r="P910" s="193"/>
      <c r="Q910" s="193"/>
      <c r="R910" s="193"/>
      <c r="S910" s="193"/>
      <c r="T910" s="194"/>
      <c r="AT910" s="188" t="s">
        <v>197</v>
      </c>
      <c r="AU910" s="188" t="s">
        <v>195</v>
      </c>
      <c r="AV910" s="12" t="s">
        <v>195</v>
      </c>
      <c r="AW910" s="12" t="s">
        <v>35</v>
      </c>
      <c r="AX910" s="12" t="s">
        <v>71</v>
      </c>
      <c r="AY910" s="188" t="s">
        <v>187</v>
      </c>
    </row>
    <row r="911" spans="2:51" s="12" customFormat="1" ht="13.5">
      <c r="B911" s="187"/>
      <c r="D911" s="179" t="s">
        <v>197</v>
      </c>
      <c r="E911" s="188" t="s">
        <v>22</v>
      </c>
      <c r="F911" s="189" t="s">
        <v>962</v>
      </c>
      <c r="H911" s="190">
        <v>43</v>
      </c>
      <c r="I911" s="191"/>
      <c r="L911" s="187"/>
      <c r="M911" s="192"/>
      <c r="N911" s="193"/>
      <c r="O911" s="193"/>
      <c r="P911" s="193"/>
      <c r="Q911" s="193"/>
      <c r="R911" s="193"/>
      <c r="S911" s="193"/>
      <c r="T911" s="194"/>
      <c r="AT911" s="188" t="s">
        <v>197</v>
      </c>
      <c r="AU911" s="188" t="s">
        <v>195</v>
      </c>
      <c r="AV911" s="12" t="s">
        <v>195</v>
      </c>
      <c r="AW911" s="12" t="s">
        <v>35</v>
      </c>
      <c r="AX911" s="12" t="s">
        <v>71</v>
      </c>
      <c r="AY911" s="188" t="s">
        <v>187</v>
      </c>
    </row>
    <row r="912" spans="2:51" s="12" customFormat="1" ht="13.5">
      <c r="B912" s="187"/>
      <c r="D912" s="179" t="s">
        <v>197</v>
      </c>
      <c r="E912" s="188" t="s">
        <v>22</v>
      </c>
      <c r="F912" s="189" t="s">
        <v>963</v>
      </c>
      <c r="H912" s="190">
        <v>91.125</v>
      </c>
      <c r="I912" s="191"/>
      <c r="L912" s="187"/>
      <c r="M912" s="192"/>
      <c r="N912" s="193"/>
      <c r="O912" s="193"/>
      <c r="P912" s="193"/>
      <c r="Q912" s="193"/>
      <c r="R912" s="193"/>
      <c r="S912" s="193"/>
      <c r="T912" s="194"/>
      <c r="AT912" s="188" t="s">
        <v>197</v>
      </c>
      <c r="AU912" s="188" t="s">
        <v>195</v>
      </c>
      <c r="AV912" s="12" t="s">
        <v>195</v>
      </c>
      <c r="AW912" s="12" t="s">
        <v>35</v>
      </c>
      <c r="AX912" s="12" t="s">
        <v>71</v>
      </c>
      <c r="AY912" s="188" t="s">
        <v>187</v>
      </c>
    </row>
    <row r="913" spans="2:51" s="14" customFormat="1" ht="13.5">
      <c r="B913" s="208"/>
      <c r="D913" s="179" t="s">
        <v>197</v>
      </c>
      <c r="E913" s="209" t="s">
        <v>22</v>
      </c>
      <c r="F913" s="210" t="s">
        <v>733</v>
      </c>
      <c r="H913" s="211">
        <v>242.125</v>
      </c>
      <c r="I913" s="212"/>
      <c r="L913" s="208"/>
      <c r="M913" s="213"/>
      <c r="N913" s="214"/>
      <c r="O913" s="214"/>
      <c r="P913" s="214"/>
      <c r="Q913" s="214"/>
      <c r="R913" s="214"/>
      <c r="S913" s="214"/>
      <c r="T913" s="215"/>
      <c r="AT913" s="209" t="s">
        <v>197</v>
      </c>
      <c r="AU913" s="209" t="s">
        <v>195</v>
      </c>
      <c r="AV913" s="14" t="s">
        <v>97</v>
      </c>
      <c r="AW913" s="14" t="s">
        <v>35</v>
      </c>
      <c r="AX913" s="14" t="s">
        <v>71</v>
      </c>
      <c r="AY913" s="209" t="s">
        <v>187</v>
      </c>
    </row>
    <row r="914" spans="2:51" s="12" customFormat="1" ht="13.5">
      <c r="B914" s="187"/>
      <c r="D914" s="179" t="s">
        <v>197</v>
      </c>
      <c r="E914" s="188" t="s">
        <v>22</v>
      </c>
      <c r="F914" s="189" t="s">
        <v>968</v>
      </c>
      <c r="H914" s="190">
        <v>705.11</v>
      </c>
      <c r="I914" s="191"/>
      <c r="L914" s="187"/>
      <c r="M914" s="192"/>
      <c r="N914" s="193"/>
      <c r="O914" s="193"/>
      <c r="P914" s="193"/>
      <c r="Q914" s="193"/>
      <c r="R914" s="193"/>
      <c r="S914" s="193"/>
      <c r="T914" s="194"/>
      <c r="AT914" s="188" t="s">
        <v>197</v>
      </c>
      <c r="AU914" s="188" t="s">
        <v>195</v>
      </c>
      <c r="AV914" s="12" t="s">
        <v>195</v>
      </c>
      <c r="AW914" s="12" t="s">
        <v>35</v>
      </c>
      <c r="AX914" s="12" t="s">
        <v>71</v>
      </c>
      <c r="AY914" s="188" t="s">
        <v>187</v>
      </c>
    </row>
    <row r="915" spans="2:51" s="14" customFormat="1" ht="13.5">
      <c r="B915" s="208"/>
      <c r="D915" s="179" t="s">
        <v>197</v>
      </c>
      <c r="E915" s="209" t="s">
        <v>22</v>
      </c>
      <c r="F915" s="210" t="s">
        <v>733</v>
      </c>
      <c r="H915" s="211">
        <v>705.11</v>
      </c>
      <c r="I915" s="212"/>
      <c r="L915" s="208"/>
      <c r="M915" s="213"/>
      <c r="N915" s="214"/>
      <c r="O915" s="214"/>
      <c r="P915" s="214"/>
      <c r="Q915" s="214"/>
      <c r="R915" s="214"/>
      <c r="S915" s="214"/>
      <c r="T915" s="215"/>
      <c r="AT915" s="209" t="s">
        <v>197</v>
      </c>
      <c r="AU915" s="209" t="s">
        <v>195</v>
      </c>
      <c r="AV915" s="14" t="s">
        <v>97</v>
      </c>
      <c r="AW915" s="14" t="s">
        <v>35</v>
      </c>
      <c r="AX915" s="14" t="s">
        <v>71</v>
      </c>
      <c r="AY915" s="209" t="s">
        <v>187</v>
      </c>
    </row>
    <row r="916" spans="2:51" s="13" customFormat="1" ht="13.5">
      <c r="B916" s="195"/>
      <c r="D916" s="196" t="s">
        <v>197</v>
      </c>
      <c r="E916" s="197" t="s">
        <v>22</v>
      </c>
      <c r="F916" s="198" t="s">
        <v>201</v>
      </c>
      <c r="H916" s="199">
        <v>1238.798</v>
      </c>
      <c r="I916" s="200"/>
      <c r="L916" s="195"/>
      <c r="M916" s="201"/>
      <c r="N916" s="202"/>
      <c r="O916" s="202"/>
      <c r="P916" s="202"/>
      <c r="Q916" s="202"/>
      <c r="R916" s="202"/>
      <c r="S916" s="202"/>
      <c r="T916" s="203"/>
      <c r="AT916" s="204" t="s">
        <v>197</v>
      </c>
      <c r="AU916" s="204" t="s">
        <v>195</v>
      </c>
      <c r="AV916" s="13" t="s">
        <v>194</v>
      </c>
      <c r="AW916" s="13" t="s">
        <v>35</v>
      </c>
      <c r="AX916" s="13" t="s">
        <v>78</v>
      </c>
      <c r="AY916" s="204" t="s">
        <v>187</v>
      </c>
    </row>
    <row r="917" spans="2:65" s="1" customFormat="1" ht="22.5" customHeight="1">
      <c r="B917" s="165"/>
      <c r="C917" s="219" t="s">
        <v>997</v>
      </c>
      <c r="D917" s="219" t="s">
        <v>307</v>
      </c>
      <c r="E917" s="220" t="s">
        <v>998</v>
      </c>
      <c r="F917" s="221" t="s">
        <v>999</v>
      </c>
      <c r="G917" s="222" t="s">
        <v>95</v>
      </c>
      <c r="H917" s="223">
        <v>1424.618</v>
      </c>
      <c r="I917" s="224"/>
      <c r="J917" s="225">
        <f>ROUND(I917*H917,2)</f>
        <v>0</v>
      </c>
      <c r="K917" s="221" t="s">
        <v>193</v>
      </c>
      <c r="L917" s="226"/>
      <c r="M917" s="227" t="s">
        <v>22</v>
      </c>
      <c r="N917" s="228" t="s">
        <v>43</v>
      </c>
      <c r="O917" s="36"/>
      <c r="P917" s="175">
        <f>O917*H917</f>
        <v>0</v>
      </c>
      <c r="Q917" s="175">
        <v>0.0035</v>
      </c>
      <c r="R917" s="175">
        <f>Q917*H917</f>
        <v>4.9861629999999995</v>
      </c>
      <c r="S917" s="175">
        <v>0</v>
      </c>
      <c r="T917" s="176">
        <f>S917*H917</f>
        <v>0</v>
      </c>
      <c r="AR917" s="18" t="s">
        <v>437</v>
      </c>
      <c r="AT917" s="18" t="s">
        <v>307</v>
      </c>
      <c r="AU917" s="18" t="s">
        <v>195</v>
      </c>
      <c r="AY917" s="18" t="s">
        <v>187</v>
      </c>
      <c r="BE917" s="177">
        <f>IF(N917="základní",J917,0)</f>
        <v>0</v>
      </c>
      <c r="BF917" s="177">
        <f>IF(N917="snížená",J917,0)</f>
        <v>0</v>
      </c>
      <c r="BG917" s="177">
        <f>IF(N917="zákl. přenesená",J917,0)</f>
        <v>0</v>
      </c>
      <c r="BH917" s="177">
        <f>IF(N917="sníž. přenesená",J917,0)</f>
        <v>0</v>
      </c>
      <c r="BI917" s="177">
        <f>IF(N917="nulová",J917,0)</f>
        <v>0</v>
      </c>
      <c r="BJ917" s="18" t="s">
        <v>195</v>
      </c>
      <c r="BK917" s="177">
        <f>ROUND(I917*H917,2)</f>
        <v>0</v>
      </c>
      <c r="BL917" s="18" t="s">
        <v>301</v>
      </c>
      <c r="BM917" s="18" t="s">
        <v>1000</v>
      </c>
    </row>
    <row r="918" spans="2:51" s="12" customFormat="1" ht="13.5">
      <c r="B918" s="187"/>
      <c r="D918" s="196" t="s">
        <v>197</v>
      </c>
      <c r="F918" s="217" t="s">
        <v>1001</v>
      </c>
      <c r="H918" s="218">
        <v>1424.618</v>
      </c>
      <c r="I918" s="191"/>
      <c r="L918" s="187"/>
      <c r="M918" s="192"/>
      <c r="N918" s="193"/>
      <c r="O918" s="193"/>
      <c r="P918" s="193"/>
      <c r="Q918" s="193"/>
      <c r="R918" s="193"/>
      <c r="S918" s="193"/>
      <c r="T918" s="194"/>
      <c r="AT918" s="188" t="s">
        <v>197</v>
      </c>
      <c r="AU918" s="188" t="s">
        <v>195</v>
      </c>
      <c r="AV918" s="12" t="s">
        <v>195</v>
      </c>
      <c r="AW918" s="12" t="s">
        <v>4</v>
      </c>
      <c r="AX918" s="12" t="s">
        <v>78</v>
      </c>
      <c r="AY918" s="188" t="s">
        <v>187</v>
      </c>
    </row>
    <row r="919" spans="2:65" s="1" customFormat="1" ht="31.5" customHeight="1">
      <c r="B919" s="165"/>
      <c r="C919" s="166" t="s">
        <v>1002</v>
      </c>
      <c r="D919" s="166" t="s">
        <v>189</v>
      </c>
      <c r="E919" s="167" t="s">
        <v>1003</v>
      </c>
      <c r="F919" s="168" t="s">
        <v>1004</v>
      </c>
      <c r="G919" s="169" t="s">
        <v>95</v>
      </c>
      <c r="H919" s="170">
        <v>568.6</v>
      </c>
      <c r="I919" s="171"/>
      <c r="J919" s="172">
        <f>ROUND(I919*H919,2)</f>
        <v>0</v>
      </c>
      <c r="K919" s="168" t="s">
        <v>193</v>
      </c>
      <c r="L919" s="35"/>
      <c r="M919" s="173" t="s">
        <v>22</v>
      </c>
      <c r="N919" s="174" t="s">
        <v>43</v>
      </c>
      <c r="O919" s="36"/>
      <c r="P919" s="175">
        <f>O919*H919</f>
        <v>0</v>
      </c>
      <c r="Q919" s="175">
        <v>0.00072</v>
      </c>
      <c r="R919" s="175">
        <f>Q919*H919</f>
        <v>0.40939200000000003</v>
      </c>
      <c r="S919" s="175">
        <v>0</v>
      </c>
      <c r="T919" s="176">
        <f>S919*H919</f>
        <v>0</v>
      </c>
      <c r="AR919" s="18" t="s">
        <v>301</v>
      </c>
      <c r="AT919" s="18" t="s">
        <v>189</v>
      </c>
      <c r="AU919" s="18" t="s">
        <v>195</v>
      </c>
      <c r="AY919" s="18" t="s">
        <v>187</v>
      </c>
      <c r="BE919" s="177">
        <f>IF(N919="základní",J919,0)</f>
        <v>0</v>
      </c>
      <c r="BF919" s="177">
        <f>IF(N919="snížená",J919,0)</f>
        <v>0</v>
      </c>
      <c r="BG919" s="177">
        <f>IF(N919="zákl. přenesená",J919,0)</f>
        <v>0</v>
      </c>
      <c r="BH919" s="177">
        <f>IF(N919="sníž. přenesená",J919,0)</f>
        <v>0</v>
      </c>
      <c r="BI919" s="177">
        <f>IF(N919="nulová",J919,0)</f>
        <v>0</v>
      </c>
      <c r="BJ919" s="18" t="s">
        <v>195</v>
      </c>
      <c r="BK919" s="177">
        <f>ROUND(I919*H919,2)</f>
        <v>0</v>
      </c>
      <c r="BL919" s="18" t="s">
        <v>301</v>
      </c>
      <c r="BM919" s="18" t="s">
        <v>1005</v>
      </c>
    </row>
    <row r="920" spans="2:51" s="11" customFormat="1" ht="13.5">
      <c r="B920" s="178"/>
      <c r="D920" s="179" t="s">
        <v>197</v>
      </c>
      <c r="E920" s="180" t="s">
        <v>22</v>
      </c>
      <c r="F920" s="181" t="s">
        <v>1006</v>
      </c>
      <c r="H920" s="182" t="s">
        <v>22</v>
      </c>
      <c r="I920" s="183"/>
      <c r="L920" s="178"/>
      <c r="M920" s="184"/>
      <c r="N920" s="185"/>
      <c r="O920" s="185"/>
      <c r="P920" s="185"/>
      <c r="Q920" s="185"/>
      <c r="R920" s="185"/>
      <c r="S920" s="185"/>
      <c r="T920" s="186"/>
      <c r="AT920" s="182" t="s">
        <v>197</v>
      </c>
      <c r="AU920" s="182" t="s">
        <v>195</v>
      </c>
      <c r="AV920" s="11" t="s">
        <v>78</v>
      </c>
      <c r="AW920" s="11" t="s">
        <v>35</v>
      </c>
      <c r="AX920" s="11" t="s">
        <v>71</v>
      </c>
      <c r="AY920" s="182" t="s">
        <v>187</v>
      </c>
    </row>
    <row r="921" spans="2:51" s="12" customFormat="1" ht="13.5">
      <c r="B921" s="187"/>
      <c r="D921" s="196" t="s">
        <v>197</v>
      </c>
      <c r="E921" s="216" t="s">
        <v>22</v>
      </c>
      <c r="F921" s="217" t="s">
        <v>1007</v>
      </c>
      <c r="H921" s="218">
        <v>568.6</v>
      </c>
      <c r="I921" s="191"/>
      <c r="L921" s="187"/>
      <c r="M921" s="192"/>
      <c r="N921" s="193"/>
      <c r="O921" s="193"/>
      <c r="P921" s="193"/>
      <c r="Q921" s="193"/>
      <c r="R921" s="193"/>
      <c r="S921" s="193"/>
      <c r="T921" s="194"/>
      <c r="AT921" s="188" t="s">
        <v>197</v>
      </c>
      <c r="AU921" s="188" t="s">
        <v>195</v>
      </c>
      <c r="AV921" s="12" t="s">
        <v>195</v>
      </c>
      <c r="AW921" s="12" t="s">
        <v>35</v>
      </c>
      <c r="AX921" s="12" t="s">
        <v>78</v>
      </c>
      <c r="AY921" s="188" t="s">
        <v>187</v>
      </c>
    </row>
    <row r="922" spans="2:65" s="1" customFormat="1" ht="22.5" customHeight="1">
      <c r="B922" s="165"/>
      <c r="C922" s="219" t="s">
        <v>1008</v>
      </c>
      <c r="D922" s="219" t="s">
        <v>307</v>
      </c>
      <c r="E922" s="220" t="s">
        <v>1009</v>
      </c>
      <c r="F922" s="221" t="s">
        <v>1010</v>
      </c>
      <c r="G922" s="222" t="s">
        <v>95</v>
      </c>
      <c r="H922" s="223">
        <v>653.89</v>
      </c>
      <c r="I922" s="224"/>
      <c r="J922" s="225">
        <f>ROUND(I922*H922,2)</f>
        <v>0</v>
      </c>
      <c r="K922" s="221" t="s">
        <v>22</v>
      </c>
      <c r="L922" s="226"/>
      <c r="M922" s="227" t="s">
        <v>22</v>
      </c>
      <c r="N922" s="228" t="s">
        <v>43</v>
      </c>
      <c r="O922" s="36"/>
      <c r="P922" s="175">
        <f>O922*H922</f>
        <v>0</v>
      </c>
      <c r="Q922" s="175">
        <v>0.0019</v>
      </c>
      <c r="R922" s="175">
        <f>Q922*H922</f>
        <v>1.242391</v>
      </c>
      <c r="S922" s="175">
        <v>0</v>
      </c>
      <c r="T922" s="176">
        <f>S922*H922</f>
        <v>0</v>
      </c>
      <c r="AR922" s="18" t="s">
        <v>437</v>
      </c>
      <c r="AT922" s="18" t="s">
        <v>307</v>
      </c>
      <c r="AU922" s="18" t="s">
        <v>195</v>
      </c>
      <c r="AY922" s="18" t="s">
        <v>187</v>
      </c>
      <c r="BE922" s="177">
        <f>IF(N922="základní",J922,0)</f>
        <v>0</v>
      </c>
      <c r="BF922" s="177">
        <f>IF(N922="snížená",J922,0)</f>
        <v>0</v>
      </c>
      <c r="BG922" s="177">
        <f>IF(N922="zákl. přenesená",J922,0)</f>
        <v>0</v>
      </c>
      <c r="BH922" s="177">
        <f>IF(N922="sníž. přenesená",J922,0)</f>
        <v>0</v>
      </c>
      <c r="BI922" s="177">
        <f>IF(N922="nulová",J922,0)</f>
        <v>0</v>
      </c>
      <c r="BJ922" s="18" t="s">
        <v>195</v>
      </c>
      <c r="BK922" s="177">
        <f>ROUND(I922*H922,2)</f>
        <v>0</v>
      </c>
      <c r="BL922" s="18" t="s">
        <v>301</v>
      </c>
      <c r="BM922" s="18" t="s">
        <v>1011</v>
      </c>
    </row>
    <row r="923" spans="2:51" s="12" customFormat="1" ht="13.5">
      <c r="B923" s="187"/>
      <c r="D923" s="196" t="s">
        <v>197</v>
      </c>
      <c r="F923" s="217" t="s">
        <v>1012</v>
      </c>
      <c r="H923" s="218">
        <v>653.89</v>
      </c>
      <c r="I923" s="191"/>
      <c r="L923" s="187"/>
      <c r="M923" s="192"/>
      <c r="N923" s="193"/>
      <c r="O923" s="193"/>
      <c r="P923" s="193"/>
      <c r="Q923" s="193"/>
      <c r="R923" s="193"/>
      <c r="S923" s="193"/>
      <c r="T923" s="194"/>
      <c r="AT923" s="188" t="s">
        <v>197</v>
      </c>
      <c r="AU923" s="188" t="s">
        <v>195</v>
      </c>
      <c r="AV923" s="12" t="s">
        <v>195</v>
      </c>
      <c r="AW923" s="12" t="s">
        <v>4</v>
      </c>
      <c r="AX923" s="12" t="s">
        <v>78</v>
      </c>
      <c r="AY923" s="188" t="s">
        <v>187</v>
      </c>
    </row>
    <row r="924" spans="2:65" s="1" customFormat="1" ht="31.5" customHeight="1">
      <c r="B924" s="165"/>
      <c r="C924" s="166" t="s">
        <v>1013</v>
      </c>
      <c r="D924" s="166" t="s">
        <v>189</v>
      </c>
      <c r="E924" s="167" t="s">
        <v>1003</v>
      </c>
      <c r="F924" s="168" t="s">
        <v>1004</v>
      </c>
      <c r="G924" s="169" t="s">
        <v>95</v>
      </c>
      <c r="H924" s="170">
        <v>73.134</v>
      </c>
      <c r="I924" s="171"/>
      <c r="J924" s="172">
        <f>ROUND(I924*H924,2)</f>
        <v>0</v>
      </c>
      <c r="K924" s="168" t="s">
        <v>193</v>
      </c>
      <c r="L924" s="35"/>
      <c r="M924" s="173" t="s">
        <v>22</v>
      </c>
      <c r="N924" s="174" t="s">
        <v>43</v>
      </c>
      <c r="O924" s="36"/>
      <c r="P924" s="175">
        <f>O924*H924</f>
        <v>0</v>
      </c>
      <c r="Q924" s="175">
        <v>0.00072</v>
      </c>
      <c r="R924" s="175">
        <f>Q924*H924</f>
        <v>0.052656480000000006</v>
      </c>
      <c r="S924" s="175">
        <v>0</v>
      </c>
      <c r="T924" s="176">
        <f>S924*H924</f>
        <v>0</v>
      </c>
      <c r="AR924" s="18" t="s">
        <v>301</v>
      </c>
      <c r="AT924" s="18" t="s">
        <v>189</v>
      </c>
      <c r="AU924" s="18" t="s">
        <v>195</v>
      </c>
      <c r="AY924" s="18" t="s">
        <v>187</v>
      </c>
      <c r="BE924" s="177">
        <f>IF(N924="základní",J924,0)</f>
        <v>0</v>
      </c>
      <c r="BF924" s="177">
        <f>IF(N924="snížená",J924,0)</f>
        <v>0</v>
      </c>
      <c r="BG924" s="177">
        <f>IF(N924="zákl. přenesená",J924,0)</f>
        <v>0</v>
      </c>
      <c r="BH924" s="177">
        <f>IF(N924="sníž. přenesená",J924,0)</f>
        <v>0</v>
      </c>
      <c r="BI924" s="177">
        <f>IF(N924="nulová",J924,0)</f>
        <v>0</v>
      </c>
      <c r="BJ924" s="18" t="s">
        <v>195</v>
      </c>
      <c r="BK924" s="177">
        <f>ROUND(I924*H924,2)</f>
        <v>0</v>
      </c>
      <c r="BL924" s="18" t="s">
        <v>301</v>
      </c>
      <c r="BM924" s="18" t="s">
        <v>1014</v>
      </c>
    </row>
    <row r="925" spans="2:51" s="11" customFormat="1" ht="13.5">
      <c r="B925" s="178"/>
      <c r="D925" s="179" t="s">
        <v>197</v>
      </c>
      <c r="E925" s="180" t="s">
        <v>22</v>
      </c>
      <c r="F925" s="181" t="s">
        <v>566</v>
      </c>
      <c r="H925" s="182" t="s">
        <v>22</v>
      </c>
      <c r="I925" s="183"/>
      <c r="L925" s="178"/>
      <c r="M925" s="184"/>
      <c r="N925" s="185"/>
      <c r="O925" s="185"/>
      <c r="P925" s="185"/>
      <c r="Q925" s="185"/>
      <c r="R925" s="185"/>
      <c r="S925" s="185"/>
      <c r="T925" s="186"/>
      <c r="AT925" s="182" t="s">
        <v>197</v>
      </c>
      <c r="AU925" s="182" t="s">
        <v>195</v>
      </c>
      <c r="AV925" s="11" t="s">
        <v>78</v>
      </c>
      <c r="AW925" s="11" t="s">
        <v>35</v>
      </c>
      <c r="AX925" s="11" t="s">
        <v>71</v>
      </c>
      <c r="AY925" s="182" t="s">
        <v>187</v>
      </c>
    </row>
    <row r="926" spans="2:51" s="12" customFormat="1" ht="13.5">
      <c r="B926" s="187"/>
      <c r="D926" s="179" t="s">
        <v>197</v>
      </c>
      <c r="E926" s="188" t="s">
        <v>22</v>
      </c>
      <c r="F926" s="189" t="s">
        <v>1015</v>
      </c>
      <c r="H926" s="190">
        <v>32.574</v>
      </c>
      <c r="I926" s="191"/>
      <c r="L926" s="187"/>
      <c r="M926" s="192"/>
      <c r="N926" s="193"/>
      <c r="O926" s="193"/>
      <c r="P926" s="193"/>
      <c r="Q926" s="193"/>
      <c r="R926" s="193"/>
      <c r="S926" s="193"/>
      <c r="T926" s="194"/>
      <c r="AT926" s="188" t="s">
        <v>197</v>
      </c>
      <c r="AU926" s="188" t="s">
        <v>195</v>
      </c>
      <c r="AV926" s="12" t="s">
        <v>195</v>
      </c>
      <c r="AW926" s="12" t="s">
        <v>35</v>
      </c>
      <c r="AX926" s="12" t="s">
        <v>71</v>
      </c>
      <c r="AY926" s="188" t="s">
        <v>187</v>
      </c>
    </row>
    <row r="927" spans="2:51" s="11" customFormat="1" ht="13.5">
      <c r="B927" s="178"/>
      <c r="D927" s="179" t="s">
        <v>197</v>
      </c>
      <c r="E927" s="180" t="s">
        <v>22</v>
      </c>
      <c r="F927" s="181" t="s">
        <v>568</v>
      </c>
      <c r="H927" s="182" t="s">
        <v>22</v>
      </c>
      <c r="I927" s="183"/>
      <c r="L927" s="178"/>
      <c r="M927" s="184"/>
      <c r="N927" s="185"/>
      <c r="O927" s="185"/>
      <c r="P927" s="185"/>
      <c r="Q927" s="185"/>
      <c r="R927" s="185"/>
      <c r="S927" s="185"/>
      <c r="T927" s="186"/>
      <c r="AT927" s="182" t="s">
        <v>197</v>
      </c>
      <c r="AU927" s="182" t="s">
        <v>195</v>
      </c>
      <c r="AV927" s="11" t="s">
        <v>78</v>
      </c>
      <c r="AW927" s="11" t="s">
        <v>35</v>
      </c>
      <c r="AX927" s="11" t="s">
        <v>71</v>
      </c>
      <c r="AY927" s="182" t="s">
        <v>187</v>
      </c>
    </row>
    <row r="928" spans="2:51" s="12" customFormat="1" ht="13.5">
      <c r="B928" s="187"/>
      <c r="D928" s="179" t="s">
        <v>197</v>
      </c>
      <c r="E928" s="188" t="s">
        <v>22</v>
      </c>
      <c r="F928" s="189" t="s">
        <v>1016</v>
      </c>
      <c r="H928" s="190">
        <v>40.56</v>
      </c>
      <c r="I928" s="191"/>
      <c r="L928" s="187"/>
      <c r="M928" s="192"/>
      <c r="N928" s="193"/>
      <c r="O928" s="193"/>
      <c r="P928" s="193"/>
      <c r="Q928" s="193"/>
      <c r="R928" s="193"/>
      <c r="S928" s="193"/>
      <c r="T928" s="194"/>
      <c r="AT928" s="188" t="s">
        <v>197</v>
      </c>
      <c r="AU928" s="188" t="s">
        <v>195</v>
      </c>
      <c r="AV928" s="12" t="s">
        <v>195</v>
      </c>
      <c r="AW928" s="12" t="s">
        <v>35</v>
      </c>
      <c r="AX928" s="12" t="s">
        <v>71</v>
      </c>
      <c r="AY928" s="188" t="s">
        <v>187</v>
      </c>
    </row>
    <row r="929" spans="2:51" s="13" customFormat="1" ht="13.5">
      <c r="B929" s="195"/>
      <c r="D929" s="196" t="s">
        <v>197</v>
      </c>
      <c r="E929" s="197" t="s">
        <v>22</v>
      </c>
      <c r="F929" s="198" t="s">
        <v>201</v>
      </c>
      <c r="H929" s="199">
        <v>73.134</v>
      </c>
      <c r="I929" s="200"/>
      <c r="L929" s="195"/>
      <c r="M929" s="201"/>
      <c r="N929" s="202"/>
      <c r="O929" s="202"/>
      <c r="P929" s="202"/>
      <c r="Q929" s="202"/>
      <c r="R929" s="202"/>
      <c r="S929" s="202"/>
      <c r="T929" s="203"/>
      <c r="AT929" s="204" t="s">
        <v>197</v>
      </c>
      <c r="AU929" s="204" t="s">
        <v>195</v>
      </c>
      <c r="AV929" s="13" t="s">
        <v>194</v>
      </c>
      <c r="AW929" s="13" t="s">
        <v>35</v>
      </c>
      <c r="AX929" s="13" t="s">
        <v>78</v>
      </c>
      <c r="AY929" s="204" t="s">
        <v>187</v>
      </c>
    </row>
    <row r="930" spans="2:65" s="1" customFormat="1" ht="22.5" customHeight="1">
      <c r="B930" s="165"/>
      <c r="C930" s="219" t="s">
        <v>1017</v>
      </c>
      <c r="D930" s="219" t="s">
        <v>307</v>
      </c>
      <c r="E930" s="220" t="s">
        <v>1018</v>
      </c>
      <c r="F930" s="221" t="s">
        <v>1019</v>
      </c>
      <c r="G930" s="222" t="s">
        <v>95</v>
      </c>
      <c r="H930" s="223">
        <v>84.104</v>
      </c>
      <c r="I930" s="224"/>
      <c r="J930" s="225">
        <f>ROUND(I930*H930,2)</f>
        <v>0</v>
      </c>
      <c r="K930" s="221" t="s">
        <v>22</v>
      </c>
      <c r="L930" s="226"/>
      <c r="M930" s="227" t="s">
        <v>22</v>
      </c>
      <c r="N930" s="228" t="s">
        <v>43</v>
      </c>
      <c r="O930" s="36"/>
      <c r="P930" s="175">
        <f>O930*H930</f>
        <v>0</v>
      </c>
      <c r="Q930" s="175">
        <v>0.0019</v>
      </c>
      <c r="R930" s="175">
        <f>Q930*H930</f>
        <v>0.1597976</v>
      </c>
      <c r="S930" s="175">
        <v>0</v>
      </c>
      <c r="T930" s="176">
        <f>S930*H930</f>
        <v>0</v>
      </c>
      <c r="AR930" s="18" t="s">
        <v>437</v>
      </c>
      <c r="AT930" s="18" t="s">
        <v>307</v>
      </c>
      <c r="AU930" s="18" t="s">
        <v>195</v>
      </c>
      <c r="AY930" s="18" t="s">
        <v>187</v>
      </c>
      <c r="BE930" s="177">
        <f>IF(N930="základní",J930,0)</f>
        <v>0</v>
      </c>
      <c r="BF930" s="177">
        <f>IF(N930="snížená",J930,0)</f>
        <v>0</v>
      </c>
      <c r="BG930" s="177">
        <f>IF(N930="zákl. přenesená",J930,0)</f>
        <v>0</v>
      </c>
      <c r="BH930" s="177">
        <f>IF(N930="sníž. přenesená",J930,0)</f>
        <v>0</v>
      </c>
      <c r="BI930" s="177">
        <f>IF(N930="nulová",J930,0)</f>
        <v>0</v>
      </c>
      <c r="BJ930" s="18" t="s">
        <v>195</v>
      </c>
      <c r="BK930" s="177">
        <f>ROUND(I930*H930,2)</f>
        <v>0</v>
      </c>
      <c r="BL930" s="18" t="s">
        <v>301</v>
      </c>
      <c r="BM930" s="18" t="s">
        <v>1020</v>
      </c>
    </row>
    <row r="931" spans="2:51" s="12" customFormat="1" ht="13.5">
      <c r="B931" s="187"/>
      <c r="D931" s="196" t="s">
        <v>197</v>
      </c>
      <c r="F931" s="217" t="s">
        <v>1021</v>
      </c>
      <c r="H931" s="218">
        <v>84.104</v>
      </c>
      <c r="I931" s="191"/>
      <c r="L931" s="187"/>
      <c r="M931" s="192"/>
      <c r="N931" s="193"/>
      <c r="O931" s="193"/>
      <c r="P931" s="193"/>
      <c r="Q931" s="193"/>
      <c r="R931" s="193"/>
      <c r="S931" s="193"/>
      <c r="T931" s="194"/>
      <c r="AT931" s="188" t="s">
        <v>197</v>
      </c>
      <c r="AU931" s="188" t="s">
        <v>195</v>
      </c>
      <c r="AV931" s="12" t="s">
        <v>195</v>
      </c>
      <c r="AW931" s="12" t="s">
        <v>4</v>
      </c>
      <c r="AX931" s="12" t="s">
        <v>78</v>
      </c>
      <c r="AY931" s="188" t="s">
        <v>187</v>
      </c>
    </row>
    <row r="932" spans="2:65" s="1" customFormat="1" ht="22.5" customHeight="1">
      <c r="B932" s="165"/>
      <c r="C932" s="166" t="s">
        <v>1022</v>
      </c>
      <c r="D932" s="166" t="s">
        <v>189</v>
      </c>
      <c r="E932" s="167" t="s">
        <v>1023</v>
      </c>
      <c r="F932" s="168" t="s">
        <v>1024</v>
      </c>
      <c r="G932" s="169" t="s">
        <v>95</v>
      </c>
      <c r="H932" s="170">
        <v>714</v>
      </c>
      <c r="I932" s="171"/>
      <c r="J932" s="172">
        <f>ROUND(I932*H932,2)</f>
        <v>0</v>
      </c>
      <c r="K932" s="168" t="s">
        <v>193</v>
      </c>
      <c r="L932" s="35"/>
      <c r="M932" s="173" t="s">
        <v>22</v>
      </c>
      <c r="N932" s="174" t="s">
        <v>43</v>
      </c>
      <c r="O932" s="36"/>
      <c r="P932" s="175">
        <f>O932*H932</f>
        <v>0</v>
      </c>
      <c r="Q932" s="175">
        <v>0.00051</v>
      </c>
      <c r="R932" s="175">
        <f>Q932*H932</f>
        <v>0.36414</v>
      </c>
      <c r="S932" s="175">
        <v>0</v>
      </c>
      <c r="T932" s="176">
        <f>S932*H932</f>
        <v>0</v>
      </c>
      <c r="AR932" s="18" t="s">
        <v>301</v>
      </c>
      <c r="AT932" s="18" t="s">
        <v>189</v>
      </c>
      <c r="AU932" s="18" t="s">
        <v>195</v>
      </c>
      <c r="AY932" s="18" t="s">
        <v>187</v>
      </c>
      <c r="BE932" s="177">
        <f>IF(N932="základní",J932,0)</f>
        <v>0</v>
      </c>
      <c r="BF932" s="177">
        <f>IF(N932="snížená",J932,0)</f>
        <v>0</v>
      </c>
      <c r="BG932" s="177">
        <f>IF(N932="zákl. přenesená",J932,0)</f>
        <v>0</v>
      </c>
      <c r="BH932" s="177">
        <f>IF(N932="sníž. přenesená",J932,0)</f>
        <v>0</v>
      </c>
      <c r="BI932" s="177">
        <f>IF(N932="nulová",J932,0)</f>
        <v>0</v>
      </c>
      <c r="BJ932" s="18" t="s">
        <v>195</v>
      </c>
      <c r="BK932" s="177">
        <f>ROUND(I932*H932,2)</f>
        <v>0</v>
      </c>
      <c r="BL932" s="18" t="s">
        <v>301</v>
      </c>
      <c r="BM932" s="18" t="s">
        <v>1025</v>
      </c>
    </row>
    <row r="933" spans="2:51" s="11" customFormat="1" ht="13.5">
      <c r="B933" s="178"/>
      <c r="D933" s="179" t="s">
        <v>197</v>
      </c>
      <c r="E933" s="180" t="s">
        <v>22</v>
      </c>
      <c r="F933" s="181" t="s">
        <v>1026</v>
      </c>
      <c r="H933" s="182" t="s">
        <v>22</v>
      </c>
      <c r="I933" s="183"/>
      <c r="L933" s="178"/>
      <c r="M933" s="184"/>
      <c r="N933" s="185"/>
      <c r="O933" s="185"/>
      <c r="P933" s="185"/>
      <c r="Q933" s="185"/>
      <c r="R933" s="185"/>
      <c r="S933" s="185"/>
      <c r="T933" s="186"/>
      <c r="AT933" s="182" t="s">
        <v>197</v>
      </c>
      <c r="AU933" s="182" t="s">
        <v>195</v>
      </c>
      <c r="AV933" s="11" t="s">
        <v>78</v>
      </c>
      <c r="AW933" s="11" t="s">
        <v>35</v>
      </c>
      <c r="AX933" s="11" t="s">
        <v>71</v>
      </c>
      <c r="AY933" s="182" t="s">
        <v>187</v>
      </c>
    </row>
    <row r="934" spans="2:51" s="12" customFormat="1" ht="13.5">
      <c r="B934" s="187"/>
      <c r="D934" s="179" t="s">
        <v>197</v>
      </c>
      <c r="E934" s="188" t="s">
        <v>22</v>
      </c>
      <c r="F934" s="189" t="s">
        <v>1027</v>
      </c>
      <c r="H934" s="190">
        <v>490</v>
      </c>
      <c r="I934" s="191"/>
      <c r="L934" s="187"/>
      <c r="M934" s="192"/>
      <c r="N934" s="193"/>
      <c r="O934" s="193"/>
      <c r="P934" s="193"/>
      <c r="Q934" s="193"/>
      <c r="R934" s="193"/>
      <c r="S934" s="193"/>
      <c r="T934" s="194"/>
      <c r="AT934" s="188" t="s">
        <v>197</v>
      </c>
      <c r="AU934" s="188" t="s">
        <v>195</v>
      </c>
      <c r="AV934" s="12" t="s">
        <v>195</v>
      </c>
      <c r="AW934" s="12" t="s">
        <v>35</v>
      </c>
      <c r="AX934" s="12" t="s">
        <v>71</v>
      </c>
      <c r="AY934" s="188" t="s">
        <v>187</v>
      </c>
    </row>
    <row r="935" spans="2:51" s="12" customFormat="1" ht="13.5">
      <c r="B935" s="187"/>
      <c r="D935" s="179" t="s">
        <v>197</v>
      </c>
      <c r="E935" s="188" t="s">
        <v>22</v>
      </c>
      <c r="F935" s="189" t="s">
        <v>1028</v>
      </c>
      <c r="H935" s="190">
        <v>97</v>
      </c>
      <c r="I935" s="191"/>
      <c r="L935" s="187"/>
      <c r="M935" s="192"/>
      <c r="N935" s="193"/>
      <c r="O935" s="193"/>
      <c r="P935" s="193"/>
      <c r="Q935" s="193"/>
      <c r="R935" s="193"/>
      <c r="S935" s="193"/>
      <c r="T935" s="194"/>
      <c r="AT935" s="188" t="s">
        <v>197</v>
      </c>
      <c r="AU935" s="188" t="s">
        <v>195</v>
      </c>
      <c r="AV935" s="12" t="s">
        <v>195</v>
      </c>
      <c r="AW935" s="12" t="s">
        <v>35</v>
      </c>
      <c r="AX935" s="12" t="s">
        <v>71</v>
      </c>
      <c r="AY935" s="188" t="s">
        <v>187</v>
      </c>
    </row>
    <row r="936" spans="2:51" s="12" customFormat="1" ht="13.5">
      <c r="B936" s="187"/>
      <c r="D936" s="179" t="s">
        <v>197</v>
      </c>
      <c r="E936" s="188" t="s">
        <v>22</v>
      </c>
      <c r="F936" s="189" t="s">
        <v>1029</v>
      </c>
      <c r="H936" s="190">
        <v>127</v>
      </c>
      <c r="I936" s="191"/>
      <c r="L936" s="187"/>
      <c r="M936" s="192"/>
      <c r="N936" s="193"/>
      <c r="O936" s="193"/>
      <c r="P936" s="193"/>
      <c r="Q936" s="193"/>
      <c r="R936" s="193"/>
      <c r="S936" s="193"/>
      <c r="T936" s="194"/>
      <c r="AT936" s="188" t="s">
        <v>197</v>
      </c>
      <c r="AU936" s="188" t="s">
        <v>195</v>
      </c>
      <c r="AV936" s="12" t="s">
        <v>195</v>
      </c>
      <c r="AW936" s="12" t="s">
        <v>35</v>
      </c>
      <c r="AX936" s="12" t="s">
        <v>71</v>
      </c>
      <c r="AY936" s="188" t="s">
        <v>187</v>
      </c>
    </row>
    <row r="937" spans="2:51" s="13" customFormat="1" ht="13.5">
      <c r="B937" s="195"/>
      <c r="D937" s="196" t="s">
        <v>197</v>
      </c>
      <c r="E937" s="197" t="s">
        <v>22</v>
      </c>
      <c r="F937" s="198" t="s">
        <v>201</v>
      </c>
      <c r="H937" s="199">
        <v>714</v>
      </c>
      <c r="I937" s="200"/>
      <c r="L937" s="195"/>
      <c r="M937" s="201"/>
      <c r="N937" s="202"/>
      <c r="O937" s="202"/>
      <c r="P937" s="202"/>
      <c r="Q937" s="202"/>
      <c r="R937" s="202"/>
      <c r="S937" s="202"/>
      <c r="T937" s="203"/>
      <c r="AT937" s="204" t="s">
        <v>197</v>
      </c>
      <c r="AU937" s="204" t="s">
        <v>195</v>
      </c>
      <c r="AV937" s="13" t="s">
        <v>194</v>
      </c>
      <c r="AW937" s="13" t="s">
        <v>35</v>
      </c>
      <c r="AX937" s="13" t="s">
        <v>78</v>
      </c>
      <c r="AY937" s="204" t="s">
        <v>187</v>
      </c>
    </row>
    <row r="938" spans="2:65" s="1" customFormat="1" ht="22.5" customHeight="1">
      <c r="B938" s="165"/>
      <c r="C938" s="219" t="s">
        <v>1030</v>
      </c>
      <c r="D938" s="219" t="s">
        <v>307</v>
      </c>
      <c r="E938" s="220" t="s">
        <v>1009</v>
      </c>
      <c r="F938" s="221" t="s">
        <v>1010</v>
      </c>
      <c r="G938" s="222" t="s">
        <v>95</v>
      </c>
      <c r="H938" s="223">
        <v>944.265</v>
      </c>
      <c r="I938" s="224"/>
      <c r="J938" s="225">
        <f>ROUND(I938*H938,2)</f>
        <v>0</v>
      </c>
      <c r="K938" s="221" t="s">
        <v>22</v>
      </c>
      <c r="L938" s="226"/>
      <c r="M938" s="227" t="s">
        <v>22</v>
      </c>
      <c r="N938" s="228" t="s">
        <v>43</v>
      </c>
      <c r="O938" s="36"/>
      <c r="P938" s="175">
        <f>O938*H938</f>
        <v>0</v>
      </c>
      <c r="Q938" s="175">
        <v>0.0019</v>
      </c>
      <c r="R938" s="175">
        <f>Q938*H938</f>
        <v>1.7941035</v>
      </c>
      <c r="S938" s="175">
        <v>0</v>
      </c>
      <c r="T938" s="176">
        <f>S938*H938</f>
        <v>0</v>
      </c>
      <c r="AR938" s="18" t="s">
        <v>437</v>
      </c>
      <c r="AT938" s="18" t="s">
        <v>307</v>
      </c>
      <c r="AU938" s="18" t="s">
        <v>195</v>
      </c>
      <c r="AY938" s="18" t="s">
        <v>187</v>
      </c>
      <c r="BE938" s="177">
        <f>IF(N938="základní",J938,0)</f>
        <v>0</v>
      </c>
      <c r="BF938" s="177">
        <f>IF(N938="snížená",J938,0)</f>
        <v>0</v>
      </c>
      <c r="BG938" s="177">
        <f>IF(N938="zákl. přenesená",J938,0)</f>
        <v>0</v>
      </c>
      <c r="BH938" s="177">
        <f>IF(N938="sníž. přenesená",J938,0)</f>
        <v>0</v>
      </c>
      <c r="BI938" s="177">
        <f>IF(N938="nulová",J938,0)</f>
        <v>0</v>
      </c>
      <c r="BJ938" s="18" t="s">
        <v>195</v>
      </c>
      <c r="BK938" s="177">
        <f>ROUND(I938*H938,2)</f>
        <v>0</v>
      </c>
      <c r="BL938" s="18" t="s">
        <v>301</v>
      </c>
      <c r="BM938" s="18" t="s">
        <v>1031</v>
      </c>
    </row>
    <row r="939" spans="2:51" s="12" customFormat="1" ht="13.5">
      <c r="B939" s="187"/>
      <c r="D939" s="179" t="s">
        <v>197</v>
      </c>
      <c r="E939" s="188" t="s">
        <v>22</v>
      </c>
      <c r="F939" s="189" t="s">
        <v>1032</v>
      </c>
      <c r="H939" s="190">
        <v>821.1</v>
      </c>
      <c r="I939" s="191"/>
      <c r="L939" s="187"/>
      <c r="M939" s="192"/>
      <c r="N939" s="193"/>
      <c r="O939" s="193"/>
      <c r="P939" s="193"/>
      <c r="Q939" s="193"/>
      <c r="R939" s="193"/>
      <c r="S939" s="193"/>
      <c r="T939" s="194"/>
      <c r="AT939" s="188" t="s">
        <v>197</v>
      </c>
      <c r="AU939" s="188" t="s">
        <v>195</v>
      </c>
      <c r="AV939" s="12" t="s">
        <v>195</v>
      </c>
      <c r="AW939" s="12" t="s">
        <v>35</v>
      </c>
      <c r="AX939" s="12" t="s">
        <v>78</v>
      </c>
      <c r="AY939" s="188" t="s">
        <v>187</v>
      </c>
    </row>
    <row r="940" spans="2:51" s="12" customFormat="1" ht="13.5">
      <c r="B940" s="187"/>
      <c r="D940" s="196" t="s">
        <v>197</v>
      </c>
      <c r="F940" s="217" t="s">
        <v>1033</v>
      </c>
      <c r="H940" s="218">
        <v>944.265</v>
      </c>
      <c r="I940" s="191"/>
      <c r="L940" s="187"/>
      <c r="M940" s="192"/>
      <c r="N940" s="193"/>
      <c r="O940" s="193"/>
      <c r="P940" s="193"/>
      <c r="Q940" s="193"/>
      <c r="R940" s="193"/>
      <c r="S940" s="193"/>
      <c r="T940" s="194"/>
      <c r="AT940" s="188" t="s">
        <v>197</v>
      </c>
      <c r="AU940" s="188" t="s">
        <v>195</v>
      </c>
      <c r="AV940" s="12" t="s">
        <v>195</v>
      </c>
      <c r="AW940" s="12" t="s">
        <v>4</v>
      </c>
      <c r="AX940" s="12" t="s">
        <v>78</v>
      </c>
      <c r="AY940" s="188" t="s">
        <v>187</v>
      </c>
    </row>
    <row r="941" spans="2:65" s="1" customFormat="1" ht="22.5" customHeight="1">
      <c r="B941" s="165"/>
      <c r="C941" s="166" t="s">
        <v>1034</v>
      </c>
      <c r="D941" s="166" t="s">
        <v>189</v>
      </c>
      <c r="E941" s="167" t="s">
        <v>1035</v>
      </c>
      <c r="F941" s="168" t="s">
        <v>1036</v>
      </c>
      <c r="G941" s="169" t="s">
        <v>1037</v>
      </c>
      <c r="H941" s="170">
        <v>1</v>
      </c>
      <c r="I941" s="171"/>
      <c r="J941" s="172">
        <f>ROUND(I941*H941,2)</f>
        <v>0</v>
      </c>
      <c r="K941" s="168" t="s">
        <v>22</v>
      </c>
      <c r="L941" s="35"/>
      <c r="M941" s="173" t="s">
        <v>22</v>
      </c>
      <c r="N941" s="174" t="s">
        <v>43</v>
      </c>
      <c r="O941" s="36"/>
      <c r="P941" s="175">
        <f>O941*H941</f>
        <v>0</v>
      </c>
      <c r="Q941" s="175">
        <v>0</v>
      </c>
      <c r="R941" s="175">
        <f>Q941*H941</f>
        <v>0</v>
      </c>
      <c r="S941" s="175">
        <v>0</v>
      </c>
      <c r="T941" s="176">
        <f>S941*H941</f>
        <v>0</v>
      </c>
      <c r="AR941" s="18" t="s">
        <v>301</v>
      </c>
      <c r="AT941" s="18" t="s">
        <v>189</v>
      </c>
      <c r="AU941" s="18" t="s">
        <v>195</v>
      </c>
      <c r="AY941" s="18" t="s">
        <v>187</v>
      </c>
      <c r="BE941" s="177">
        <f>IF(N941="základní",J941,0)</f>
        <v>0</v>
      </c>
      <c r="BF941" s="177">
        <f>IF(N941="snížená",J941,0)</f>
        <v>0</v>
      </c>
      <c r="BG941" s="177">
        <f>IF(N941="zákl. přenesená",J941,0)</f>
        <v>0</v>
      </c>
      <c r="BH941" s="177">
        <f>IF(N941="sníž. přenesená",J941,0)</f>
        <v>0</v>
      </c>
      <c r="BI941" s="177">
        <f>IF(N941="nulová",J941,0)</f>
        <v>0</v>
      </c>
      <c r="BJ941" s="18" t="s">
        <v>195</v>
      </c>
      <c r="BK941" s="177">
        <f>ROUND(I941*H941,2)</f>
        <v>0</v>
      </c>
      <c r="BL941" s="18" t="s">
        <v>301</v>
      </c>
      <c r="BM941" s="18" t="s">
        <v>1038</v>
      </c>
    </row>
    <row r="942" spans="2:63" s="10" customFormat="1" ht="29.25" customHeight="1">
      <c r="B942" s="151"/>
      <c r="D942" s="162" t="s">
        <v>70</v>
      </c>
      <c r="E942" s="163" t="s">
        <v>1039</v>
      </c>
      <c r="F942" s="163" t="s">
        <v>1040</v>
      </c>
      <c r="I942" s="154"/>
      <c r="J942" s="164">
        <f>BK942</f>
        <v>0</v>
      </c>
      <c r="L942" s="151"/>
      <c r="M942" s="156"/>
      <c r="N942" s="157"/>
      <c r="O942" s="157"/>
      <c r="P942" s="158">
        <f>SUM(P943:P1009)</f>
        <v>0</v>
      </c>
      <c r="Q942" s="157"/>
      <c r="R942" s="158">
        <f>SUM(R943:R1009)</f>
        <v>13.899750380000002</v>
      </c>
      <c r="S942" s="157"/>
      <c r="T942" s="159">
        <f>SUM(T943:T1009)</f>
        <v>15.785856</v>
      </c>
      <c r="AR942" s="152" t="s">
        <v>195</v>
      </c>
      <c r="AT942" s="160" t="s">
        <v>70</v>
      </c>
      <c r="AU942" s="160" t="s">
        <v>78</v>
      </c>
      <c r="AY942" s="152" t="s">
        <v>187</v>
      </c>
      <c r="BK942" s="161">
        <f>SUM(BK943:BK1009)</f>
        <v>0</v>
      </c>
    </row>
    <row r="943" spans="2:65" s="1" customFormat="1" ht="22.5" customHeight="1">
      <c r="B943" s="165"/>
      <c r="C943" s="166" t="s">
        <v>1041</v>
      </c>
      <c r="D943" s="166" t="s">
        <v>189</v>
      </c>
      <c r="E943" s="167" t="s">
        <v>1042</v>
      </c>
      <c r="F943" s="168" t="s">
        <v>1043</v>
      </c>
      <c r="G943" s="169" t="s">
        <v>95</v>
      </c>
      <c r="H943" s="170">
        <v>193.5</v>
      </c>
      <c r="I943" s="171"/>
      <c r="J943" s="172">
        <f>ROUND(I943*H943,2)</f>
        <v>0</v>
      </c>
      <c r="K943" s="168" t="s">
        <v>193</v>
      </c>
      <c r="L943" s="35"/>
      <c r="M943" s="173" t="s">
        <v>22</v>
      </c>
      <c r="N943" s="174" t="s">
        <v>43</v>
      </c>
      <c r="O943" s="36"/>
      <c r="P943" s="175">
        <f>O943*H943</f>
        <v>0</v>
      </c>
      <c r="Q943" s="175">
        <v>0</v>
      </c>
      <c r="R943" s="175">
        <f>Q943*H943</f>
        <v>0</v>
      </c>
      <c r="S943" s="175">
        <v>0.006</v>
      </c>
      <c r="T943" s="176">
        <f>S943*H943</f>
        <v>1.161</v>
      </c>
      <c r="AR943" s="18" t="s">
        <v>301</v>
      </c>
      <c r="AT943" s="18" t="s">
        <v>189</v>
      </c>
      <c r="AU943" s="18" t="s">
        <v>195</v>
      </c>
      <c r="AY943" s="18" t="s">
        <v>187</v>
      </c>
      <c r="BE943" s="177">
        <f>IF(N943="základní",J943,0)</f>
        <v>0</v>
      </c>
      <c r="BF943" s="177">
        <f>IF(N943="snížená",J943,0)</f>
        <v>0</v>
      </c>
      <c r="BG943" s="177">
        <f>IF(N943="zákl. přenesená",J943,0)</f>
        <v>0</v>
      </c>
      <c r="BH943" s="177">
        <f>IF(N943="sníž. přenesená",J943,0)</f>
        <v>0</v>
      </c>
      <c r="BI943" s="177">
        <f>IF(N943="nulová",J943,0)</f>
        <v>0</v>
      </c>
      <c r="BJ943" s="18" t="s">
        <v>195</v>
      </c>
      <c r="BK943" s="177">
        <f>ROUND(I943*H943,2)</f>
        <v>0</v>
      </c>
      <c r="BL943" s="18" t="s">
        <v>301</v>
      </c>
      <c r="BM943" s="18" t="s">
        <v>1044</v>
      </c>
    </row>
    <row r="944" spans="2:51" s="12" customFormat="1" ht="13.5">
      <c r="B944" s="187"/>
      <c r="D944" s="196" t="s">
        <v>197</v>
      </c>
      <c r="E944" s="216" t="s">
        <v>22</v>
      </c>
      <c r="F944" s="217" t="s">
        <v>1045</v>
      </c>
      <c r="H944" s="218">
        <v>193.5</v>
      </c>
      <c r="I944" s="191"/>
      <c r="L944" s="187"/>
      <c r="M944" s="192"/>
      <c r="N944" s="193"/>
      <c r="O944" s="193"/>
      <c r="P944" s="193"/>
      <c r="Q944" s="193"/>
      <c r="R944" s="193"/>
      <c r="S944" s="193"/>
      <c r="T944" s="194"/>
      <c r="AT944" s="188" t="s">
        <v>197</v>
      </c>
      <c r="AU944" s="188" t="s">
        <v>195</v>
      </c>
      <c r="AV944" s="12" t="s">
        <v>195</v>
      </c>
      <c r="AW944" s="12" t="s">
        <v>35</v>
      </c>
      <c r="AX944" s="12" t="s">
        <v>78</v>
      </c>
      <c r="AY944" s="188" t="s">
        <v>187</v>
      </c>
    </row>
    <row r="945" spans="2:65" s="1" customFormat="1" ht="22.5" customHeight="1">
      <c r="B945" s="165"/>
      <c r="C945" s="166" t="s">
        <v>1046</v>
      </c>
      <c r="D945" s="166" t="s">
        <v>189</v>
      </c>
      <c r="E945" s="167" t="s">
        <v>1047</v>
      </c>
      <c r="F945" s="168" t="s">
        <v>1048</v>
      </c>
      <c r="G945" s="169" t="s">
        <v>95</v>
      </c>
      <c r="H945" s="170">
        <v>126.138</v>
      </c>
      <c r="I945" s="171"/>
      <c r="J945" s="172">
        <f>ROUND(I945*H945,2)</f>
        <v>0</v>
      </c>
      <c r="K945" s="168" t="s">
        <v>193</v>
      </c>
      <c r="L945" s="35"/>
      <c r="M945" s="173" t="s">
        <v>22</v>
      </c>
      <c r="N945" s="174" t="s">
        <v>43</v>
      </c>
      <c r="O945" s="36"/>
      <c r="P945" s="175">
        <f>O945*H945</f>
        <v>0</v>
      </c>
      <c r="Q945" s="175">
        <v>0.006</v>
      </c>
      <c r="R945" s="175">
        <f>Q945*H945</f>
        <v>0.7568280000000001</v>
      </c>
      <c r="S945" s="175">
        <v>0</v>
      </c>
      <c r="T945" s="176">
        <f>S945*H945</f>
        <v>0</v>
      </c>
      <c r="AR945" s="18" t="s">
        <v>301</v>
      </c>
      <c r="AT945" s="18" t="s">
        <v>189</v>
      </c>
      <c r="AU945" s="18" t="s">
        <v>195</v>
      </c>
      <c r="AY945" s="18" t="s">
        <v>187</v>
      </c>
      <c r="BE945" s="177">
        <f>IF(N945="základní",J945,0)</f>
        <v>0</v>
      </c>
      <c r="BF945" s="177">
        <f>IF(N945="snížená",J945,0)</f>
        <v>0</v>
      </c>
      <c r="BG945" s="177">
        <f>IF(N945="zákl. přenesená",J945,0)</f>
        <v>0</v>
      </c>
      <c r="BH945" s="177">
        <f>IF(N945="sníž. přenesená",J945,0)</f>
        <v>0</v>
      </c>
      <c r="BI945" s="177">
        <f>IF(N945="nulová",J945,0)</f>
        <v>0</v>
      </c>
      <c r="BJ945" s="18" t="s">
        <v>195</v>
      </c>
      <c r="BK945" s="177">
        <f>ROUND(I945*H945,2)</f>
        <v>0</v>
      </c>
      <c r="BL945" s="18" t="s">
        <v>301</v>
      </c>
      <c r="BM945" s="18" t="s">
        <v>1049</v>
      </c>
    </row>
    <row r="946" spans="2:51" s="11" customFormat="1" ht="13.5">
      <c r="B946" s="178"/>
      <c r="D946" s="179" t="s">
        <v>197</v>
      </c>
      <c r="E946" s="180" t="s">
        <v>22</v>
      </c>
      <c r="F946" s="181" t="s">
        <v>566</v>
      </c>
      <c r="H946" s="182" t="s">
        <v>22</v>
      </c>
      <c r="I946" s="183"/>
      <c r="L946" s="178"/>
      <c r="M946" s="184"/>
      <c r="N946" s="185"/>
      <c r="O946" s="185"/>
      <c r="P946" s="185"/>
      <c r="Q946" s="185"/>
      <c r="R946" s="185"/>
      <c r="S946" s="185"/>
      <c r="T946" s="186"/>
      <c r="AT946" s="182" t="s">
        <v>197</v>
      </c>
      <c r="AU946" s="182" t="s">
        <v>195</v>
      </c>
      <c r="AV946" s="11" t="s">
        <v>78</v>
      </c>
      <c r="AW946" s="11" t="s">
        <v>35</v>
      </c>
      <c r="AX946" s="11" t="s">
        <v>71</v>
      </c>
      <c r="AY946" s="182" t="s">
        <v>187</v>
      </c>
    </row>
    <row r="947" spans="2:51" s="12" customFormat="1" ht="13.5">
      <c r="B947" s="187"/>
      <c r="D947" s="179" t="s">
        <v>197</v>
      </c>
      <c r="E947" s="188" t="s">
        <v>22</v>
      </c>
      <c r="F947" s="189" t="s">
        <v>1050</v>
      </c>
      <c r="H947" s="190">
        <v>24.72</v>
      </c>
      <c r="I947" s="191"/>
      <c r="L947" s="187"/>
      <c r="M947" s="192"/>
      <c r="N947" s="193"/>
      <c r="O947" s="193"/>
      <c r="P947" s="193"/>
      <c r="Q947" s="193"/>
      <c r="R947" s="193"/>
      <c r="S947" s="193"/>
      <c r="T947" s="194"/>
      <c r="AT947" s="188" t="s">
        <v>197</v>
      </c>
      <c r="AU947" s="188" t="s">
        <v>195</v>
      </c>
      <c r="AV947" s="12" t="s">
        <v>195</v>
      </c>
      <c r="AW947" s="12" t="s">
        <v>35</v>
      </c>
      <c r="AX947" s="12" t="s">
        <v>71</v>
      </c>
      <c r="AY947" s="188" t="s">
        <v>187</v>
      </c>
    </row>
    <row r="948" spans="2:51" s="11" customFormat="1" ht="13.5">
      <c r="B948" s="178"/>
      <c r="D948" s="179" t="s">
        <v>197</v>
      </c>
      <c r="E948" s="180" t="s">
        <v>22</v>
      </c>
      <c r="F948" s="181" t="s">
        <v>568</v>
      </c>
      <c r="H948" s="182" t="s">
        <v>22</v>
      </c>
      <c r="I948" s="183"/>
      <c r="L948" s="178"/>
      <c r="M948" s="184"/>
      <c r="N948" s="185"/>
      <c r="O948" s="185"/>
      <c r="P948" s="185"/>
      <c r="Q948" s="185"/>
      <c r="R948" s="185"/>
      <c r="S948" s="185"/>
      <c r="T948" s="186"/>
      <c r="AT948" s="182" t="s">
        <v>197</v>
      </c>
      <c r="AU948" s="182" t="s">
        <v>195</v>
      </c>
      <c r="AV948" s="11" t="s">
        <v>78</v>
      </c>
      <c r="AW948" s="11" t="s">
        <v>35</v>
      </c>
      <c r="AX948" s="11" t="s">
        <v>71</v>
      </c>
      <c r="AY948" s="182" t="s">
        <v>187</v>
      </c>
    </row>
    <row r="949" spans="2:51" s="12" customFormat="1" ht="13.5">
      <c r="B949" s="187"/>
      <c r="D949" s="179" t="s">
        <v>197</v>
      </c>
      <c r="E949" s="188" t="s">
        <v>22</v>
      </c>
      <c r="F949" s="189" t="s">
        <v>1051</v>
      </c>
      <c r="H949" s="190">
        <v>66.003</v>
      </c>
      <c r="I949" s="191"/>
      <c r="L949" s="187"/>
      <c r="M949" s="192"/>
      <c r="N949" s="193"/>
      <c r="O949" s="193"/>
      <c r="P949" s="193"/>
      <c r="Q949" s="193"/>
      <c r="R949" s="193"/>
      <c r="S949" s="193"/>
      <c r="T949" s="194"/>
      <c r="AT949" s="188" t="s">
        <v>197</v>
      </c>
      <c r="AU949" s="188" t="s">
        <v>195</v>
      </c>
      <c r="AV949" s="12" t="s">
        <v>195</v>
      </c>
      <c r="AW949" s="12" t="s">
        <v>35</v>
      </c>
      <c r="AX949" s="12" t="s">
        <v>71</v>
      </c>
      <c r="AY949" s="188" t="s">
        <v>187</v>
      </c>
    </row>
    <row r="950" spans="2:51" s="11" customFormat="1" ht="13.5">
      <c r="B950" s="178"/>
      <c r="D950" s="179" t="s">
        <v>197</v>
      </c>
      <c r="E950" s="180" t="s">
        <v>22</v>
      </c>
      <c r="F950" s="181" t="s">
        <v>288</v>
      </c>
      <c r="H950" s="182" t="s">
        <v>22</v>
      </c>
      <c r="I950" s="183"/>
      <c r="L950" s="178"/>
      <c r="M950" s="184"/>
      <c r="N950" s="185"/>
      <c r="O950" s="185"/>
      <c r="P950" s="185"/>
      <c r="Q950" s="185"/>
      <c r="R950" s="185"/>
      <c r="S950" s="185"/>
      <c r="T950" s="186"/>
      <c r="AT950" s="182" t="s">
        <v>197</v>
      </c>
      <c r="AU950" s="182" t="s">
        <v>195</v>
      </c>
      <c r="AV950" s="11" t="s">
        <v>78</v>
      </c>
      <c r="AW950" s="11" t="s">
        <v>35</v>
      </c>
      <c r="AX950" s="11" t="s">
        <v>71</v>
      </c>
      <c r="AY950" s="182" t="s">
        <v>187</v>
      </c>
    </row>
    <row r="951" spans="2:51" s="12" customFormat="1" ht="40.5">
      <c r="B951" s="187"/>
      <c r="D951" s="179" t="s">
        <v>197</v>
      </c>
      <c r="E951" s="188" t="s">
        <v>22</v>
      </c>
      <c r="F951" s="189" t="s">
        <v>1052</v>
      </c>
      <c r="H951" s="190">
        <v>35.415</v>
      </c>
      <c r="I951" s="191"/>
      <c r="L951" s="187"/>
      <c r="M951" s="192"/>
      <c r="N951" s="193"/>
      <c r="O951" s="193"/>
      <c r="P951" s="193"/>
      <c r="Q951" s="193"/>
      <c r="R951" s="193"/>
      <c r="S951" s="193"/>
      <c r="T951" s="194"/>
      <c r="AT951" s="188" t="s">
        <v>197</v>
      </c>
      <c r="AU951" s="188" t="s">
        <v>195</v>
      </c>
      <c r="AV951" s="12" t="s">
        <v>195</v>
      </c>
      <c r="AW951" s="12" t="s">
        <v>35</v>
      </c>
      <c r="AX951" s="12" t="s">
        <v>71</v>
      </c>
      <c r="AY951" s="188" t="s">
        <v>187</v>
      </c>
    </row>
    <row r="952" spans="2:51" s="13" customFormat="1" ht="13.5">
      <c r="B952" s="195"/>
      <c r="D952" s="196" t="s">
        <v>197</v>
      </c>
      <c r="E952" s="197" t="s">
        <v>22</v>
      </c>
      <c r="F952" s="198" t="s">
        <v>201</v>
      </c>
      <c r="H952" s="199">
        <v>126.138</v>
      </c>
      <c r="I952" s="200"/>
      <c r="L952" s="195"/>
      <c r="M952" s="201"/>
      <c r="N952" s="202"/>
      <c r="O952" s="202"/>
      <c r="P952" s="202"/>
      <c r="Q952" s="202"/>
      <c r="R952" s="202"/>
      <c r="S952" s="202"/>
      <c r="T952" s="203"/>
      <c r="AT952" s="204" t="s">
        <v>197</v>
      </c>
      <c r="AU952" s="204" t="s">
        <v>195</v>
      </c>
      <c r="AV952" s="13" t="s">
        <v>194</v>
      </c>
      <c r="AW952" s="13" t="s">
        <v>35</v>
      </c>
      <c r="AX952" s="13" t="s">
        <v>78</v>
      </c>
      <c r="AY952" s="204" t="s">
        <v>187</v>
      </c>
    </row>
    <row r="953" spans="2:65" s="1" customFormat="1" ht="22.5" customHeight="1">
      <c r="B953" s="165"/>
      <c r="C953" s="219" t="s">
        <v>1053</v>
      </c>
      <c r="D953" s="219" t="s">
        <v>307</v>
      </c>
      <c r="E953" s="220" t="s">
        <v>1054</v>
      </c>
      <c r="F953" s="221" t="s">
        <v>1055</v>
      </c>
      <c r="G953" s="222" t="s">
        <v>95</v>
      </c>
      <c r="H953" s="223">
        <v>138.752</v>
      </c>
      <c r="I953" s="224"/>
      <c r="J953" s="225">
        <f>ROUND(I953*H953,2)</f>
        <v>0</v>
      </c>
      <c r="K953" s="221" t="s">
        <v>193</v>
      </c>
      <c r="L953" s="226"/>
      <c r="M953" s="227" t="s">
        <v>22</v>
      </c>
      <c r="N953" s="228" t="s">
        <v>43</v>
      </c>
      <c r="O953" s="36"/>
      <c r="P953" s="175">
        <f>O953*H953</f>
        <v>0</v>
      </c>
      <c r="Q953" s="175">
        <v>0.0009</v>
      </c>
      <c r="R953" s="175">
        <f>Q953*H953</f>
        <v>0.12487680000000001</v>
      </c>
      <c r="S953" s="175">
        <v>0</v>
      </c>
      <c r="T953" s="176">
        <f>S953*H953</f>
        <v>0</v>
      </c>
      <c r="AR953" s="18" t="s">
        <v>437</v>
      </c>
      <c r="AT953" s="18" t="s">
        <v>307</v>
      </c>
      <c r="AU953" s="18" t="s">
        <v>195</v>
      </c>
      <c r="AY953" s="18" t="s">
        <v>187</v>
      </c>
      <c r="BE953" s="177">
        <f>IF(N953="základní",J953,0)</f>
        <v>0</v>
      </c>
      <c r="BF953" s="177">
        <f>IF(N953="snížená",J953,0)</f>
        <v>0</v>
      </c>
      <c r="BG953" s="177">
        <f>IF(N953="zákl. přenesená",J953,0)</f>
        <v>0</v>
      </c>
      <c r="BH953" s="177">
        <f>IF(N953="sníž. přenesená",J953,0)</f>
        <v>0</v>
      </c>
      <c r="BI953" s="177">
        <f>IF(N953="nulová",J953,0)</f>
        <v>0</v>
      </c>
      <c r="BJ953" s="18" t="s">
        <v>195</v>
      </c>
      <c r="BK953" s="177">
        <f>ROUND(I953*H953,2)</f>
        <v>0</v>
      </c>
      <c r="BL953" s="18" t="s">
        <v>301</v>
      </c>
      <c r="BM953" s="18" t="s">
        <v>1056</v>
      </c>
    </row>
    <row r="954" spans="2:47" s="1" customFormat="1" ht="27">
      <c r="B954" s="35"/>
      <c r="D954" s="179" t="s">
        <v>429</v>
      </c>
      <c r="F954" s="229" t="s">
        <v>441</v>
      </c>
      <c r="I954" s="139"/>
      <c r="L954" s="35"/>
      <c r="M954" s="64"/>
      <c r="N954" s="36"/>
      <c r="O954" s="36"/>
      <c r="P954" s="36"/>
      <c r="Q954" s="36"/>
      <c r="R954" s="36"/>
      <c r="S954" s="36"/>
      <c r="T954" s="65"/>
      <c r="AT954" s="18" t="s">
        <v>429</v>
      </c>
      <c r="AU954" s="18" t="s">
        <v>195</v>
      </c>
    </row>
    <row r="955" spans="2:51" s="12" customFormat="1" ht="13.5">
      <c r="B955" s="187"/>
      <c r="D955" s="196" t="s">
        <v>197</v>
      </c>
      <c r="F955" s="217" t="s">
        <v>1057</v>
      </c>
      <c r="H955" s="218">
        <v>138.752</v>
      </c>
      <c r="I955" s="191"/>
      <c r="L955" s="187"/>
      <c r="M955" s="192"/>
      <c r="N955" s="193"/>
      <c r="O955" s="193"/>
      <c r="P955" s="193"/>
      <c r="Q955" s="193"/>
      <c r="R955" s="193"/>
      <c r="S955" s="193"/>
      <c r="T955" s="194"/>
      <c r="AT955" s="188" t="s">
        <v>197</v>
      </c>
      <c r="AU955" s="188" t="s">
        <v>195</v>
      </c>
      <c r="AV955" s="12" t="s">
        <v>195</v>
      </c>
      <c r="AW955" s="12" t="s">
        <v>4</v>
      </c>
      <c r="AX955" s="12" t="s">
        <v>78</v>
      </c>
      <c r="AY955" s="188" t="s">
        <v>187</v>
      </c>
    </row>
    <row r="956" spans="2:65" s="1" customFormat="1" ht="31.5" customHeight="1">
      <c r="B956" s="165"/>
      <c r="C956" s="166" t="s">
        <v>1058</v>
      </c>
      <c r="D956" s="166" t="s">
        <v>189</v>
      </c>
      <c r="E956" s="167" t="s">
        <v>1059</v>
      </c>
      <c r="F956" s="168" t="s">
        <v>1060</v>
      </c>
      <c r="G956" s="169" t="s">
        <v>95</v>
      </c>
      <c r="H956" s="170">
        <v>609.828</v>
      </c>
      <c r="I956" s="171"/>
      <c r="J956" s="172">
        <f>ROUND(I956*H956,2)</f>
        <v>0</v>
      </c>
      <c r="K956" s="168" t="s">
        <v>193</v>
      </c>
      <c r="L956" s="35"/>
      <c r="M956" s="173" t="s">
        <v>22</v>
      </c>
      <c r="N956" s="174" t="s">
        <v>43</v>
      </c>
      <c r="O956" s="36"/>
      <c r="P956" s="175">
        <f>O956*H956</f>
        <v>0</v>
      </c>
      <c r="Q956" s="175">
        <v>0.00116</v>
      </c>
      <c r="R956" s="175">
        <f>Q956*H956</f>
        <v>0.70740048</v>
      </c>
      <c r="S956" s="175">
        <v>0</v>
      </c>
      <c r="T956" s="176">
        <f>S956*H956</f>
        <v>0</v>
      </c>
      <c r="AR956" s="18" t="s">
        <v>301</v>
      </c>
      <c r="AT956" s="18" t="s">
        <v>189</v>
      </c>
      <c r="AU956" s="18" t="s">
        <v>195</v>
      </c>
      <c r="AY956" s="18" t="s">
        <v>187</v>
      </c>
      <c r="BE956" s="177">
        <f>IF(N956="základní",J956,0)</f>
        <v>0</v>
      </c>
      <c r="BF956" s="177">
        <f>IF(N956="snížená",J956,0)</f>
        <v>0</v>
      </c>
      <c r="BG956" s="177">
        <f>IF(N956="zákl. přenesená",J956,0)</f>
        <v>0</v>
      </c>
      <c r="BH956" s="177">
        <f>IF(N956="sníž. přenesená",J956,0)</f>
        <v>0</v>
      </c>
      <c r="BI956" s="177">
        <f>IF(N956="nulová",J956,0)</f>
        <v>0</v>
      </c>
      <c r="BJ956" s="18" t="s">
        <v>195</v>
      </c>
      <c r="BK956" s="177">
        <f>ROUND(I956*H956,2)</f>
        <v>0</v>
      </c>
      <c r="BL956" s="18" t="s">
        <v>301</v>
      </c>
      <c r="BM956" s="18" t="s">
        <v>1061</v>
      </c>
    </row>
    <row r="957" spans="2:51" s="11" customFormat="1" ht="13.5">
      <c r="B957" s="178"/>
      <c r="D957" s="179" t="s">
        <v>197</v>
      </c>
      <c r="E957" s="180" t="s">
        <v>22</v>
      </c>
      <c r="F957" s="181" t="s">
        <v>568</v>
      </c>
      <c r="H957" s="182" t="s">
        <v>22</v>
      </c>
      <c r="I957" s="183"/>
      <c r="L957" s="178"/>
      <c r="M957" s="184"/>
      <c r="N957" s="185"/>
      <c r="O957" s="185"/>
      <c r="P957" s="185"/>
      <c r="Q957" s="185"/>
      <c r="R957" s="185"/>
      <c r="S957" s="185"/>
      <c r="T957" s="186"/>
      <c r="AT957" s="182" t="s">
        <v>197</v>
      </c>
      <c r="AU957" s="182" t="s">
        <v>195</v>
      </c>
      <c r="AV957" s="11" t="s">
        <v>78</v>
      </c>
      <c r="AW957" s="11" t="s">
        <v>35</v>
      </c>
      <c r="AX957" s="11" t="s">
        <v>71</v>
      </c>
      <c r="AY957" s="182" t="s">
        <v>187</v>
      </c>
    </row>
    <row r="958" spans="2:51" s="12" customFormat="1" ht="13.5">
      <c r="B958" s="187"/>
      <c r="D958" s="179" t="s">
        <v>197</v>
      </c>
      <c r="E958" s="188" t="s">
        <v>22</v>
      </c>
      <c r="F958" s="189" t="s">
        <v>1016</v>
      </c>
      <c r="H958" s="190">
        <v>40.56</v>
      </c>
      <c r="I958" s="191"/>
      <c r="L958" s="187"/>
      <c r="M958" s="192"/>
      <c r="N958" s="193"/>
      <c r="O958" s="193"/>
      <c r="P958" s="193"/>
      <c r="Q958" s="193"/>
      <c r="R958" s="193"/>
      <c r="S958" s="193"/>
      <c r="T958" s="194"/>
      <c r="AT958" s="188" t="s">
        <v>197</v>
      </c>
      <c r="AU958" s="188" t="s">
        <v>195</v>
      </c>
      <c r="AV958" s="12" t="s">
        <v>195</v>
      </c>
      <c r="AW958" s="12" t="s">
        <v>35</v>
      </c>
      <c r="AX958" s="12" t="s">
        <v>71</v>
      </c>
      <c r="AY958" s="188" t="s">
        <v>187</v>
      </c>
    </row>
    <row r="959" spans="2:51" s="12" customFormat="1" ht="13.5">
      <c r="B959" s="187"/>
      <c r="D959" s="179" t="s">
        <v>197</v>
      </c>
      <c r="E959" s="188" t="s">
        <v>22</v>
      </c>
      <c r="F959" s="189" t="s">
        <v>1062</v>
      </c>
      <c r="H959" s="190">
        <v>569.268</v>
      </c>
      <c r="I959" s="191"/>
      <c r="L959" s="187"/>
      <c r="M959" s="192"/>
      <c r="N959" s="193"/>
      <c r="O959" s="193"/>
      <c r="P959" s="193"/>
      <c r="Q959" s="193"/>
      <c r="R959" s="193"/>
      <c r="S959" s="193"/>
      <c r="T959" s="194"/>
      <c r="AT959" s="188" t="s">
        <v>197</v>
      </c>
      <c r="AU959" s="188" t="s">
        <v>195</v>
      </c>
      <c r="AV959" s="12" t="s">
        <v>195</v>
      </c>
      <c r="AW959" s="12" t="s">
        <v>35</v>
      </c>
      <c r="AX959" s="12" t="s">
        <v>71</v>
      </c>
      <c r="AY959" s="188" t="s">
        <v>187</v>
      </c>
    </row>
    <row r="960" spans="2:51" s="13" customFormat="1" ht="13.5">
      <c r="B960" s="195"/>
      <c r="D960" s="196" t="s">
        <v>197</v>
      </c>
      <c r="E960" s="197" t="s">
        <v>22</v>
      </c>
      <c r="F960" s="198" t="s">
        <v>201</v>
      </c>
      <c r="H960" s="199">
        <v>609.828</v>
      </c>
      <c r="I960" s="200"/>
      <c r="L960" s="195"/>
      <c r="M960" s="201"/>
      <c r="N960" s="202"/>
      <c r="O960" s="202"/>
      <c r="P960" s="202"/>
      <c r="Q960" s="202"/>
      <c r="R960" s="202"/>
      <c r="S960" s="202"/>
      <c r="T960" s="203"/>
      <c r="AT960" s="204" t="s">
        <v>197</v>
      </c>
      <c r="AU960" s="204" t="s">
        <v>195</v>
      </c>
      <c r="AV960" s="13" t="s">
        <v>194</v>
      </c>
      <c r="AW960" s="13" t="s">
        <v>35</v>
      </c>
      <c r="AX960" s="13" t="s">
        <v>78</v>
      </c>
      <c r="AY960" s="204" t="s">
        <v>187</v>
      </c>
    </row>
    <row r="961" spans="2:65" s="1" customFormat="1" ht="22.5" customHeight="1">
      <c r="B961" s="165"/>
      <c r="C961" s="219" t="s">
        <v>1063</v>
      </c>
      <c r="D961" s="219" t="s">
        <v>307</v>
      </c>
      <c r="E961" s="220" t="s">
        <v>1064</v>
      </c>
      <c r="F961" s="221" t="s">
        <v>1065</v>
      </c>
      <c r="G961" s="222" t="s">
        <v>95</v>
      </c>
      <c r="H961" s="223">
        <v>670.811</v>
      </c>
      <c r="I961" s="224"/>
      <c r="J961" s="225">
        <f>ROUND(I961*H961,2)</f>
        <v>0</v>
      </c>
      <c r="K961" s="221" t="s">
        <v>193</v>
      </c>
      <c r="L961" s="226"/>
      <c r="M961" s="227" t="s">
        <v>22</v>
      </c>
      <c r="N961" s="228" t="s">
        <v>43</v>
      </c>
      <c r="O961" s="36"/>
      <c r="P961" s="175">
        <f>O961*H961</f>
        <v>0</v>
      </c>
      <c r="Q961" s="175">
        <v>0.003</v>
      </c>
      <c r="R961" s="175">
        <f>Q961*H961</f>
        <v>2.012433</v>
      </c>
      <c r="S961" s="175">
        <v>0</v>
      </c>
      <c r="T961" s="176">
        <f>S961*H961</f>
        <v>0</v>
      </c>
      <c r="AR961" s="18" t="s">
        <v>437</v>
      </c>
      <c r="AT961" s="18" t="s">
        <v>307</v>
      </c>
      <c r="AU961" s="18" t="s">
        <v>195</v>
      </c>
      <c r="AY961" s="18" t="s">
        <v>187</v>
      </c>
      <c r="BE961" s="177">
        <f>IF(N961="základní",J961,0)</f>
        <v>0</v>
      </c>
      <c r="BF961" s="177">
        <f>IF(N961="snížená",J961,0)</f>
        <v>0</v>
      </c>
      <c r="BG961" s="177">
        <f>IF(N961="zákl. přenesená",J961,0)</f>
        <v>0</v>
      </c>
      <c r="BH961" s="177">
        <f>IF(N961="sníž. přenesená",J961,0)</f>
        <v>0</v>
      </c>
      <c r="BI961" s="177">
        <f>IF(N961="nulová",J961,0)</f>
        <v>0</v>
      </c>
      <c r="BJ961" s="18" t="s">
        <v>195</v>
      </c>
      <c r="BK961" s="177">
        <f>ROUND(I961*H961,2)</f>
        <v>0</v>
      </c>
      <c r="BL961" s="18" t="s">
        <v>301</v>
      </c>
      <c r="BM961" s="18" t="s">
        <v>1066</v>
      </c>
    </row>
    <row r="962" spans="2:47" s="1" customFormat="1" ht="27">
      <c r="B962" s="35"/>
      <c r="D962" s="179" t="s">
        <v>429</v>
      </c>
      <c r="F962" s="229" t="s">
        <v>1067</v>
      </c>
      <c r="I962" s="139"/>
      <c r="L962" s="35"/>
      <c r="M962" s="64"/>
      <c r="N962" s="36"/>
      <c r="O962" s="36"/>
      <c r="P962" s="36"/>
      <c r="Q962" s="36"/>
      <c r="R962" s="36"/>
      <c r="S962" s="36"/>
      <c r="T962" s="65"/>
      <c r="AT962" s="18" t="s">
        <v>429</v>
      </c>
      <c r="AU962" s="18" t="s">
        <v>195</v>
      </c>
    </row>
    <row r="963" spans="2:51" s="12" customFormat="1" ht="13.5">
      <c r="B963" s="187"/>
      <c r="D963" s="196" t="s">
        <v>197</v>
      </c>
      <c r="F963" s="217" t="s">
        <v>1068</v>
      </c>
      <c r="H963" s="218">
        <v>670.811</v>
      </c>
      <c r="I963" s="191"/>
      <c r="L963" s="187"/>
      <c r="M963" s="192"/>
      <c r="N963" s="193"/>
      <c r="O963" s="193"/>
      <c r="P963" s="193"/>
      <c r="Q963" s="193"/>
      <c r="R963" s="193"/>
      <c r="S963" s="193"/>
      <c r="T963" s="194"/>
      <c r="AT963" s="188" t="s">
        <v>197</v>
      </c>
      <c r="AU963" s="188" t="s">
        <v>195</v>
      </c>
      <c r="AV963" s="12" t="s">
        <v>195</v>
      </c>
      <c r="AW963" s="12" t="s">
        <v>4</v>
      </c>
      <c r="AX963" s="12" t="s">
        <v>78</v>
      </c>
      <c r="AY963" s="188" t="s">
        <v>187</v>
      </c>
    </row>
    <row r="964" spans="2:65" s="1" customFormat="1" ht="31.5" customHeight="1">
      <c r="B964" s="165"/>
      <c r="C964" s="166" t="s">
        <v>1069</v>
      </c>
      <c r="D964" s="166" t="s">
        <v>189</v>
      </c>
      <c r="E964" s="167" t="s">
        <v>1059</v>
      </c>
      <c r="F964" s="168" t="s">
        <v>1060</v>
      </c>
      <c r="G964" s="169" t="s">
        <v>95</v>
      </c>
      <c r="H964" s="170">
        <v>1132.978</v>
      </c>
      <c r="I964" s="171"/>
      <c r="J964" s="172">
        <f>ROUND(I964*H964,2)</f>
        <v>0</v>
      </c>
      <c r="K964" s="168" t="s">
        <v>193</v>
      </c>
      <c r="L964" s="35"/>
      <c r="M964" s="173" t="s">
        <v>22</v>
      </c>
      <c r="N964" s="174" t="s">
        <v>43</v>
      </c>
      <c r="O964" s="36"/>
      <c r="P964" s="175">
        <f>O964*H964</f>
        <v>0</v>
      </c>
      <c r="Q964" s="175">
        <v>0.00116</v>
      </c>
      <c r="R964" s="175">
        <f>Q964*H964</f>
        <v>1.31425448</v>
      </c>
      <c r="S964" s="175">
        <v>0</v>
      </c>
      <c r="T964" s="176">
        <f>S964*H964</f>
        <v>0</v>
      </c>
      <c r="AR964" s="18" t="s">
        <v>301</v>
      </c>
      <c r="AT964" s="18" t="s">
        <v>189</v>
      </c>
      <c r="AU964" s="18" t="s">
        <v>195</v>
      </c>
      <c r="AY964" s="18" t="s">
        <v>187</v>
      </c>
      <c r="BE964" s="177">
        <f>IF(N964="základní",J964,0)</f>
        <v>0</v>
      </c>
      <c r="BF964" s="177">
        <f>IF(N964="snížená",J964,0)</f>
        <v>0</v>
      </c>
      <c r="BG964" s="177">
        <f>IF(N964="zákl. přenesená",J964,0)</f>
        <v>0</v>
      </c>
      <c r="BH964" s="177">
        <f>IF(N964="sníž. přenesená",J964,0)</f>
        <v>0</v>
      </c>
      <c r="BI964" s="177">
        <f>IF(N964="nulová",J964,0)</f>
        <v>0</v>
      </c>
      <c r="BJ964" s="18" t="s">
        <v>195</v>
      </c>
      <c r="BK964" s="177">
        <f>ROUND(I964*H964,2)</f>
        <v>0</v>
      </c>
      <c r="BL964" s="18" t="s">
        <v>301</v>
      </c>
      <c r="BM964" s="18" t="s">
        <v>1070</v>
      </c>
    </row>
    <row r="965" spans="2:51" s="11" customFormat="1" ht="13.5">
      <c r="B965" s="178"/>
      <c r="D965" s="179" t="s">
        <v>197</v>
      </c>
      <c r="E965" s="180" t="s">
        <v>22</v>
      </c>
      <c r="F965" s="181" t="s">
        <v>566</v>
      </c>
      <c r="H965" s="182" t="s">
        <v>22</v>
      </c>
      <c r="I965" s="183"/>
      <c r="L965" s="178"/>
      <c r="M965" s="184"/>
      <c r="N965" s="185"/>
      <c r="O965" s="185"/>
      <c r="P965" s="185"/>
      <c r="Q965" s="185"/>
      <c r="R965" s="185"/>
      <c r="S965" s="185"/>
      <c r="T965" s="186"/>
      <c r="AT965" s="182" t="s">
        <v>197</v>
      </c>
      <c r="AU965" s="182" t="s">
        <v>195</v>
      </c>
      <c r="AV965" s="11" t="s">
        <v>78</v>
      </c>
      <c r="AW965" s="11" t="s">
        <v>35</v>
      </c>
      <c r="AX965" s="11" t="s">
        <v>71</v>
      </c>
      <c r="AY965" s="182" t="s">
        <v>187</v>
      </c>
    </row>
    <row r="966" spans="2:51" s="11" customFormat="1" ht="13.5">
      <c r="B966" s="178"/>
      <c r="D966" s="179" t="s">
        <v>197</v>
      </c>
      <c r="E966" s="180" t="s">
        <v>22</v>
      </c>
      <c r="F966" s="181" t="s">
        <v>568</v>
      </c>
      <c r="H966" s="182" t="s">
        <v>22</v>
      </c>
      <c r="I966" s="183"/>
      <c r="L966" s="178"/>
      <c r="M966" s="184"/>
      <c r="N966" s="185"/>
      <c r="O966" s="185"/>
      <c r="P966" s="185"/>
      <c r="Q966" s="185"/>
      <c r="R966" s="185"/>
      <c r="S966" s="185"/>
      <c r="T966" s="186"/>
      <c r="AT966" s="182" t="s">
        <v>197</v>
      </c>
      <c r="AU966" s="182" t="s">
        <v>195</v>
      </c>
      <c r="AV966" s="11" t="s">
        <v>78</v>
      </c>
      <c r="AW966" s="11" t="s">
        <v>35</v>
      </c>
      <c r="AX966" s="11" t="s">
        <v>71</v>
      </c>
      <c r="AY966" s="182" t="s">
        <v>187</v>
      </c>
    </row>
    <row r="967" spans="2:51" s="12" customFormat="1" ht="13.5">
      <c r="B967" s="187"/>
      <c r="D967" s="179" t="s">
        <v>197</v>
      </c>
      <c r="E967" s="188" t="s">
        <v>22</v>
      </c>
      <c r="F967" s="189" t="s">
        <v>1016</v>
      </c>
      <c r="H967" s="190">
        <v>40.56</v>
      </c>
      <c r="I967" s="191"/>
      <c r="L967" s="187"/>
      <c r="M967" s="192"/>
      <c r="N967" s="193"/>
      <c r="O967" s="193"/>
      <c r="P967" s="193"/>
      <c r="Q967" s="193"/>
      <c r="R967" s="193"/>
      <c r="S967" s="193"/>
      <c r="T967" s="194"/>
      <c r="AT967" s="188" t="s">
        <v>197</v>
      </c>
      <c r="AU967" s="188" t="s">
        <v>195</v>
      </c>
      <c r="AV967" s="12" t="s">
        <v>195</v>
      </c>
      <c r="AW967" s="12" t="s">
        <v>35</v>
      </c>
      <c r="AX967" s="12" t="s">
        <v>71</v>
      </c>
      <c r="AY967" s="188" t="s">
        <v>187</v>
      </c>
    </row>
    <row r="968" spans="2:51" s="12" customFormat="1" ht="13.5">
      <c r="B968" s="187"/>
      <c r="D968" s="179" t="s">
        <v>197</v>
      </c>
      <c r="E968" s="188" t="s">
        <v>22</v>
      </c>
      <c r="F968" s="189" t="s">
        <v>1062</v>
      </c>
      <c r="H968" s="190">
        <v>569.268</v>
      </c>
      <c r="I968" s="191"/>
      <c r="L968" s="187"/>
      <c r="M968" s="192"/>
      <c r="N968" s="193"/>
      <c r="O968" s="193"/>
      <c r="P968" s="193"/>
      <c r="Q968" s="193"/>
      <c r="R968" s="193"/>
      <c r="S968" s="193"/>
      <c r="T968" s="194"/>
      <c r="AT968" s="188" t="s">
        <v>197</v>
      </c>
      <c r="AU968" s="188" t="s">
        <v>195</v>
      </c>
      <c r="AV968" s="12" t="s">
        <v>195</v>
      </c>
      <c r="AW968" s="12" t="s">
        <v>35</v>
      </c>
      <c r="AX968" s="12" t="s">
        <v>71</v>
      </c>
      <c r="AY968" s="188" t="s">
        <v>187</v>
      </c>
    </row>
    <row r="969" spans="2:51" s="12" customFormat="1" ht="13.5">
      <c r="B969" s="187"/>
      <c r="D969" s="179" t="s">
        <v>197</v>
      </c>
      <c r="E969" s="188" t="s">
        <v>22</v>
      </c>
      <c r="F969" s="189" t="s">
        <v>1071</v>
      </c>
      <c r="H969" s="190">
        <v>490</v>
      </c>
      <c r="I969" s="191"/>
      <c r="L969" s="187"/>
      <c r="M969" s="192"/>
      <c r="N969" s="193"/>
      <c r="O969" s="193"/>
      <c r="P969" s="193"/>
      <c r="Q969" s="193"/>
      <c r="R969" s="193"/>
      <c r="S969" s="193"/>
      <c r="T969" s="194"/>
      <c r="AT969" s="188" t="s">
        <v>197</v>
      </c>
      <c r="AU969" s="188" t="s">
        <v>195</v>
      </c>
      <c r="AV969" s="12" t="s">
        <v>195</v>
      </c>
      <c r="AW969" s="12" t="s">
        <v>35</v>
      </c>
      <c r="AX969" s="12" t="s">
        <v>71</v>
      </c>
      <c r="AY969" s="188" t="s">
        <v>187</v>
      </c>
    </row>
    <row r="970" spans="2:51" s="12" customFormat="1" ht="13.5">
      <c r="B970" s="187"/>
      <c r="D970" s="179" t="s">
        <v>197</v>
      </c>
      <c r="E970" s="188" t="s">
        <v>22</v>
      </c>
      <c r="F970" s="189" t="s">
        <v>1072</v>
      </c>
      <c r="H970" s="190">
        <v>33.15</v>
      </c>
      <c r="I970" s="191"/>
      <c r="L970" s="187"/>
      <c r="M970" s="192"/>
      <c r="N970" s="193"/>
      <c r="O970" s="193"/>
      <c r="P970" s="193"/>
      <c r="Q970" s="193"/>
      <c r="R970" s="193"/>
      <c r="S970" s="193"/>
      <c r="T970" s="194"/>
      <c r="AT970" s="188" t="s">
        <v>197</v>
      </c>
      <c r="AU970" s="188" t="s">
        <v>195</v>
      </c>
      <c r="AV970" s="12" t="s">
        <v>195</v>
      </c>
      <c r="AW970" s="12" t="s">
        <v>35</v>
      </c>
      <c r="AX970" s="12" t="s">
        <v>71</v>
      </c>
      <c r="AY970" s="188" t="s">
        <v>187</v>
      </c>
    </row>
    <row r="971" spans="2:51" s="13" customFormat="1" ht="13.5">
      <c r="B971" s="195"/>
      <c r="D971" s="196" t="s">
        <v>197</v>
      </c>
      <c r="E971" s="197" t="s">
        <v>22</v>
      </c>
      <c r="F971" s="198" t="s">
        <v>201</v>
      </c>
      <c r="H971" s="199">
        <v>1132.978</v>
      </c>
      <c r="I971" s="200"/>
      <c r="L971" s="195"/>
      <c r="M971" s="201"/>
      <c r="N971" s="202"/>
      <c r="O971" s="202"/>
      <c r="P971" s="202"/>
      <c r="Q971" s="202"/>
      <c r="R971" s="202"/>
      <c r="S971" s="202"/>
      <c r="T971" s="203"/>
      <c r="AT971" s="204" t="s">
        <v>197</v>
      </c>
      <c r="AU971" s="204" t="s">
        <v>195</v>
      </c>
      <c r="AV971" s="13" t="s">
        <v>194</v>
      </c>
      <c r="AW971" s="13" t="s">
        <v>35</v>
      </c>
      <c r="AX971" s="13" t="s">
        <v>78</v>
      </c>
      <c r="AY971" s="204" t="s">
        <v>187</v>
      </c>
    </row>
    <row r="972" spans="2:65" s="1" customFormat="1" ht="22.5" customHeight="1">
      <c r="B972" s="165"/>
      <c r="C972" s="219" t="s">
        <v>1073</v>
      </c>
      <c r="D972" s="219" t="s">
        <v>307</v>
      </c>
      <c r="E972" s="220" t="s">
        <v>1074</v>
      </c>
      <c r="F972" s="221" t="s">
        <v>1075</v>
      </c>
      <c r="G972" s="222" t="s">
        <v>95</v>
      </c>
      <c r="H972" s="223">
        <v>1246.276</v>
      </c>
      <c r="I972" s="224"/>
      <c r="J972" s="225">
        <f>ROUND(I972*H972,2)</f>
        <v>0</v>
      </c>
      <c r="K972" s="221" t="s">
        <v>193</v>
      </c>
      <c r="L972" s="226"/>
      <c r="M972" s="227" t="s">
        <v>22</v>
      </c>
      <c r="N972" s="228" t="s">
        <v>43</v>
      </c>
      <c r="O972" s="36"/>
      <c r="P972" s="175">
        <f>O972*H972</f>
        <v>0</v>
      </c>
      <c r="Q972" s="175">
        <v>0.0036</v>
      </c>
      <c r="R972" s="175">
        <f>Q972*H972</f>
        <v>4.4865936</v>
      </c>
      <c r="S972" s="175">
        <v>0</v>
      </c>
      <c r="T972" s="176">
        <f>S972*H972</f>
        <v>0</v>
      </c>
      <c r="AR972" s="18" t="s">
        <v>437</v>
      </c>
      <c r="AT972" s="18" t="s">
        <v>307</v>
      </c>
      <c r="AU972" s="18" t="s">
        <v>195</v>
      </c>
      <c r="AY972" s="18" t="s">
        <v>187</v>
      </c>
      <c r="BE972" s="177">
        <f>IF(N972="základní",J972,0)</f>
        <v>0</v>
      </c>
      <c r="BF972" s="177">
        <f>IF(N972="snížená",J972,0)</f>
        <v>0</v>
      </c>
      <c r="BG972" s="177">
        <f>IF(N972="zákl. přenesená",J972,0)</f>
        <v>0</v>
      </c>
      <c r="BH972" s="177">
        <f>IF(N972="sníž. přenesená",J972,0)</f>
        <v>0</v>
      </c>
      <c r="BI972" s="177">
        <f>IF(N972="nulová",J972,0)</f>
        <v>0</v>
      </c>
      <c r="BJ972" s="18" t="s">
        <v>195</v>
      </c>
      <c r="BK972" s="177">
        <f>ROUND(I972*H972,2)</f>
        <v>0</v>
      </c>
      <c r="BL972" s="18" t="s">
        <v>301</v>
      </c>
      <c r="BM972" s="18" t="s">
        <v>1076</v>
      </c>
    </row>
    <row r="973" spans="2:47" s="1" customFormat="1" ht="27">
      <c r="B973" s="35"/>
      <c r="D973" s="179" t="s">
        <v>429</v>
      </c>
      <c r="F973" s="229" t="s">
        <v>1067</v>
      </c>
      <c r="I973" s="139"/>
      <c r="L973" s="35"/>
      <c r="M973" s="64"/>
      <c r="N973" s="36"/>
      <c r="O973" s="36"/>
      <c r="P973" s="36"/>
      <c r="Q973" s="36"/>
      <c r="R973" s="36"/>
      <c r="S973" s="36"/>
      <c r="T973" s="65"/>
      <c r="AT973" s="18" t="s">
        <v>429</v>
      </c>
      <c r="AU973" s="18" t="s">
        <v>195</v>
      </c>
    </row>
    <row r="974" spans="2:51" s="12" customFormat="1" ht="13.5">
      <c r="B974" s="187"/>
      <c r="D974" s="196" t="s">
        <v>197</v>
      </c>
      <c r="F974" s="217" t="s">
        <v>1077</v>
      </c>
      <c r="H974" s="218">
        <v>1246.276</v>
      </c>
      <c r="I974" s="191"/>
      <c r="L974" s="187"/>
      <c r="M974" s="192"/>
      <c r="N974" s="193"/>
      <c r="O974" s="193"/>
      <c r="P974" s="193"/>
      <c r="Q974" s="193"/>
      <c r="R974" s="193"/>
      <c r="S974" s="193"/>
      <c r="T974" s="194"/>
      <c r="AT974" s="188" t="s">
        <v>197</v>
      </c>
      <c r="AU974" s="188" t="s">
        <v>195</v>
      </c>
      <c r="AV974" s="12" t="s">
        <v>195</v>
      </c>
      <c r="AW974" s="12" t="s">
        <v>4</v>
      </c>
      <c r="AX974" s="12" t="s">
        <v>78</v>
      </c>
      <c r="AY974" s="188" t="s">
        <v>187</v>
      </c>
    </row>
    <row r="975" spans="2:65" s="1" customFormat="1" ht="31.5" customHeight="1">
      <c r="B975" s="165"/>
      <c r="C975" s="166" t="s">
        <v>1078</v>
      </c>
      <c r="D975" s="166" t="s">
        <v>189</v>
      </c>
      <c r="E975" s="167" t="s">
        <v>1059</v>
      </c>
      <c r="F975" s="168" t="s">
        <v>1060</v>
      </c>
      <c r="G975" s="169" t="s">
        <v>95</v>
      </c>
      <c r="H975" s="170">
        <v>523.15</v>
      </c>
      <c r="I975" s="171"/>
      <c r="J975" s="172">
        <f>ROUND(I975*H975,2)</f>
        <v>0</v>
      </c>
      <c r="K975" s="168" t="s">
        <v>193</v>
      </c>
      <c r="L975" s="35"/>
      <c r="M975" s="173" t="s">
        <v>22</v>
      </c>
      <c r="N975" s="174" t="s">
        <v>43</v>
      </c>
      <c r="O975" s="36"/>
      <c r="P975" s="175">
        <f>O975*H975</f>
        <v>0</v>
      </c>
      <c r="Q975" s="175">
        <v>0.00116</v>
      </c>
      <c r="R975" s="175">
        <f>Q975*H975</f>
        <v>0.606854</v>
      </c>
      <c r="S975" s="175">
        <v>0</v>
      </c>
      <c r="T975" s="176">
        <f>S975*H975</f>
        <v>0</v>
      </c>
      <c r="AR975" s="18" t="s">
        <v>301</v>
      </c>
      <c r="AT975" s="18" t="s">
        <v>189</v>
      </c>
      <c r="AU975" s="18" t="s">
        <v>195</v>
      </c>
      <c r="AY975" s="18" t="s">
        <v>187</v>
      </c>
      <c r="BE975" s="177">
        <f>IF(N975="základní",J975,0)</f>
        <v>0</v>
      </c>
      <c r="BF975" s="177">
        <f>IF(N975="snížená",J975,0)</f>
        <v>0</v>
      </c>
      <c r="BG975" s="177">
        <f>IF(N975="zákl. přenesená",J975,0)</f>
        <v>0</v>
      </c>
      <c r="BH975" s="177">
        <f>IF(N975="sníž. přenesená",J975,0)</f>
        <v>0</v>
      </c>
      <c r="BI975" s="177">
        <f>IF(N975="nulová",J975,0)</f>
        <v>0</v>
      </c>
      <c r="BJ975" s="18" t="s">
        <v>195</v>
      </c>
      <c r="BK975" s="177">
        <f>ROUND(I975*H975,2)</f>
        <v>0</v>
      </c>
      <c r="BL975" s="18" t="s">
        <v>301</v>
      </c>
      <c r="BM975" s="18" t="s">
        <v>1079</v>
      </c>
    </row>
    <row r="976" spans="2:51" s="11" customFormat="1" ht="13.5">
      <c r="B976" s="178"/>
      <c r="D976" s="179" t="s">
        <v>197</v>
      </c>
      <c r="E976" s="180" t="s">
        <v>22</v>
      </c>
      <c r="F976" s="181" t="s">
        <v>566</v>
      </c>
      <c r="H976" s="182" t="s">
        <v>22</v>
      </c>
      <c r="I976" s="183"/>
      <c r="L976" s="178"/>
      <c r="M976" s="184"/>
      <c r="N976" s="185"/>
      <c r="O976" s="185"/>
      <c r="P976" s="185"/>
      <c r="Q976" s="185"/>
      <c r="R976" s="185"/>
      <c r="S976" s="185"/>
      <c r="T976" s="186"/>
      <c r="AT976" s="182" t="s">
        <v>197</v>
      </c>
      <c r="AU976" s="182" t="s">
        <v>195</v>
      </c>
      <c r="AV976" s="11" t="s">
        <v>78</v>
      </c>
      <c r="AW976" s="11" t="s">
        <v>35</v>
      </c>
      <c r="AX976" s="11" t="s">
        <v>71</v>
      </c>
      <c r="AY976" s="182" t="s">
        <v>187</v>
      </c>
    </row>
    <row r="977" spans="2:51" s="12" customFormat="1" ht="13.5">
      <c r="B977" s="187"/>
      <c r="D977" s="179" t="s">
        <v>197</v>
      </c>
      <c r="E977" s="188" t="s">
        <v>22</v>
      </c>
      <c r="F977" s="189" t="s">
        <v>1080</v>
      </c>
      <c r="H977" s="190">
        <v>250</v>
      </c>
      <c r="I977" s="191"/>
      <c r="L977" s="187"/>
      <c r="M977" s="192"/>
      <c r="N977" s="193"/>
      <c r="O977" s="193"/>
      <c r="P977" s="193"/>
      <c r="Q977" s="193"/>
      <c r="R977" s="193"/>
      <c r="S977" s="193"/>
      <c r="T977" s="194"/>
      <c r="AT977" s="188" t="s">
        <v>197</v>
      </c>
      <c r="AU977" s="188" t="s">
        <v>195</v>
      </c>
      <c r="AV977" s="12" t="s">
        <v>195</v>
      </c>
      <c r="AW977" s="12" t="s">
        <v>35</v>
      </c>
      <c r="AX977" s="12" t="s">
        <v>71</v>
      </c>
      <c r="AY977" s="188" t="s">
        <v>187</v>
      </c>
    </row>
    <row r="978" spans="2:51" s="11" customFormat="1" ht="13.5">
      <c r="B978" s="178"/>
      <c r="D978" s="179" t="s">
        <v>197</v>
      </c>
      <c r="E978" s="180" t="s">
        <v>22</v>
      </c>
      <c r="F978" s="181" t="s">
        <v>288</v>
      </c>
      <c r="H978" s="182" t="s">
        <v>22</v>
      </c>
      <c r="I978" s="183"/>
      <c r="L978" s="178"/>
      <c r="M978" s="184"/>
      <c r="N978" s="185"/>
      <c r="O978" s="185"/>
      <c r="P978" s="185"/>
      <c r="Q978" s="185"/>
      <c r="R978" s="185"/>
      <c r="S978" s="185"/>
      <c r="T978" s="186"/>
      <c r="AT978" s="182" t="s">
        <v>197</v>
      </c>
      <c r="AU978" s="182" t="s">
        <v>195</v>
      </c>
      <c r="AV978" s="11" t="s">
        <v>78</v>
      </c>
      <c r="AW978" s="11" t="s">
        <v>35</v>
      </c>
      <c r="AX978" s="11" t="s">
        <v>71</v>
      </c>
      <c r="AY978" s="182" t="s">
        <v>187</v>
      </c>
    </row>
    <row r="979" spans="2:51" s="12" customFormat="1" ht="13.5">
      <c r="B979" s="187"/>
      <c r="D979" s="179" t="s">
        <v>197</v>
      </c>
      <c r="E979" s="188" t="s">
        <v>22</v>
      </c>
      <c r="F979" s="189" t="s">
        <v>1081</v>
      </c>
      <c r="H979" s="190">
        <v>240</v>
      </c>
      <c r="I979" s="191"/>
      <c r="L979" s="187"/>
      <c r="M979" s="192"/>
      <c r="N979" s="193"/>
      <c r="O979" s="193"/>
      <c r="P979" s="193"/>
      <c r="Q979" s="193"/>
      <c r="R979" s="193"/>
      <c r="S979" s="193"/>
      <c r="T979" s="194"/>
      <c r="AT979" s="188" t="s">
        <v>197</v>
      </c>
      <c r="AU979" s="188" t="s">
        <v>195</v>
      </c>
      <c r="AV979" s="12" t="s">
        <v>195</v>
      </c>
      <c r="AW979" s="12" t="s">
        <v>35</v>
      </c>
      <c r="AX979" s="12" t="s">
        <v>71</v>
      </c>
      <c r="AY979" s="188" t="s">
        <v>187</v>
      </c>
    </row>
    <row r="980" spans="2:51" s="12" customFormat="1" ht="13.5">
      <c r="B980" s="187"/>
      <c r="D980" s="179" t="s">
        <v>197</v>
      </c>
      <c r="E980" s="188" t="s">
        <v>22</v>
      </c>
      <c r="F980" s="189" t="s">
        <v>1082</v>
      </c>
      <c r="H980" s="190">
        <v>33.15</v>
      </c>
      <c r="I980" s="191"/>
      <c r="L980" s="187"/>
      <c r="M980" s="192"/>
      <c r="N980" s="193"/>
      <c r="O980" s="193"/>
      <c r="P980" s="193"/>
      <c r="Q980" s="193"/>
      <c r="R980" s="193"/>
      <c r="S980" s="193"/>
      <c r="T980" s="194"/>
      <c r="AT980" s="188" t="s">
        <v>197</v>
      </c>
      <c r="AU980" s="188" t="s">
        <v>195</v>
      </c>
      <c r="AV980" s="12" t="s">
        <v>195</v>
      </c>
      <c r="AW980" s="12" t="s">
        <v>35</v>
      </c>
      <c r="AX980" s="12" t="s">
        <v>71</v>
      </c>
      <c r="AY980" s="188" t="s">
        <v>187</v>
      </c>
    </row>
    <row r="981" spans="2:51" s="13" customFormat="1" ht="13.5">
      <c r="B981" s="195"/>
      <c r="D981" s="196" t="s">
        <v>197</v>
      </c>
      <c r="E981" s="197" t="s">
        <v>22</v>
      </c>
      <c r="F981" s="198" t="s">
        <v>201</v>
      </c>
      <c r="H981" s="199">
        <v>523.15</v>
      </c>
      <c r="I981" s="200"/>
      <c r="L981" s="195"/>
      <c r="M981" s="201"/>
      <c r="N981" s="202"/>
      <c r="O981" s="202"/>
      <c r="P981" s="202"/>
      <c r="Q981" s="202"/>
      <c r="R981" s="202"/>
      <c r="S981" s="202"/>
      <c r="T981" s="203"/>
      <c r="AT981" s="204" t="s">
        <v>197</v>
      </c>
      <c r="AU981" s="204" t="s">
        <v>195</v>
      </c>
      <c r="AV981" s="13" t="s">
        <v>194</v>
      </c>
      <c r="AW981" s="13" t="s">
        <v>35</v>
      </c>
      <c r="AX981" s="13" t="s">
        <v>78</v>
      </c>
      <c r="AY981" s="204" t="s">
        <v>187</v>
      </c>
    </row>
    <row r="982" spans="2:65" s="1" customFormat="1" ht="22.5" customHeight="1">
      <c r="B982" s="165"/>
      <c r="C982" s="219" t="s">
        <v>1083</v>
      </c>
      <c r="D982" s="219" t="s">
        <v>307</v>
      </c>
      <c r="E982" s="220" t="s">
        <v>1084</v>
      </c>
      <c r="F982" s="221" t="s">
        <v>1085</v>
      </c>
      <c r="G982" s="222" t="s">
        <v>95</v>
      </c>
      <c r="H982" s="223">
        <v>575.465</v>
      </c>
      <c r="I982" s="224"/>
      <c r="J982" s="225">
        <f>ROUND(I982*H982,2)</f>
        <v>0</v>
      </c>
      <c r="K982" s="221" t="s">
        <v>193</v>
      </c>
      <c r="L982" s="226"/>
      <c r="M982" s="227" t="s">
        <v>22</v>
      </c>
      <c r="N982" s="228" t="s">
        <v>43</v>
      </c>
      <c r="O982" s="36"/>
      <c r="P982" s="175">
        <f>O982*H982</f>
        <v>0</v>
      </c>
      <c r="Q982" s="175">
        <v>0.0042</v>
      </c>
      <c r="R982" s="175">
        <f>Q982*H982</f>
        <v>2.416953</v>
      </c>
      <c r="S982" s="175">
        <v>0</v>
      </c>
      <c r="T982" s="176">
        <f>S982*H982</f>
        <v>0</v>
      </c>
      <c r="AR982" s="18" t="s">
        <v>437</v>
      </c>
      <c r="AT982" s="18" t="s">
        <v>307</v>
      </c>
      <c r="AU982" s="18" t="s">
        <v>195</v>
      </c>
      <c r="AY982" s="18" t="s">
        <v>187</v>
      </c>
      <c r="BE982" s="177">
        <f>IF(N982="základní",J982,0)</f>
        <v>0</v>
      </c>
      <c r="BF982" s="177">
        <f>IF(N982="snížená",J982,0)</f>
        <v>0</v>
      </c>
      <c r="BG982" s="177">
        <f>IF(N982="zákl. přenesená",J982,0)</f>
        <v>0</v>
      </c>
      <c r="BH982" s="177">
        <f>IF(N982="sníž. přenesená",J982,0)</f>
        <v>0</v>
      </c>
      <c r="BI982" s="177">
        <f>IF(N982="nulová",J982,0)</f>
        <v>0</v>
      </c>
      <c r="BJ982" s="18" t="s">
        <v>195</v>
      </c>
      <c r="BK982" s="177">
        <f>ROUND(I982*H982,2)</f>
        <v>0</v>
      </c>
      <c r="BL982" s="18" t="s">
        <v>301</v>
      </c>
      <c r="BM982" s="18" t="s">
        <v>1086</v>
      </c>
    </row>
    <row r="983" spans="2:47" s="1" customFormat="1" ht="27">
      <c r="B983" s="35"/>
      <c r="D983" s="179" t="s">
        <v>429</v>
      </c>
      <c r="F983" s="229" t="s">
        <v>1067</v>
      </c>
      <c r="I983" s="139"/>
      <c r="L983" s="35"/>
      <c r="M983" s="64"/>
      <c r="N983" s="36"/>
      <c r="O983" s="36"/>
      <c r="P983" s="36"/>
      <c r="Q983" s="36"/>
      <c r="R983" s="36"/>
      <c r="S983" s="36"/>
      <c r="T983" s="65"/>
      <c r="AT983" s="18" t="s">
        <v>429</v>
      </c>
      <c r="AU983" s="18" t="s">
        <v>195</v>
      </c>
    </row>
    <row r="984" spans="2:51" s="12" customFormat="1" ht="13.5">
      <c r="B984" s="187"/>
      <c r="D984" s="196" t="s">
        <v>197</v>
      </c>
      <c r="F984" s="217" t="s">
        <v>1087</v>
      </c>
      <c r="H984" s="218">
        <v>575.465</v>
      </c>
      <c r="I984" s="191"/>
      <c r="L984" s="187"/>
      <c r="M984" s="192"/>
      <c r="N984" s="193"/>
      <c r="O984" s="193"/>
      <c r="P984" s="193"/>
      <c r="Q984" s="193"/>
      <c r="R984" s="193"/>
      <c r="S984" s="193"/>
      <c r="T984" s="194"/>
      <c r="AT984" s="188" t="s">
        <v>197</v>
      </c>
      <c r="AU984" s="188" t="s">
        <v>195</v>
      </c>
      <c r="AV984" s="12" t="s">
        <v>195</v>
      </c>
      <c r="AW984" s="12" t="s">
        <v>4</v>
      </c>
      <c r="AX984" s="12" t="s">
        <v>78</v>
      </c>
      <c r="AY984" s="188" t="s">
        <v>187</v>
      </c>
    </row>
    <row r="985" spans="2:65" s="1" customFormat="1" ht="31.5" customHeight="1">
      <c r="B985" s="165"/>
      <c r="C985" s="166" t="s">
        <v>1088</v>
      </c>
      <c r="D985" s="166" t="s">
        <v>189</v>
      </c>
      <c r="E985" s="167" t="s">
        <v>1059</v>
      </c>
      <c r="F985" s="168" t="s">
        <v>1060</v>
      </c>
      <c r="G985" s="169" t="s">
        <v>95</v>
      </c>
      <c r="H985" s="170">
        <v>609.828</v>
      </c>
      <c r="I985" s="171"/>
      <c r="J985" s="172">
        <f>ROUND(I985*H985,2)</f>
        <v>0</v>
      </c>
      <c r="K985" s="168" t="s">
        <v>193</v>
      </c>
      <c r="L985" s="35"/>
      <c r="M985" s="173" t="s">
        <v>22</v>
      </c>
      <c r="N985" s="174" t="s">
        <v>43</v>
      </c>
      <c r="O985" s="36"/>
      <c r="P985" s="175">
        <f>O985*H985</f>
        <v>0</v>
      </c>
      <c r="Q985" s="175">
        <v>0.00116</v>
      </c>
      <c r="R985" s="175">
        <f>Q985*H985</f>
        <v>0.70740048</v>
      </c>
      <c r="S985" s="175">
        <v>0</v>
      </c>
      <c r="T985" s="176">
        <f>S985*H985</f>
        <v>0</v>
      </c>
      <c r="AR985" s="18" t="s">
        <v>301</v>
      </c>
      <c r="AT985" s="18" t="s">
        <v>189</v>
      </c>
      <c r="AU985" s="18" t="s">
        <v>195</v>
      </c>
      <c r="AY985" s="18" t="s">
        <v>187</v>
      </c>
      <c r="BE985" s="177">
        <f>IF(N985="základní",J985,0)</f>
        <v>0</v>
      </c>
      <c r="BF985" s="177">
        <f>IF(N985="snížená",J985,0)</f>
        <v>0</v>
      </c>
      <c r="BG985" s="177">
        <f>IF(N985="zákl. přenesená",J985,0)</f>
        <v>0</v>
      </c>
      <c r="BH985" s="177">
        <f>IF(N985="sníž. přenesená",J985,0)</f>
        <v>0</v>
      </c>
      <c r="BI985" s="177">
        <f>IF(N985="nulová",J985,0)</f>
        <v>0</v>
      </c>
      <c r="BJ985" s="18" t="s">
        <v>195</v>
      </c>
      <c r="BK985" s="177">
        <f>ROUND(I985*H985,2)</f>
        <v>0</v>
      </c>
      <c r="BL985" s="18" t="s">
        <v>301</v>
      </c>
      <c r="BM985" s="18" t="s">
        <v>1089</v>
      </c>
    </row>
    <row r="986" spans="2:51" s="11" customFormat="1" ht="13.5">
      <c r="B986" s="178"/>
      <c r="D986" s="179" t="s">
        <v>197</v>
      </c>
      <c r="E986" s="180" t="s">
        <v>22</v>
      </c>
      <c r="F986" s="181" t="s">
        <v>568</v>
      </c>
      <c r="H986" s="182" t="s">
        <v>22</v>
      </c>
      <c r="I986" s="183"/>
      <c r="L986" s="178"/>
      <c r="M986" s="184"/>
      <c r="N986" s="185"/>
      <c r="O986" s="185"/>
      <c r="P986" s="185"/>
      <c r="Q986" s="185"/>
      <c r="R986" s="185"/>
      <c r="S986" s="185"/>
      <c r="T986" s="186"/>
      <c r="AT986" s="182" t="s">
        <v>197</v>
      </c>
      <c r="AU986" s="182" t="s">
        <v>195</v>
      </c>
      <c r="AV986" s="11" t="s">
        <v>78</v>
      </c>
      <c r="AW986" s="11" t="s">
        <v>35</v>
      </c>
      <c r="AX986" s="11" t="s">
        <v>71</v>
      </c>
      <c r="AY986" s="182" t="s">
        <v>187</v>
      </c>
    </row>
    <row r="987" spans="2:51" s="12" customFormat="1" ht="13.5">
      <c r="B987" s="187"/>
      <c r="D987" s="179" t="s">
        <v>197</v>
      </c>
      <c r="E987" s="188" t="s">
        <v>22</v>
      </c>
      <c r="F987" s="189" t="s">
        <v>1016</v>
      </c>
      <c r="H987" s="190">
        <v>40.56</v>
      </c>
      <c r="I987" s="191"/>
      <c r="L987" s="187"/>
      <c r="M987" s="192"/>
      <c r="N987" s="193"/>
      <c r="O987" s="193"/>
      <c r="P987" s="193"/>
      <c r="Q987" s="193"/>
      <c r="R987" s="193"/>
      <c r="S987" s="193"/>
      <c r="T987" s="194"/>
      <c r="AT987" s="188" t="s">
        <v>197</v>
      </c>
      <c r="AU987" s="188" t="s">
        <v>195</v>
      </c>
      <c r="AV987" s="12" t="s">
        <v>195</v>
      </c>
      <c r="AW987" s="12" t="s">
        <v>35</v>
      </c>
      <c r="AX987" s="12" t="s">
        <v>71</v>
      </c>
      <c r="AY987" s="188" t="s">
        <v>187</v>
      </c>
    </row>
    <row r="988" spans="2:51" s="12" customFormat="1" ht="13.5">
      <c r="B988" s="187"/>
      <c r="D988" s="179" t="s">
        <v>197</v>
      </c>
      <c r="E988" s="188" t="s">
        <v>22</v>
      </c>
      <c r="F988" s="189" t="s">
        <v>1062</v>
      </c>
      <c r="H988" s="190">
        <v>569.268</v>
      </c>
      <c r="I988" s="191"/>
      <c r="L988" s="187"/>
      <c r="M988" s="192"/>
      <c r="N988" s="193"/>
      <c r="O988" s="193"/>
      <c r="P988" s="193"/>
      <c r="Q988" s="193"/>
      <c r="R988" s="193"/>
      <c r="S988" s="193"/>
      <c r="T988" s="194"/>
      <c r="AT988" s="188" t="s">
        <v>197</v>
      </c>
      <c r="AU988" s="188" t="s">
        <v>195</v>
      </c>
      <c r="AV988" s="12" t="s">
        <v>195</v>
      </c>
      <c r="AW988" s="12" t="s">
        <v>35</v>
      </c>
      <c r="AX988" s="12" t="s">
        <v>71</v>
      </c>
      <c r="AY988" s="188" t="s">
        <v>187</v>
      </c>
    </row>
    <row r="989" spans="2:51" s="13" customFormat="1" ht="13.5">
      <c r="B989" s="195"/>
      <c r="D989" s="196" t="s">
        <v>197</v>
      </c>
      <c r="E989" s="197" t="s">
        <v>22</v>
      </c>
      <c r="F989" s="198" t="s">
        <v>201</v>
      </c>
      <c r="H989" s="199">
        <v>609.828</v>
      </c>
      <c r="I989" s="200"/>
      <c r="L989" s="195"/>
      <c r="M989" s="201"/>
      <c r="N989" s="202"/>
      <c r="O989" s="202"/>
      <c r="P989" s="202"/>
      <c r="Q989" s="202"/>
      <c r="R989" s="202"/>
      <c r="S989" s="202"/>
      <c r="T989" s="203"/>
      <c r="AT989" s="204" t="s">
        <v>197</v>
      </c>
      <c r="AU989" s="204" t="s">
        <v>195</v>
      </c>
      <c r="AV989" s="13" t="s">
        <v>194</v>
      </c>
      <c r="AW989" s="13" t="s">
        <v>35</v>
      </c>
      <c r="AX989" s="13" t="s">
        <v>78</v>
      </c>
      <c r="AY989" s="204" t="s">
        <v>187</v>
      </c>
    </row>
    <row r="990" spans="2:65" s="1" customFormat="1" ht="22.5" customHeight="1">
      <c r="B990" s="165"/>
      <c r="C990" s="219" t="s">
        <v>1090</v>
      </c>
      <c r="D990" s="219" t="s">
        <v>307</v>
      </c>
      <c r="E990" s="220" t="s">
        <v>1091</v>
      </c>
      <c r="F990" s="221" t="s">
        <v>1092</v>
      </c>
      <c r="G990" s="222" t="s">
        <v>95</v>
      </c>
      <c r="H990" s="223">
        <v>701.302</v>
      </c>
      <c r="I990" s="224"/>
      <c r="J990" s="225">
        <f>ROUND(I990*H990,2)</f>
        <v>0</v>
      </c>
      <c r="K990" s="221" t="s">
        <v>22</v>
      </c>
      <c r="L990" s="226"/>
      <c r="M990" s="227" t="s">
        <v>22</v>
      </c>
      <c r="N990" s="228" t="s">
        <v>43</v>
      </c>
      <c r="O990" s="36"/>
      <c r="P990" s="175">
        <f>O990*H990</f>
        <v>0</v>
      </c>
      <c r="Q990" s="175">
        <v>0.0009</v>
      </c>
      <c r="R990" s="175">
        <f>Q990*H990</f>
        <v>0.6311718</v>
      </c>
      <c r="S990" s="175">
        <v>0</v>
      </c>
      <c r="T990" s="176">
        <f>S990*H990</f>
        <v>0</v>
      </c>
      <c r="AR990" s="18" t="s">
        <v>437</v>
      </c>
      <c r="AT990" s="18" t="s">
        <v>307</v>
      </c>
      <c r="AU990" s="18" t="s">
        <v>195</v>
      </c>
      <c r="AY990" s="18" t="s">
        <v>187</v>
      </c>
      <c r="BE990" s="177">
        <f>IF(N990="základní",J990,0)</f>
        <v>0</v>
      </c>
      <c r="BF990" s="177">
        <f>IF(N990="snížená",J990,0)</f>
        <v>0</v>
      </c>
      <c r="BG990" s="177">
        <f>IF(N990="zákl. přenesená",J990,0)</f>
        <v>0</v>
      </c>
      <c r="BH990" s="177">
        <f>IF(N990="sníž. přenesená",J990,0)</f>
        <v>0</v>
      </c>
      <c r="BI990" s="177">
        <f>IF(N990="nulová",J990,0)</f>
        <v>0</v>
      </c>
      <c r="BJ990" s="18" t="s">
        <v>195</v>
      </c>
      <c r="BK990" s="177">
        <f>ROUND(I990*H990,2)</f>
        <v>0</v>
      </c>
      <c r="BL990" s="18" t="s">
        <v>301</v>
      </c>
      <c r="BM990" s="18" t="s">
        <v>1093</v>
      </c>
    </row>
    <row r="991" spans="2:47" s="1" customFormat="1" ht="27">
      <c r="B991" s="35"/>
      <c r="D991" s="179" t="s">
        <v>429</v>
      </c>
      <c r="F991" s="229" t="s">
        <v>461</v>
      </c>
      <c r="I991" s="139"/>
      <c r="L991" s="35"/>
      <c r="M991" s="64"/>
      <c r="N991" s="36"/>
      <c r="O991" s="36"/>
      <c r="P991" s="36"/>
      <c r="Q991" s="36"/>
      <c r="R991" s="36"/>
      <c r="S991" s="36"/>
      <c r="T991" s="65"/>
      <c r="AT991" s="18" t="s">
        <v>429</v>
      </c>
      <c r="AU991" s="18" t="s">
        <v>195</v>
      </c>
    </row>
    <row r="992" spans="2:51" s="12" customFormat="1" ht="13.5">
      <c r="B992" s="187"/>
      <c r="D992" s="196" t="s">
        <v>197</v>
      </c>
      <c r="F992" s="217" t="s">
        <v>1094</v>
      </c>
      <c r="H992" s="218">
        <v>701.302</v>
      </c>
      <c r="I992" s="191"/>
      <c r="L992" s="187"/>
      <c r="M992" s="192"/>
      <c r="N992" s="193"/>
      <c r="O992" s="193"/>
      <c r="P992" s="193"/>
      <c r="Q992" s="193"/>
      <c r="R992" s="193"/>
      <c r="S992" s="193"/>
      <c r="T992" s="194"/>
      <c r="AT992" s="188" t="s">
        <v>197</v>
      </c>
      <c r="AU992" s="188" t="s">
        <v>195</v>
      </c>
      <c r="AV992" s="12" t="s">
        <v>195</v>
      </c>
      <c r="AW992" s="12" t="s">
        <v>4</v>
      </c>
      <c r="AX992" s="12" t="s">
        <v>78</v>
      </c>
      <c r="AY992" s="188" t="s">
        <v>187</v>
      </c>
    </row>
    <row r="993" spans="2:65" s="1" customFormat="1" ht="22.5" customHeight="1">
      <c r="B993" s="165"/>
      <c r="C993" s="166" t="s">
        <v>1095</v>
      </c>
      <c r="D993" s="166" t="s">
        <v>189</v>
      </c>
      <c r="E993" s="167" t="s">
        <v>1096</v>
      </c>
      <c r="F993" s="168" t="s">
        <v>1097</v>
      </c>
      <c r="G993" s="169" t="s">
        <v>192</v>
      </c>
      <c r="H993" s="170">
        <v>322.93</v>
      </c>
      <c r="I993" s="171"/>
      <c r="J993" s="172">
        <f>ROUND(I993*H993,2)</f>
        <v>0</v>
      </c>
      <c r="K993" s="168" t="s">
        <v>193</v>
      </c>
      <c r="L993" s="35"/>
      <c r="M993" s="173" t="s">
        <v>22</v>
      </c>
      <c r="N993" s="174" t="s">
        <v>43</v>
      </c>
      <c r="O993" s="36"/>
      <c r="P993" s="175">
        <f>O993*H993</f>
        <v>0</v>
      </c>
      <c r="Q993" s="175">
        <v>0</v>
      </c>
      <c r="R993" s="175">
        <f>Q993*H993</f>
        <v>0</v>
      </c>
      <c r="S993" s="175">
        <v>0</v>
      </c>
      <c r="T993" s="176">
        <f>S993*H993</f>
        <v>0</v>
      </c>
      <c r="AR993" s="18" t="s">
        <v>301</v>
      </c>
      <c r="AT993" s="18" t="s">
        <v>189</v>
      </c>
      <c r="AU993" s="18" t="s">
        <v>195</v>
      </c>
      <c r="AY993" s="18" t="s">
        <v>187</v>
      </c>
      <c r="BE993" s="177">
        <f>IF(N993="základní",J993,0)</f>
        <v>0</v>
      </c>
      <c r="BF993" s="177">
        <f>IF(N993="snížená",J993,0)</f>
        <v>0</v>
      </c>
      <c r="BG993" s="177">
        <f>IF(N993="zákl. přenesená",J993,0)</f>
        <v>0</v>
      </c>
      <c r="BH993" s="177">
        <f>IF(N993="sníž. přenesená",J993,0)</f>
        <v>0</v>
      </c>
      <c r="BI993" s="177">
        <f>IF(N993="nulová",J993,0)</f>
        <v>0</v>
      </c>
      <c r="BJ993" s="18" t="s">
        <v>195</v>
      </c>
      <c r="BK993" s="177">
        <f>ROUND(I993*H993,2)</f>
        <v>0</v>
      </c>
      <c r="BL993" s="18" t="s">
        <v>301</v>
      </c>
      <c r="BM993" s="18" t="s">
        <v>1098</v>
      </c>
    </row>
    <row r="994" spans="2:51" s="11" customFormat="1" ht="13.5">
      <c r="B994" s="178"/>
      <c r="D994" s="179" t="s">
        <v>197</v>
      </c>
      <c r="E994" s="180" t="s">
        <v>22</v>
      </c>
      <c r="F994" s="181" t="s">
        <v>566</v>
      </c>
      <c r="H994" s="182" t="s">
        <v>22</v>
      </c>
      <c r="I994" s="183"/>
      <c r="L994" s="178"/>
      <c r="M994" s="184"/>
      <c r="N994" s="185"/>
      <c r="O994" s="185"/>
      <c r="P994" s="185"/>
      <c r="Q994" s="185"/>
      <c r="R994" s="185"/>
      <c r="S994" s="185"/>
      <c r="T994" s="186"/>
      <c r="AT994" s="182" t="s">
        <v>197</v>
      </c>
      <c r="AU994" s="182" t="s">
        <v>195</v>
      </c>
      <c r="AV994" s="11" t="s">
        <v>78</v>
      </c>
      <c r="AW994" s="11" t="s">
        <v>35</v>
      </c>
      <c r="AX994" s="11" t="s">
        <v>71</v>
      </c>
      <c r="AY994" s="182" t="s">
        <v>187</v>
      </c>
    </row>
    <row r="995" spans="2:51" s="12" customFormat="1" ht="13.5">
      <c r="B995" s="187"/>
      <c r="D995" s="179" t="s">
        <v>197</v>
      </c>
      <c r="E995" s="188" t="s">
        <v>22</v>
      </c>
      <c r="F995" s="189" t="s">
        <v>1099</v>
      </c>
      <c r="H995" s="190">
        <v>97.2</v>
      </c>
      <c r="I995" s="191"/>
      <c r="L995" s="187"/>
      <c r="M995" s="192"/>
      <c r="N995" s="193"/>
      <c r="O995" s="193"/>
      <c r="P995" s="193"/>
      <c r="Q995" s="193"/>
      <c r="R995" s="193"/>
      <c r="S995" s="193"/>
      <c r="T995" s="194"/>
      <c r="AT995" s="188" t="s">
        <v>197</v>
      </c>
      <c r="AU995" s="188" t="s">
        <v>195</v>
      </c>
      <c r="AV995" s="12" t="s">
        <v>195</v>
      </c>
      <c r="AW995" s="12" t="s">
        <v>35</v>
      </c>
      <c r="AX995" s="12" t="s">
        <v>71</v>
      </c>
      <c r="AY995" s="188" t="s">
        <v>187</v>
      </c>
    </row>
    <row r="996" spans="2:51" s="11" customFormat="1" ht="13.5">
      <c r="B996" s="178"/>
      <c r="D996" s="179" t="s">
        <v>197</v>
      </c>
      <c r="E996" s="180" t="s">
        <v>22</v>
      </c>
      <c r="F996" s="181" t="s">
        <v>568</v>
      </c>
      <c r="H996" s="182" t="s">
        <v>22</v>
      </c>
      <c r="I996" s="183"/>
      <c r="L996" s="178"/>
      <c r="M996" s="184"/>
      <c r="N996" s="185"/>
      <c r="O996" s="185"/>
      <c r="P996" s="185"/>
      <c r="Q996" s="185"/>
      <c r="R996" s="185"/>
      <c r="S996" s="185"/>
      <c r="T996" s="186"/>
      <c r="AT996" s="182" t="s">
        <v>197</v>
      </c>
      <c r="AU996" s="182" t="s">
        <v>195</v>
      </c>
      <c r="AV996" s="11" t="s">
        <v>78</v>
      </c>
      <c r="AW996" s="11" t="s">
        <v>35</v>
      </c>
      <c r="AX996" s="11" t="s">
        <v>71</v>
      </c>
      <c r="AY996" s="182" t="s">
        <v>187</v>
      </c>
    </row>
    <row r="997" spans="2:51" s="12" customFormat="1" ht="13.5">
      <c r="B997" s="187"/>
      <c r="D997" s="179" t="s">
        <v>197</v>
      </c>
      <c r="E997" s="188" t="s">
        <v>22</v>
      </c>
      <c r="F997" s="189" t="s">
        <v>1100</v>
      </c>
      <c r="H997" s="190">
        <v>142.25</v>
      </c>
      <c r="I997" s="191"/>
      <c r="L997" s="187"/>
      <c r="M997" s="192"/>
      <c r="N997" s="193"/>
      <c r="O997" s="193"/>
      <c r="P997" s="193"/>
      <c r="Q997" s="193"/>
      <c r="R997" s="193"/>
      <c r="S997" s="193"/>
      <c r="T997" s="194"/>
      <c r="AT997" s="188" t="s">
        <v>197</v>
      </c>
      <c r="AU997" s="188" t="s">
        <v>195</v>
      </c>
      <c r="AV997" s="12" t="s">
        <v>195</v>
      </c>
      <c r="AW997" s="12" t="s">
        <v>35</v>
      </c>
      <c r="AX997" s="12" t="s">
        <v>71</v>
      </c>
      <c r="AY997" s="188" t="s">
        <v>187</v>
      </c>
    </row>
    <row r="998" spans="2:51" s="11" customFormat="1" ht="13.5">
      <c r="B998" s="178"/>
      <c r="D998" s="179" t="s">
        <v>197</v>
      </c>
      <c r="E998" s="180" t="s">
        <v>22</v>
      </c>
      <c r="F998" s="181" t="s">
        <v>288</v>
      </c>
      <c r="H998" s="182" t="s">
        <v>22</v>
      </c>
      <c r="I998" s="183"/>
      <c r="L998" s="178"/>
      <c r="M998" s="184"/>
      <c r="N998" s="185"/>
      <c r="O998" s="185"/>
      <c r="P998" s="185"/>
      <c r="Q998" s="185"/>
      <c r="R998" s="185"/>
      <c r="S998" s="185"/>
      <c r="T998" s="186"/>
      <c r="AT998" s="182" t="s">
        <v>197</v>
      </c>
      <c r="AU998" s="182" t="s">
        <v>195</v>
      </c>
      <c r="AV998" s="11" t="s">
        <v>78</v>
      </c>
      <c r="AW998" s="11" t="s">
        <v>35</v>
      </c>
      <c r="AX998" s="11" t="s">
        <v>71</v>
      </c>
      <c r="AY998" s="182" t="s">
        <v>187</v>
      </c>
    </row>
    <row r="999" spans="2:51" s="12" customFormat="1" ht="13.5">
      <c r="B999" s="187"/>
      <c r="D999" s="179" t="s">
        <v>197</v>
      </c>
      <c r="E999" s="188" t="s">
        <v>22</v>
      </c>
      <c r="F999" s="189" t="s">
        <v>1101</v>
      </c>
      <c r="H999" s="190">
        <v>83.48</v>
      </c>
      <c r="I999" s="191"/>
      <c r="L999" s="187"/>
      <c r="M999" s="192"/>
      <c r="N999" s="193"/>
      <c r="O999" s="193"/>
      <c r="P999" s="193"/>
      <c r="Q999" s="193"/>
      <c r="R999" s="193"/>
      <c r="S999" s="193"/>
      <c r="T999" s="194"/>
      <c r="AT999" s="188" t="s">
        <v>197</v>
      </c>
      <c r="AU999" s="188" t="s">
        <v>195</v>
      </c>
      <c r="AV999" s="12" t="s">
        <v>195</v>
      </c>
      <c r="AW999" s="12" t="s">
        <v>35</v>
      </c>
      <c r="AX999" s="12" t="s">
        <v>71</v>
      </c>
      <c r="AY999" s="188" t="s">
        <v>187</v>
      </c>
    </row>
    <row r="1000" spans="2:51" s="13" customFormat="1" ht="13.5">
      <c r="B1000" s="195"/>
      <c r="D1000" s="196" t="s">
        <v>197</v>
      </c>
      <c r="E1000" s="197" t="s">
        <v>22</v>
      </c>
      <c r="F1000" s="198" t="s">
        <v>201</v>
      </c>
      <c r="H1000" s="199">
        <v>322.93</v>
      </c>
      <c r="I1000" s="200"/>
      <c r="L1000" s="195"/>
      <c r="M1000" s="201"/>
      <c r="N1000" s="202"/>
      <c r="O1000" s="202"/>
      <c r="P1000" s="202"/>
      <c r="Q1000" s="202"/>
      <c r="R1000" s="202"/>
      <c r="S1000" s="202"/>
      <c r="T1000" s="203"/>
      <c r="AT1000" s="204" t="s">
        <v>197</v>
      </c>
      <c r="AU1000" s="204" t="s">
        <v>195</v>
      </c>
      <c r="AV1000" s="13" t="s">
        <v>194</v>
      </c>
      <c r="AW1000" s="13" t="s">
        <v>35</v>
      </c>
      <c r="AX1000" s="13" t="s">
        <v>78</v>
      </c>
      <c r="AY1000" s="204" t="s">
        <v>187</v>
      </c>
    </row>
    <row r="1001" spans="2:65" s="1" customFormat="1" ht="22.5" customHeight="1">
      <c r="B1001" s="165"/>
      <c r="C1001" s="219" t="s">
        <v>1102</v>
      </c>
      <c r="D1001" s="219" t="s">
        <v>307</v>
      </c>
      <c r="E1001" s="220" t="s">
        <v>1103</v>
      </c>
      <c r="F1001" s="221" t="s">
        <v>1104</v>
      </c>
      <c r="G1001" s="222" t="s">
        <v>742</v>
      </c>
      <c r="H1001" s="223">
        <v>355.223</v>
      </c>
      <c r="I1001" s="224"/>
      <c r="J1001" s="225">
        <f>ROUND(I1001*H1001,2)</f>
        <v>0</v>
      </c>
      <c r="K1001" s="221" t="s">
        <v>193</v>
      </c>
      <c r="L1001" s="226"/>
      <c r="M1001" s="227" t="s">
        <v>22</v>
      </c>
      <c r="N1001" s="228" t="s">
        <v>43</v>
      </c>
      <c r="O1001" s="36"/>
      <c r="P1001" s="175">
        <f>O1001*H1001</f>
        <v>0</v>
      </c>
      <c r="Q1001" s="175">
        <v>0.00038</v>
      </c>
      <c r="R1001" s="175">
        <f>Q1001*H1001</f>
        <v>0.13498474000000002</v>
      </c>
      <c r="S1001" s="175">
        <v>0</v>
      </c>
      <c r="T1001" s="176">
        <f>S1001*H1001</f>
        <v>0</v>
      </c>
      <c r="AR1001" s="18" t="s">
        <v>437</v>
      </c>
      <c r="AT1001" s="18" t="s">
        <v>307</v>
      </c>
      <c r="AU1001" s="18" t="s">
        <v>195</v>
      </c>
      <c r="AY1001" s="18" t="s">
        <v>187</v>
      </c>
      <c r="BE1001" s="177">
        <f>IF(N1001="základní",J1001,0)</f>
        <v>0</v>
      </c>
      <c r="BF1001" s="177">
        <f>IF(N1001="snížená",J1001,0)</f>
        <v>0</v>
      </c>
      <c r="BG1001" s="177">
        <f>IF(N1001="zákl. přenesená",J1001,0)</f>
        <v>0</v>
      </c>
      <c r="BH1001" s="177">
        <f>IF(N1001="sníž. přenesená",J1001,0)</f>
        <v>0</v>
      </c>
      <c r="BI1001" s="177">
        <f>IF(N1001="nulová",J1001,0)</f>
        <v>0</v>
      </c>
      <c r="BJ1001" s="18" t="s">
        <v>195</v>
      </c>
      <c r="BK1001" s="177">
        <f>ROUND(I1001*H1001,2)</f>
        <v>0</v>
      </c>
      <c r="BL1001" s="18" t="s">
        <v>301</v>
      </c>
      <c r="BM1001" s="18" t="s">
        <v>1105</v>
      </c>
    </row>
    <row r="1002" spans="2:51" s="12" customFormat="1" ht="13.5">
      <c r="B1002" s="187"/>
      <c r="D1002" s="196" t="s">
        <v>197</v>
      </c>
      <c r="F1002" s="217" t="s">
        <v>1106</v>
      </c>
      <c r="H1002" s="218">
        <v>355.223</v>
      </c>
      <c r="I1002" s="191"/>
      <c r="L1002" s="187"/>
      <c r="M1002" s="192"/>
      <c r="N1002" s="193"/>
      <c r="O1002" s="193"/>
      <c r="P1002" s="193"/>
      <c r="Q1002" s="193"/>
      <c r="R1002" s="193"/>
      <c r="S1002" s="193"/>
      <c r="T1002" s="194"/>
      <c r="AT1002" s="188" t="s">
        <v>197</v>
      </c>
      <c r="AU1002" s="188" t="s">
        <v>195</v>
      </c>
      <c r="AV1002" s="12" t="s">
        <v>195</v>
      </c>
      <c r="AW1002" s="12" t="s">
        <v>4</v>
      </c>
      <c r="AX1002" s="12" t="s">
        <v>78</v>
      </c>
      <c r="AY1002" s="188" t="s">
        <v>187</v>
      </c>
    </row>
    <row r="1003" spans="2:65" s="1" customFormat="1" ht="31.5" customHeight="1">
      <c r="B1003" s="165"/>
      <c r="C1003" s="166" t="s">
        <v>1107</v>
      </c>
      <c r="D1003" s="166" t="s">
        <v>189</v>
      </c>
      <c r="E1003" s="167" t="s">
        <v>1108</v>
      </c>
      <c r="F1003" s="168" t="s">
        <v>1109</v>
      </c>
      <c r="G1003" s="169" t="s">
        <v>95</v>
      </c>
      <c r="H1003" s="170">
        <v>609.369</v>
      </c>
      <c r="I1003" s="171"/>
      <c r="J1003" s="172">
        <f>ROUND(I1003*H1003,2)</f>
        <v>0</v>
      </c>
      <c r="K1003" s="168" t="s">
        <v>193</v>
      </c>
      <c r="L1003" s="35"/>
      <c r="M1003" s="173" t="s">
        <v>22</v>
      </c>
      <c r="N1003" s="174" t="s">
        <v>43</v>
      </c>
      <c r="O1003" s="36"/>
      <c r="P1003" s="175">
        <f>O1003*H1003</f>
        <v>0</v>
      </c>
      <c r="Q1003" s="175">
        <v>0</v>
      </c>
      <c r="R1003" s="175">
        <f>Q1003*H1003</f>
        <v>0</v>
      </c>
      <c r="S1003" s="175">
        <v>0.024</v>
      </c>
      <c r="T1003" s="176">
        <f>S1003*H1003</f>
        <v>14.624856000000001</v>
      </c>
      <c r="AR1003" s="18" t="s">
        <v>301</v>
      </c>
      <c r="AT1003" s="18" t="s">
        <v>189</v>
      </c>
      <c r="AU1003" s="18" t="s">
        <v>195</v>
      </c>
      <c r="AY1003" s="18" t="s">
        <v>187</v>
      </c>
      <c r="BE1003" s="177">
        <f>IF(N1003="základní",J1003,0)</f>
        <v>0</v>
      </c>
      <c r="BF1003" s="177">
        <f>IF(N1003="snížená",J1003,0)</f>
        <v>0</v>
      </c>
      <c r="BG1003" s="177">
        <f>IF(N1003="zákl. přenesená",J1003,0)</f>
        <v>0</v>
      </c>
      <c r="BH1003" s="177">
        <f>IF(N1003="sníž. přenesená",J1003,0)</f>
        <v>0</v>
      </c>
      <c r="BI1003" s="177">
        <f>IF(N1003="nulová",J1003,0)</f>
        <v>0</v>
      </c>
      <c r="BJ1003" s="18" t="s">
        <v>195</v>
      </c>
      <c r="BK1003" s="177">
        <f>ROUND(I1003*H1003,2)</f>
        <v>0</v>
      </c>
      <c r="BL1003" s="18" t="s">
        <v>301</v>
      </c>
      <c r="BM1003" s="18" t="s">
        <v>1110</v>
      </c>
    </row>
    <row r="1004" spans="2:51" s="11" customFormat="1" ht="13.5">
      <c r="B1004" s="178"/>
      <c r="D1004" s="179" t="s">
        <v>197</v>
      </c>
      <c r="E1004" s="180" t="s">
        <v>22</v>
      </c>
      <c r="F1004" s="181" t="s">
        <v>654</v>
      </c>
      <c r="H1004" s="182" t="s">
        <v>22</v>
      </c>
      <c r="I1004" s="183"/>
      <c r="L1004" s="178"/>
      <c r="M1004" s="184"/>
      <c r="N1004" s="185"/>
      <c r="O1004" s="185"/>
      <c r="P1004" s="185"/>
      <c r="Q1004" s="185"/>
      <c r="R1004" s="185"/>
      <c r="S1004" s="185"/>
      <c r="T1004" s="186"/>
      <c r="AT1004" s="182" t="s">
        <v>197</v>
      </c>
      <c r="AU1004" s="182" t="s">
        <v>195</v>
      </c>
      <c r="AV1004" s="11" t="s">
        <v>78</v>
      </c>
      <c r="AW1004" s="11" t="s">
        <v>35</v>
      </c>
      <c r="AX1004" s="11" t="s">
        <v>71</v>
      </c>
      <c r="AY1004" s="182" t="s">
        <v>187</v>
      </c>
    </row>
    <row r="1005" spans="2:51" s="11" customFormat="1" ht="13.5">
      <c r="B1005" s="178"/>
      <c r="D1005" s="179" t="s">
        <v>197</v>
      </c>
      <c r="E1005" s="180" t="s">
        <v>22</v>
      </c>
      <c r="F1005" s="181" t="s">
        <v>653</v>
      </c>
      <c r="H1005" s="182" t="s">
        <v>22</v>
      </c>
      <c r="I1005" s="183"/>
      <c r="L1005" s="178"/>
      <c r="M1005" s="184"/>
      <c r="N1005" s="185"/>
      <c r="O1005" s="185"/>
      <c r="P1005" s="185"/>
      <c r="Q1005" s="185"/>
      <c r="R1005" s="185"/>
      <c r="S1005" s="185"/>
      <c r="T1005" s="186"/>
      <c r="AT1005" s="182" t="s">
        <v>197</v>
      </c>
      <c r="AU1005" s="182" t="s">
        <v>195</v>
      </c>
      <c r="AV1005" s="11" t="s">
        <v>78</v>
      </c>
      <c r="AW1005" s="11" t="s">
        <v>35</v>
      </c>
      <c r="AX1005" s="11" t="s">
        <v>71</v>
      </c>
      <c r="AY1005" s="182" t="s">
        <v>187</v>
      </c>
    </row>
    <row r="1006" spans="2:51" s="12" customFormat="1" ht="13.5">
      <c r="B1006" s="187"/>
      <c r="D1006" s="179" t="s">
        <v>197</v>
      </c>
      <c r="E1006" s="188" t="s">
        <v>22</v>
      </c>
      <c r="F1006" s="189" t="s">
        <v>710</v>
      </c>
      <c r="H1006" s="190">
        <v>301.395</v>
      </c>
      <c r="I1006" s="191"/>
      <c r="L1006" s="187"/>
      <c r="M1006" s="192"/>
      <c r="N1006" s="193"/>
      <c r="O1006" s="193"/>
      <c r="P1006" s="193"/>
      <c r="Q1006" s="193"/>
      <c r="R1006" s="193"/>
      <c r="S1006" s="193"/>
      <c r="T1006" s="194"/>
      <c r="AT1006" s="188" t="s">
        <v>197</v>
      </c>
      <c r="AU1006" s="188" t="s">
        <v>195</v>
      </c>
      <c r="AV1006" s="12" t="s">
        <v>195</v>
      </c>
      <c r="AW1006" s="12" t="s">
        <v>35</v>
      </c>
      <c r="AX1006" s="12" t="s">
        <v>71</v>
      </c>
      <c r="AY1006" s="188" t="s">
        <v>187</v>
      </c>
    </row>
    <row r="1007" spans="2:51" s="12" customFormat="1" ht="13.5">
      <c r="B1007" s="187"/>
      <c r="D1007" s="179" t="s">
        <v>197</v>
      </c>
      <c r="E1007" s="188" t="s">
        <v>22</v>
      </c>
      <c r="F1007" s="189" t="s">
        <v>711</v>
      </c>
      <c r="H1007" s="190">
        <v>307.974</v>
      </c>
      <c r="I1007" s="191"/>
      <c r="L1007" s="187"/>
      <c r="M1007" s="192"/>
      <c r="N1007" s="193"/>
      <c r="O1007" s="193"/>
      <c r="P1007" s="193"/>
      <c r="Q1007" s="193"/>
      <c r="R1007" s="193"/>
      <c r="S1007" s="193"/>
      <c r="T1007" s="194"/>
      <c r="AT1007" s="188" t="s">
        <v>197</v>
      </c>
      <c r="AU1007" s="188" t="s">
        <v>195</v>
      </c>
      <c r="AV1007" s="12" t="s">
        <v>195</v>
      </c>
      <c r="AW1007" s="12" t="s">
        <v>35</v>
      </c>
      <c r="AX1007" s="12" t="s">
        <v>71</v>
      </c>
      <c r="AY1007" s="188" t="s">
        <v>187</v>
      </c>
    </row>
    <row r="1008" spans="2:51" s="13" customFormat="1" ht="13.5">
      <c r="B1008" s="195"/>
      <c r="D1008" s="196" t="s">
        <v>197</v>
      </c>
      <c r="E1008" s="197" t="s">
        <v>22</v>
      </c>
      <c r="F1008" s="198" t="s">
        <v>201</v>
      </c>
      <c r="H1008" s="199">
        <v>609.369</v>
      </c>
      <c r="I1008" s="200"/>
      <c r="L1008" s="195"/>
      <c r="M1008" s="201"/>
      <c r="N1008" s="202"/>
      <c r="O1008" s="202"/>
      <c r="P1008" s="202"/>
      <c r="Q1008" s="202"/>
      <c r="R1008" s="202"/>
      <c r="S1008" s="202"/>
      <c r="T1008" s="203"/>
      <c r="AT1008" s="204" t="s">
        <v>197</v>
      </c>
      <c r="AU1008" s="204" t="s">
        <v>195</v>
      </c>
      <c r="AV1008" s="13" t="s">
        <v>194</v>
      </c>
      <c r="AW1008" s="13" t="s">
        <v>35</v>
      </c>
      <c r="AX1008" s="13" t="s">
        <v>78</v>
      </c>
      <c r="AY1008" s="204" t="s">
        <v>187</v>
      </c>
    </row>
    <row r="1009" spans="2:65" s="1" customFormat="1" ht="22.5" customHeight="1">
      <c r="B1009" s="165"/>
      <c r="C1009" s="166" t="s">
        <v>1111</v>
      </c>
      <c r="D1009" s="166" t="s">
        <v>189</v>
      </c>
      <c r="E1009" s="167" t="s">
        <v>1112</v>
      </c>
      <c r="F1009" s="168" t="s">
        <v>1113</v>
      </c>
      <c r="G1009" s="169" t="s">
        <v>1114</v>
      </c>
      <c r="H1009" s="170">
        <v>1</v>
      </c>
      <c r="I1009" s="171"/>
      <c r="J1009" s="172">
        <f>ROUND(I1009*H1009,2)</f>
        <v>0</v>
      </c>
      <c r="K1009" s="168" t="s">
        <v>22</v>
      </c>
      <c r="L1009" s="35"/>
      <c r="M1009" s="173" t="s">
        <v>22</v>
      </c>
      <c r="N1009" s="174" t="s">
        <v>43</v>
      </c>
      <c r="O1009" s="36"/>
      <c r="P1009" s="175">
        <f>O1009*H1009</f>
        <v>0</v>
      </c>
      <c r="Q1009" s="175">
        <v>0</v>
      </c>
      <c r="R1009" s="175">
        <f>Q1009*H1009</f>
        <v>0</v>
      </c>
      <c r="S1009" s="175">
        <v>0</v>
      </c>
      <c r="T1009" s="176">
        <f>S1009*H1009</f>
        <v>0</v>
      </c>
      <c r="AR1009" s="18" t="s">
        <v>301</v>
      </c>
      <c r="AT1009" s="18" t="s">
        <v>189</v>
      </c>
      <c r="AU1009" s="18" t="s">
        <v>195</v>
      </c>
      <c r="AY1009" s="18" t="s">
        <v>187</v>
      </c>
      <c r="BE1009" s="177">
        <f>IF(N1009="základní",J1009,0)</f>
        <v>0</v>
      </c>
      <c r="BF1009" s="177">
        <f>IF(N1009="snížená",J1009,0)</f>
        <v>0</v>
      </c>
      <c r="BG1009" s="177">
        <f>IF(N1009="zákl. přenesená",J1009,0)</f>
        <v>0</v>
      </c>
      <c r="BH1009" s="177">
        <f>IF(N1009="sníž. přenesená",J1009,0)</f>
        <v>0</v>
      </c>
      <c r="BI1009" s="177">
        <f>IF(N1009="nulová",J1009,0)</f>
        <v>0</v>
      </c>
      <c r="BJ1009" s="18" t="s">
        <v>195</v>
      </c>
      <c r="BK1009" s="177">
        <f>ROUND(I1009*H1009,2)</f>
        <v>0</v>
      </c>
      <c r="BL1009" s="18" t="s">
        <v>301</v>
      </c>
      <c r="BM1009" s="18" t="s">
        <v>1115</v>
      </c>
    </row>
    <row r="1010" spans="2:63" s="10" customFormat="1" ht="29.25" customHeight="1">
      <c r="B1010" s="151"/>
      <c r="D1010" s="162" t="s">
        <v>70</v>
      </c>
      <c r="E1010" s="163" t="s">
        <v>1116</v>
      </c>
      <c r="F1010" s="163" t="s">
        <v>1117</v>
      </c>
      <c r="I1010" s="154"/>
      <c r="J1010" s="164">
        <f>BK1010</f>
        <v>0</v>
      </c>
      <c r="L1010" s="151"/>
      <c r="M1010" s="156"/>
      <c r="N1010" s="157"/>
      <c r="O1010" s="157"/>
      <c r="P1010" s="158">
        <f>SUM(P1011:P1024)</f>
        <v>0</v>
      </c>
      <c r="Q1010" s="157"/>
      <c r="R1010" s="158">
        <f>SUM(R1011:R1024)</f>
        <v>0.003</v>
      </c>
      <c r="S1010" s="157"/>
      <c r="T1010" s="159">
        <f>SUM(T1011:T1024)</f>
        <v>0.09588</v>
      </c>
      <c r="AR1010" s="152" t="s">
        <v>195</v>
      </c>
      <c r="AT1010" s="160" t="s">
        <v>70</v>
      </c>
      <c r="AU1010" s="160" t="s">
        <v>78</v>
      </c>
      <c r="AY1010" s="152" t="s">
        <v>187</v>
      </c>
      <c r="BK1010" s="161">
        <f>SUM(BK1011:BK1024)</f>
        <v>0</v>
      </c>
    </row>
    <row r="1011" spans="2:65" s="1" customFormat="1" ht="22.5" customHeight="1">
      <c r="B1011" s="165"/>
      <c r="C1011" s="166" t="s">
        <v>1118</v>
      </c>
      <c r="D1011" s="166" t="s">
        <v>189</v>
      </c>
      <c r="E1011" s="167" t="s">
        <v>1119</v>
      </c>
      <c r="F1011" s="168" t="s">
        <v>1120</v>
      </c>
      <c r="G1011" s="169" t="s">
        <v>742</v>
      </c>
      <c r="H1011" s="170">
        <v>4</v>
      </c>
      <c r="I1011" s="171"/>
      <c r="J1011" s="172">
        <f>ROUND(I1011*H1011,2)</f>
        <v>0</v>
      </c>
      <c r="K1011" s="168" t="s">
        <v>193</v>
      </c>
      <c r="L1011" s="35"/>
      <c r="M1011" s="173" t="s">
        <v>22</v>
      </c>
      <c r="N1011" s="174" t="s">
        <v>43</v>
      </c>
      <c r="O1011" s="36"/>
      <c r="P1011" s="175">
        <f>O1011*H1011</f>
        <v>0</v>
      </c>
      <c r="Q1011" s="175">
        <v>0</v>
      </c>
      <c r="R1011" s="175">
        <f>Q1011*H1011</f>
        <v>0</v>
      </c>
      <c r="S1011" s="175">
        <v>0.02307</v>
      </c>
      <c r="T1011" s="176">
        <f>S1011*H1011</f>
        <v>0.09228</v>
      </c>
      <c r="AR1011" s="18" t="s">
        <v>301</v>
      </c>
      <c r="AT1011" s="18" t="s">
        <v>189</v>
      </c>
      <c r="AU1011" s="18" t="s">
        <v>195</v>
      </c>
      <c r="AY1011" s="18" t="s">
        <v>187</v>
      </c>
      <c r="BE1011" s="177">
        <f>IF(N1011="základní",J1011,0)</f>
        <v>0</v>
      </c>
      <c r="BF1011" s="177">
        <f>IF(N1011="snížená",J1011,0)</f>
        <v>0</v>
      </c>
      <c r="BG1011" s="177">
        <f>IF(N1011="zákl. přenesená",J1011,0)</f>
        <v>0</v>
      </c>
      <c r="BH1011" s="177">
        <f>IF(N1011="sníž. přenesená",J1011,0)</f>
        <v>0</v>
      </c>
      <c r="BI1011" s="177">
        <f>IF(N1011="nulová",J1011,0)</f>
        <v>0</v>
      </c>
      <c r="BJ1011" s="18" t="s">
        <v>195</v>
      </c>
      <c r="BK1011" s="177">
        <f>ROUND(I1011*H1011,2)</f>
        <v>0</v>
      </c>
      <c r="BL1011" s="18" t="s">
        <v>301</v>
      </c>
      <c r="BM1011" s="18" t="s">
        <v>1121</v>
      </c>
    </row>
    <row r="1012" spans="2:51" s="11" customFormat="1" ht="13.5">
      <c r="B1012" s="178"/>
      <c r="D1012" s="179" t="s">
        <v>197</v>
      </c>
      <c r="E1012" s="180" t="s">
        <v>22</v>
      </c>
      <c r="F1012" s="181" t="s">
        <v>654</v>
      </c>
      <c r="H1012" s="182" t="s">
        <v>22</v>
      </c>
      <c r="I1012" s="183"/>
      <c r="L1012" s="178"/>
      <c r="M1012" s="184"/>
      <c r="N1012" s="185"/>
      <c r="O1012" s="185"/>
      <c r="P1012" s="185"/>
      <c r="Q1012" s="185"/>
      <c r="R1012" s="185"/>
      <c r="S1012" s="185"/>
      <c r="T1012" s="186"/>
      <c r="AT1012" s="182" t="s">
        <v>197</v>
      </c>
      <c r="AU1012" s="182" t="s">
        <v>195</v>
      </c>
      <c r="AV1012" s="11" t="s">
        <v>78</v>
      </c>
      <c r="AW1012" s="11" t="s">
        <v>35</v>
      </c>
      <c r="AX1012" s="11" t="s">
        <v>71</v>
      </c>
      <c r="AY1012" s="182" t="s">
        <v>187</v>
      </c>
    </row>
    <row r="1013" spans="2:51" s="12" customFormat="1" ht="13.5">
      <c r="B1013" s="187"/>
      <c r="D1013" s="196" t="s">
        <v>197</v>
      </c>
      <c r="E1013" s="216" t="s">
        <v>22</v>
      </c>
      <c r="F1013" s="217" t="s">
        <v>1122</v>
      </c>
      <c r="H1013" s="218">
        <v>4</v>
      </c>
      <c r="I1013" s="191"/>
      <c r="L1013" s="187"/>
      <c r="M1013" s="192"/>
      <c r="N1013" s="193"/>
      <c r="O1013" s="193"/>
      <c r="P1013" s="193"/>
      <c r="Q1013" s="193"/>
      <c r="R1013" s="193"/>
      <c r="S1013" s="193"/>
      <c r="T1013" s="194"/>
      <c r="AT1013" s="188" t="s">
        <v>197</v>
      </c>
      <c r="AU1013" s="188" t="s">
        <v>195</v>
      </c>
      <c r="AV1013" s="12" t="s">
        <v>195</v>
      </c>
      <c r="AW1013" s="12" t="s">
        <v>35</v>
      </c>
      <c r="AX1013" s="12" t="s">
        <v>78</v>
      </c>
      <c r="AY1013" s="188" t="s">
        <v>187</v>
      </c>
    </row>
    <row r="1014" spans="2:65" s="1" customFormat="1" ht="22.5" customHeight="1">
      <c r="B1014" s="165"/>
      <c r="C1014" s="166" t="s">
        <v>1123</v>
      </c>
      <c r="D1014" s="166" t="s">
        <v>189</v>
      </c>
      <c r="E1014" s="167" t="s">
        <v>1124</v>
      </c>
      <c r="F1014" s="168" t="s">
        <v>1125</v>
      </c>
      <c r="G1014" s="169" t="s">
        <v>742</v>
      </c>
      <c r="H1014" s="170">
        <v>2</v>
      </c>
      <c r="I1014" s="171"/>
      <c r="J1014" s="172">
        <f>ROUND(I1014*H1014,2)</f>
        <v>0</v>
      </c>
      <c r="K1014" s="168" t="s">
        <v>22</v>
      </c>
      <c r="L1014" s="35"/>
      <c r="M1014" s="173" t="s">
        <v>22</v>
      </c>
      <c r="N1014" s="174" t="s">
        <v>43</v>
      </c>
      <c r="O1014" s="36"/>
      <c r="P1014" s="175">
        <f>O1014*H1014</f>
        <v>0</v>
      </c>
      <c r="Q1014" s="175">
        <v>0.0015</v>
      </c>
      <c r="R1014" s="175">
        <f>Q1014*H1014</f>
        <v>0.003</v>
      </c>
      <c r="S1014" s="175">
        <v>0</v>
      </c>
      <c r="T1014" s="176">
        <f>S1014*H1014</f>
        <v>0</v>
      </c>
      <c r="AR1014" s="18" t="s">
        <v>301</v>
      </c>
      <c r="AT1014" s="18" t="s">
        <v>189</v>
      </c>
      <c r="AU1014" s="18" t="s">
        <v>195</v>
      </c>
      <c r="AY1014" s="18" t="s">
        <v>187</v>
      </c>
      <c r="BE1014" s="177">
        <f>IF(N1014="základní",J1014,0)</f>
        <v>0</v>
      </c>
      <c r="BF1014" s="177">
        <f>IF(N1014="snížená",J1014,0)</f>
        <v>0</v>
      </c>
      <c r="BG1014" s="177">
        <f>IF(N1014="zákl. přenesená",J1014,0)</f>
        <v>0</v>
      </c>
      <c r="BH1014" s="177">
        <f>IF(N1014="sníž. přenesená",J1014,0)</f>
        <v>0</v>
      </c>
      <c r="BI1014" s="177">
        <f>IF(N1014="nulová",J1014,0)</f>
        <v>0</v>
      </c>
      <c r="BJ1014" s="18" t="s">
        <v>195</v>
      </c>
      <c r="BK1014" s="177">
        <f>ROUND(I1014*H1014,2)</f>
        <v>0</v>
      </c>
      <c r="BL1014" s="18" t="s">
        <v>301</v>
      </c>
      <c r="BM1014" s="18" t="s">
        <v>1126</v>
      </c>
    </row>
    <row r="1015" spans="2:51" s="11" customFormat="1" ht="13.5">
      <c r="B1015" s="178"/>
      <c r="D1015" s="179" t="s">
        <v>197</v>
      </c>
      <c r="E1015" s="180" t="s">
        <v>22</v>
      </c>
      <c r="F1015" s="181" t="s">
        <v>250</v>
      </c>
      <c r="H1015" s="182" t="s">
        <v>22</v>
      </c>
      <c r="I1015" s="183"/>
      <c r="L1015" s="178"/>
      <c r="M1015" s="184"/>
      <c r="N1015" s="185"/>
      <c r="O1015" s="185"/>
      <c r="P1015" s="185"/>
      <c r="Q1015" s="185"/>
      <c r="R1015" s="185"/>
      <c r="S1015" s="185"/>
      <c r="T1015" s="186"/>
      <c r="AT1015" s="182" t="s">
        <v>197</v>
      </c>
      <c r="AU1015" s="182" t="s">
        <v>195</v>
      </c>
      <c r="AV1015" s="11" t="s">
        <v>78</v>
      </c>
      <c r="AW1015" s="11" t="s">
        <v>35</v>
      </c>
      <c r="AX1015" s="11" t="s">
        <v>71</v>
      </c>
      <c r="AY1015" s="182" t="s">
        <v>187</v>
      </c>
    </row>
    <row r="1016" spans="2:51" s="12" customFormat="1" ht="13.5">
      <c r="B1016" s="187"/>
      <c r="D1016" s="196" t="s">
        <v>197</v>
      </c>
      <c r="E1016" s="216" t="s">
        <v>22</v>
      </c>
      <c r="F1016" s="217" t="s">
        <v>1127</v>
      </c>
      <c r="H1016" s="218">
        <v>2</v>
      </c>
      <c r="I1016" s="191"/>
      <c r="L1016" s="187"/>
      <c r="M1016" s="192"/>
      <c r="N1016" s="193"/>
      <c r="O1016" s="193"/>
      <c r="P1016" s="193"/>
      <c r="Q1016" s="193"/>
      <c r="R1016" s="193"/>
      <c r="S1016" s="193"/>
      <c r="T1016" s="194"/>
      <c r="AT1016" s="188" t="s">
        <v>197</v>
      </c>
      <c r="AU1016" s="188" t="s">
        <v>195</v>
      </c>
      <c r="AV1016" s="12" t="s">
        <v>195</v>
      </c>
      <c r="AW1016" s="12" t="s">
        <v>35</v>
      </c>
      <c r="AX1016" s="12" t="s">
        <v>78</v>
      </c>
      <c r="AY1016" s="188" t="s">
        <v>187</v>
      </c>
    </row>
    <row r="1017" spans="2:65" s="1" customFormat="1" ht="22.5" customHeight="1">
      <c r="B1017" s="165"/>
      <c r="C1017" s="166" t="s">
        <v>1128</v>
      </c>
      <c r="D1017" s="166" t="s">
        <v>189</v>
      </c>
      <c r="E1017" s="167" t="s">
        <v>1129</v>
      </c>
      <c r="F1017" s="168" t="s">
        <v>1130</v>
      </c>
      <c r="G1017" s="169" t="s">
        <v>742</v>
      </c>
      <c r="H1017" s="170">
        <v>12</v>
      </c>
      <c r="I1017" s="171"/>
      <c r="J1017" s="172">
        <f>ROUND(I1017*H1017,2)</f>
        <v>0</v>
      </c>
      <c r="K1017" s="168" t="s">
        <v>193</v>
      </c>
      <c r="L1017" s="35"/>
      <c r="M1017" s="173" t="s">
        <v>22</v>
      </c>
      <c r="N1017" s="174" t="s">
        <v>43</v>
      </c>
      <c r="O1017" s="36"/>
      <c r="P1017" s="175">
        <f>O1017*H1017</f>
        <v>0</v>
      </c>
      <c r="Q1017" s="175">
        <v>0</v>
      </c>
      <c r="R1017" s="175">
        <f>Q1017*H1017</f>
        <v>0</v>
      </c>
      <c r="S1017" s="175">
        <v>0.0003</v>
      </c>
      <c r="T1017" s="176">
        <f>S1017*H1017</f>
        <v>0.0036</v>
      </c>
      <c r="AR1017" s="18" t="s">
        <v>301</v>
      </c>
      <c r="AT1017" s="18" t="s">
        <v>189</v>
      </c>
      <c r="AU1017" s="18" t="s">
        <v>195</v>
      </c>
      <c r="AY1017" s="18" t="s">
        <v>187</v>
      </c>
      <c r="BE1017" s="177">
        <f>IF(N1017="základní",J1017,0)</f>
        <v>0</v>
      </c>
      <c r="BF1017" s="177">
        <f>IF(N1017="snížená",J1017,0)</f>
        <v>0</v>
      </c>
      <c r="BG1017" s="177">
        <f>IF(N1017="zákl. přenesená",J1017,0)</f>
        <v>0</v>
      </c>
      <c r="BH1017" s="177">
        <f>IF(N1017="sníž. přenesená",J1017,0)</f>
        <v>0</v>
      </c>
      <c r="BI1017" s="177">
        <f>IF(N1017="nulová",J1017,0)</f>
        <v>0</v>
      </c>
      <c r="BJ1017" s="18" t="s">
        <v>195</v>
      </c>
      <c r="BK1017" s="177">
        <f>ROUND(I1017*H1017,2)</f>
        <v>0</v>
      </c>
      <c r="BL1017" s="18" t="s">
        <v>301</v>
      </c>
      <c r="BM1017" s="18" t="s">
        <v>1131</v>
      </c>
    </row>
    <row r="1018" spans="2:51" s="11" customFormat="1" ht="13.5">
      <c r="B1018" s="178"/>
      <c r="D1018" s="179" t="s">
        <v>197</v>
      </c>
      <c r="E1018" s="180" t="s">
        <v>22</v>
      </c>
      <c r="F1018" s="181" t="s">
        <v>1132</v>
      </c>
      <c r="H1018" s="182" t="s">
        <v>22</v>
      </c>
      <c r="I1018" s="183"/>
      <c r="L1018" s="178"/>
      <c r="M1018" s="184"/>
      <c r="N1018" s="185"/>
      <c r="O1018" s="185"/>
      <c r="P1018" s="185"/>
      <c r="Q1018" s="185"/>
      <c r="R1018" s="185"/>
      <c r="S1018" s="185"/>
      <c r="T1018" s="186"/>
      <c r="AT1018" s="182" t="s">
        <v>197</v>
      </c>
      <c r="AU1018" s="182" t="s">
        <v>195</v>
      </c>
      <c r="AV1018" s="11" t="s">
        <v>78</v>
      </c>
      <c r="AW1018" s="11" t="s">
        <v>35</v>
      </c>
      <c r="AX1018" s="11" t="s">
        <v>71</v>
      </c>
      <c r="AY1018" s="182" t="s">
        <v>187</v>
      </c>
    </row>
    <row r="1019" spans="2:51" s="11" customFormat="1" ht="13.5">
      <c r="B1019" s="178"/>
      <c r="D1019" s="179" t="s">
        <v>197</v>
      </c>
      <c r="E1019" s="180" t="s">
        <v>22</v>
      </c>
      <c r="F1019" s="181" t="s">
        <v>654</v>
      </c>
      <c r="H1019" s="182" t="s">
        <v>22</v>
      </c>
      <c r="I1019" s="183"/>
      <c r="L1019" s="178"/>
      <c r="M1019" s="184"/>
      <c r="N1019" s="185"/>
      <c r="O1019" s="185"/>
      <c r="P1019" s="185"/>
      <c r="Q1019" s="185"/>
      <c r="R1019" s="185"/>
      <c r="S1019" s="185"/>
      <c r="T1019" s="186"/>
      <c r="AT1019" s="182" t="s">
        <v>197</v>
      </c>
      <c r="AU1019" s="182" t="s">
        <v>195</v>
      </c>
      <c r="AV1019" s="11" t="s">
        <v>78</v>
      </c>
      <c r="AW1019" s="11" t="s">
        <v>35</v>
      </c>
      <c r="AX1019" s="11" t="s">
        <v>71</v>
      </c>
      <c r="AY1019" s="182" t="s">
        <v>187</v>
      </c>
    </row>
    <row r="1020" spans="2:51" s="12" customFormat="1" ht="13.5">
      <c r="B1020" s="187"/>
      <c r="D1020" s="179" t="s">
        <v>197</v>
      </c>
      <c r="E1020" s="188" t="s">
        <v>22</v>
      </c>
      <c r="F1020" s="189" t="s">
        <v>226</v>
      </c>
      <c r="H1020" s="190">
        <v>6</v>
      </c>
      <c r="I1020" s="191"/>
      <c r="L1020" s="187"/>
      <c r="M1020" s="192"/>
      <c r="N1020" s="193"/>
      <c r="O1020" s="193"/>
      <c r="P1020" s="193"/>
      <c r="Q1020" s="193"/>
      <c r="R1020" s="193"/>
      <c r="S1020" s="193"/>
      <c r="T1020" s="194"/>
      <c r="AT1020" s="188" t="s">
        <v>197</v>
      </c>
      <c r="AU1020" s="188" t="s">
        <v>195</v>
      </c>
      <c r="AV1020" s="12" t="s">
        <v>195</v>
      </c>
      <c r="AW1020" s="12" t="s">
        <v>35</v>
      </c>
      <c r="AX1020" s="12" t="s">
        <v>71</v>
      </c>
      <c r="AY1020" s="188" t="s">
        <v>187</v>
      </c>
    </row>
    <row r="1021" spans="2:51" s="11" customFormat="1" ht="13.5">
      <c r="B1021" s="178"/>
      <c r="D1021" s="179" t="s">
        <v>197</v>
      </c>
      <c r="E1021" s="180" t="s">
        <v>22</v>
      </c>
      <c r="F1021" s="181" t="s">
        <v>656</v>
      </c>
      <c r="H1021" s="182" t="s">
        <v>22</v>
      </c>
      <c r="I1021" s="183"/>
      <c r="L1021" s="178"/>
      <c r="M1021" s="184"/>
      <c r="N1021" s="185"/>
      <c r="O1021" s="185"/>
      <c r="P1021" s="185"/>
      <c r="Q1021" s="185"/>
      <c r="R1021" s="185"/>
      <c r="S1021" s="185"/>
      <c r="T1021" s="186"/>
      <c r="AT1021" s="182" t="s">
        <v>197</v>
      </c>
      <c r="AU1021" s="182" t="s">
        <v>195</v>
      </c>
      <c r="AV1021" s="11" t="s">
        <v>78</v>
      </c>
      <c r="AW1021" s="11" t="s">
        <v>35</v>
      </c>
      <c r="AX1021" s="11" t="s">
        <v>71</v>
      </c>
      <c r="AY1021" s="182" t="s">
        <v>187</v>
      </c>
    </row>
    <row r="1022" spans="2:51" s="12" customFormat="1" ht="13.5">
      <c r="B1022" s="187"/>
      <c r="D1022" s="179" t="s">
        <v>197</v>
      </c>
      <c r="E1022" s="188" t="s">
        <v>22</v>
      </c>
      <c r="F1022" s="189" t="s">
        <v>226</v>
      </c>
      <c r="H1022" s="190">
        <v>6</v>
      </c>
      <c r="I1022" s="191"/>
      <c r="L1022" s="187"/>
      <c r="M1022" s="192"/>
      <c r="N1022" s="193"/>
      <c r="O1022" s="193"/>
      <c r="P1022" s="193"/>
      <c r="Q1022" s="193"/>
      <c r="R1022" s="193"/>
      <c r="S1022" s="193"/>
      <c r="T1022" s="194"/>
      <c r="AT1022" s="188" t="s">
        <v>197</v>
      </c>
      <c r="AU1022" s="188" t="s">
        <v>195</v>
      </c>
      <c r="AV1022" s="12" t="s">
        <v>195</v>
      </c>
      <c r="AW1022" s="12" t="s">
        <v>35</v>
      </c>
      <c r="AX1022" s="12" t="s">
        <v>71</v>
      </c>
      <c r="AY1022" s="188" t="s">
        <v>187</v>
      </c>
    </row>
    <row r="1023" spans="2:51" s="13" customFormat="1" ht="13.5">
      <c r="B1023" s="195"/>
      <c r="D1023" s="196" t="s">
        <v>197</v>
      </c>
      <c r="E1023" s="197" t="s">
        <v>22</v>
      </c>
      <c r="F1023" s="198" t="s">
        <v>201</v>
      </c>
      <c r="H1023" s="199">
        <v>12</v>
      </c>
      <c r="I1023" s="200"/>
      <c r="L1023" s="195"/>
      <c r="M1023" s="201"/>
      <c r="N1023" s="202"/>
      <c r="O1023" s="202"/>
      <c r="P1023" s="202"/>
      <c r="Q1023" s="202"/>
      <c r="R1023" s="202"/>
      <c r="S1023" s="202"/>
      <c r="T1023" s="203"/>
      <c r="AT1023" s="204" t="s">
        <v>197</v>
      </c>
      <c r="AU1023" s="204" t="s">
        <v>195</v>
      </c>
      <c r="AV1023" s="13" t="s">
        <v>194</v>
      </c>
      <c r="AW1023" s="13" t="s">
        <v>35</v>
      </c>
      <c r="AX1023" s="13" t="s">
        <v>78</v>
      </c>
      <c r="AY1023" s="204" t="s">
        <v>187</v>
      </c>
    </row>
    <row r="1024" spans="2:65" s="1" customFormat="1" ht="22.5" customHeight="1">
      <c r="B1024" s="165"/>
      <c r="C1024" s="166" t="s">
        <v>1133</v>
      </c>
      <c r="D1024" s="166" t="s">
        <v>189</v>
      </c>
      <c r="E1024" s="167" t="s">
        <v>1134</v>
      </c>
      <c r="F1024" s="168" t="s">
        <v>1135</v>
      </c>
      <c r="G1024" s="169" t="s">
        <v>1136</v>
      </c>
      <c r="H1024" s="170">
        <v>1</v>
      </c>
      <c r="I1024" s="171"/>
      <c r="J1024" s="172">
        <f>ROUND(I1024*H1024,2)</f>
        <v>0</v>
      </c>
      <c r="K1024" s="168" t="s">
        <v>22</v>
      </c>
      <c r="L1024" s="35"/>
      <c r="M1024" s="173" t="s">
        <v>22</v>
      </c>
      <c r="N1024" s="174" t="s">
        <v>43</v>
      </c>
      <c r="O1024" s="36"/>
      <c r="P1024" s="175">
        <f>O1024*H1024</f>
        <v>0</v>
      </c>
      <c r="Q1024" s="175">
        <v>0</v>
      </c>
      <c r="R1024" s="175">
        <f>Q1024*H1024</f>
        <v>0</v>
      </c>
      <c r="S1024" s="175">
        <v>0</v>
      </c>
      <c r="T1024" s="176">
        <f>S1024*H1024</f>
        <v>0</v>
      </c>
      <c r="AR1024" s="18" t="s">
        <v>301</v>
      </c>
      <c r="AT1024" s="18" t="s">
        <v>189</v>
      </c>
      <c r="AU1024" s="18" t="s">
        <v>195</v>
      </c>
      <c r="AY1024" s="18" t="s">
        <v>187</v>
      </c>
      <c r="BE1024" s="177">
        <f>IF(N1024="základní",J1024,0)</f>
        <v>0</v>
      </c>
      <c r="BF1024" s="177">
        <f>IF(N1024="snížená",J1024,0)</f>
        <v>0</v>
      </c>
      <c r="BG1024" s="177">
        <f>IF(N1024="zákl. přenesená",J1024,0)</f>
        <v>0</v>
      </c>
      <c r="BH1024" s="177">
        <f>IF(N1024="sníž. přenesená",J1024,0)</f>
        <v>0</v>
      </c>
      <c r="BI1024" s="177">
        <f>IF(N1024="nulová",J1024,0)</f>
        <v>0</v>
      </c>
      <c r="BJ1024" s="18" t="s">
        <v>195</v>
      </c>
      <c r="BK1024" s="177">
        <f>ROUND(I1024*H1024,2)</f>
        <v>0</v>
      </c>
      <c r="BL1024" s="18" t="s">
        <v>301</v>
      </c>
      <c r="BM1024" s="18" t="s">
        <v>1137</v>
      </c>
    </row>
    <row r="1025" spans="2:63" s="10" customFormat="1" ht="29.25" customHeight="1">
      <c r="B1025" s="151"/>
      <c r="D1025" s="162" t="s">
        <v>70</v>
      </c>
      <c r="E1025" s="163" t="s">
        <v>1138</v>
      </c>
      <c r="F1025" s="163" t="s">
        <v>1139</v>
      </c>
      <c r="I1025" s="154"/>
      <c r="J1025" s="164">
        <f>BK1025</f>
        <v>0</v>
      </c>
      <c r="L1025" s="151"/>
      <c r="M1025" s="156"/>
      <c r="N1025" s="157"/>
      <c r="O1025" s="157"/>
      <c r="P1025" s="158">
        <f>SUM(P1026:P1078)</f>
        <v>0</v>
      </c>
      <c r="Q1025" s="157"/>
      <c r="R1025" s="158">
        <f>SUM(R1026:R1078)</f>
        <v>4.593395790000001</v>
      </c>
      <c r="S1025" s="157"/>
      <c r="T1025" s="159">
        <f>SUM(T1026:T1078)</f>
        <v>27.421605</v>
      </c>
      <c r="AR1025" s="152" t="s">
        <v>195</v>
      </c>
      <c r="AT1025" s="160" t="s">
        <v>70</v>
      </c>
      <c r="AU1025" s="160" t="s">
        <v>78</v>
      </c>
      <c r="AY1025" s="152" t="s">
        <v>187</v>
      </c>
      <c r="BK1025" s="161">
        <f>SUM(BK1026:BK1078)</f>
        <v>0</v>
      </c>
    </row>
    <row r="1026" spans="2:65" s="1" customFormat="1" ht="22.5" customHeight="1">
      <c r="B1026" s="165"/>
      <c r="C1026" s="166" t="s">
        <v>1140</v>
      </c>
      <c r="D1026" s="166" t="s">
        <v>189</v>
      </c>
      <c r="E1026" s="167" t="s">
        <v>1141</v>
      </c>
      <c r="F1026" s="168" t="s">
        <v>1142</v>
      </c>
      <c r="G1026" s="169" t="s">
        <v>192</v>
      </c>
      <c r="H1026" s="170">
        <v>609.369</v>
      </c>
      <c r="I1026" s="171"/>
      <c r="J1026" s="172">
        <f>ROUND(I1026*H1026,2)</f>
        <v>0</v>
      </c>
      <c r="K1026" s="168" t="s">
        <v>193</v>
      </c>
      <c r="L1026" s="35"/>
      <c r="M1026" s="173" t="s">
        <v>22</v>
      </c>
      <c r="N1026" s="174" t="s">
        <v>43</v>
      </c>
      <c r="O1026" s="36"/>
      <c r="P1026" s="175">
        <f>O1026*H1026</f>
        <v>0</v>
      </c>
      <c r="Q1026" s="175">
        <v>0</v>
      </c>
      <c r="R1026" s="175">
        <f>Q1026*H1026</f>
        <v>0</v>
      </c>
      <c r="S1026" s="175">
        <v>0.014</v>
      </c>
      <c r="T1026" s="176">
        <f>S1026*H1026</f>
        <v>8.531166</v>
      </c>
      <c r="AR1026" s="18" t="s">
        <v>301</v>
      </c>
      <c r="AT1026" s="18" t="s">
        <v>189</v>
      </c>
      <c r="AU1026" s="18" t="s">
        <v>195</v>
      </c>
      <c r="AY1026" s="18" t="s">
        <v>187</v>
      </c>
      <c r="BE1026" s="177">
        <f>IF(N1026="základní",J1026,0)</f>
        <v>0</v>
      </c>
      <c r="BF1026" s="177">
        <f>IF(N1026="snížená",J1026,0)</f>
        <v>0</v>
      </c>
      <c r="BG1026" s="177">
        <f>IF(N1026="zákl. přenesená",J1026,0)</f>
        <v>0</v>
      </c>
      <c r="BH1026" s="177">
        <f>IF(N1026="sníž. přenesená",J1026,0)</f>
        <v>0</v>
      </c>
      <c r="BI1026" s="177">
        <f>IF(N1026="nulová",J1026,0)</f>
        <v>0</v>
      </c>
      <c r="BJ1026" s="18" t="s">
        <v>195</v>
      </c>
      <c r="BK1026" s="177">
        <f>ROUND(I1026*H1026,2)</f>
        <v>0</v>
      </c>
      <c r="BL1026" s="18" t="s">
        <v>301</v>
      </c>
      <c r="BM1026" s="18" t="s">
        <v>1143</v>
      </c>
    </row>
    <row r="1027" spans="2:51" s="11" customFormat="1" ht="13.5">
      <c r="B1027" s="178"/>
      <c r="D1027" s="179" t="s">
        <v>197</v>
      </c>
      <c r="E1027" s="180" t="s">
        <v>22</v>
      </c>
      <c r="F1027" s="181" t="s">
        <v>654</v>
      </c>
      <c r="H1027" s="182" t="s">
        <v>22</v>
      </c>
      <c r="I1027" s="183"/>
      <c r="L1027" s="178"/>
      <c r="M1027" s="184"/>
      <c r="N1027" s="185"/>
      <c r="O1027" s="185"/>
      <c r="P1027" s="185"/>
      <c r="Q1027" s="185"/>
      <c r="R1027" s="185"/>
      <c r="S1027" s="185"/>
      <c r="T1027" s="186"/>
      <c r="AT1027" s="182" t="s">
        <v>197</v>
      </c>
      <c r="AU1027" s="182" t="s">
        <v>195</v>
      </c>
      <c r="AV1027" s="11" t="s">
        <v>78</v>
      </c>
      <c r="AW1027" s="11" t="s">
        <v>35</v>
      </c>
      <c r="AX1027" s="11" t="s">
        <v>71</v>
      </c>
      <c r="AY1027" s="182" t="s">
        <v>187</v>
      </c>
    </row>
    <row r="1028" spans="2:51" s="11" customFormat="1" ht="13.5">
      <c r="B1028" s="178"/>
      <c r="D1028" s="179" t="s">
        <v>197</v>
      </c>
      <c r="E1028" s="180" t="s">
        <v>22</v>
      </c>
      <c r="F1028" s="181" t="s">
        <v>653</v>
      </c>
      <c r="H1028" s="182" t="s">
        <v>22</v>
      </c>
      <c r="I1028" s="183"/>
      <c r="L1028" s="178"/>
      <c r="M1028" s="184"/>
      <c r="N1028" s="185"/>
      <c r="O1028" s="185"/>
      <c r="P1028" s="185"/>
      <c r="Q1028" s="185"/>
      <c r="R1028" s="185"/>
      <c r="S1028" s="185"/>
      <c r="T1028" s="186"/>
      <c r="AT1028" s="182" t="s">
        <v>197</v>
      </c>
      <c r="AU1028" s="182" t="s">
        <v>195</v>
      </c>
      <c r="AV1028" s="11" t="s">
        <v>78</v>
      </c>
      <c r="AW1028" s="11" t="s">
        <v>35</v>
      </c>
      <c r="AX1028" s="11" t="s">
        <v>71</v>
      </c>
      <c r="AY1028" s="182" t="s">
        <v>187</v>
      </c>
    </row>
    <row r="1029" spans="2:51" s="12" customFormat="1" ht="13.5">
      <c r="B1029" s="187"/>
      <c r="D1029" s="179" t="s">
        <v>197</v>
      </c>
      <c r="E1029" s="188" t="s">
        <v>22</v>
      </c>
      <c r="F1029" s="189" t="s">
        <v>710</v>
      </c>
      <c r="H1029" s="190">
        <v>301.395</v>
      </c>
      <c r="I1029" s="191"/>
      <c r="L1029" s="187"/>
      <c r="M1029" s="192"/>
      <c r="N1029" s="193"/>
      <c r="O1029" s="193"/>
      <c r="P1029" s="193"/>
      <c r="Q1029" s="193"/>
      <c r="R1029" s="193"/>
      <c r="S1029" s="193"/>
      <c r="T1029" s="194"/>
      <c r="AT1029" s="188" t="s">
        <v>197</v>
      </c>
      <c r="AU1029" s="188" t="s">
        <v>195</v>
      </c>
      <c r="AV1029" s="12" t="s">
        <v>195</v>
      </c>
      <c r="AW1029" s="12" t="s">
        <v>35</v>
      </c>
      <c r="AX1029" s="12" t="s">
        <v>71</v>
      </c>
      <c r="AY1029" s="188" t="s">
        <v>187</v>
      </c>
    </row>
    <row r="1030" spans="2:51" s="12" customFormat="1" ht="13.5">
      <c r="B1030" s="187"/>
      <c r="D1030" s="179" t="s">
        <v>197</v>
      </c>
      <c r="E1030" s="188" t="s">
        <v>22</v>
      </c>
      <c r="F1030" s="189" t="s">
        <v>711</v>
      </c>
      <c r="H1030" s="190">
        <v>307.974</v>
      </c>
      <c r="I1030" s="191"/>
      <c r="L1030" s="187"/>
      <c r="M1030" s="192"/>
      <c r="N1030" s="193"/>
      <c r="O1030" s="193"/>
      <c r="P1030" s="193"/>
      <c r="Q1030" s="193"/>
      <c r="R1030" s="193"/>
      <c r="S1030" s="193"/>
      <c r="T1030" s="194"/>
      <c r="AT1030" s="188" t="s">
        <v>197</v>
      </c>
      <c r="AU1030" s="188" t="s">
        <v>195</v>
      </c>
      <c r="AV1030" s="12" t="s">
        <v>195</v>
      </c>
      <c r="AW1030" s="12" t="s">
        <v>35</v>
      </c>
      <c r="AX1030" s="12" t="s">
        <v>71</v>
      </c>
      <c r="AY1030" s="188" t="s">
        <v>187</v>
      </c>
    </row>
    <row r="1031" spans="2:51" s="13" customFormat="1" ht="13.5">
      <c r="B1031" s="195"/>
      <c r="D1031" s="196" t="s">
        <v>197</v>
      </c>
      <c r="E1031" s="197" t="s">
        <v>22</v>
      </c>
      <c r="F1031" s="198" t="s">
        <v>201</v>
      </c>
      <c r="H1031" s="199">
        <v>609.369</v>
      </c>
      <c r="I1031" s="200"/>
      <c r="L1031" s="195"/>
      <c r="M1031" s="201"/>
      <c r="N1031" s="202"/>
      <c r="O1031" s="202"/>
      <c r="P1031" s="202"/>
      <c r="Q1031" s="202"/>
      <c r="R1031" s="202"/>
      <c r="S1031" s="202"/>
      <c r="T1031" s="203"/>
      <c r="AT1031" s="204" t="s">
        <v>197</v>
      </c>
      <c r="AU1031" s="204" t="s">
        <v>195</v>
      </c>
      <c r="AV1031" s="13" t="s">
        <v>194</v>
      </c>
      <c r="AW1031" s="13" t="s">
        <v>35</v>
      </c>
      <c r="AX1031" s="13" t="s">
        <v>78</v>
      </c>
      <c r="AY1031" s="204" t="s">
        <v>187</v>
      </c>
    </row>
    <row r="1032" spans="2:65" s="1" customFormat="1" ht="22.5" customHeight="1">
      <c r="B1032" s="165"/>
      <c r="C1032" s="166" t="s">
        <v>1144</v>
      </c>
      <c r="D1032" s="166" t="s">
        <v>189</v>
      </c>
      <c r="E1032" s="167" t="s">
        <v>1145</v>
      </c>
      <c r="F1032" s="168" t="s">
        <v>1146</v>
      </c>
      <c r="G1032" s="169" t="s">
        <v>95</v>
      </c>
      <c r="H1032" s="170">
        <v>609.369</v>
      </c>
      <c r="I1032" s="171"/>
      <c r="J1032" s="172">
        <f>ROUND(I1032*H1032,2)</f>
        <v>0</v>
      </c>
      <c r="K1032" s="168" t="s">
        <v>193</v>
      </c>
      <c r="L1032" s="35"/>
      <c r="M1032" s="173" t="s">
        <v>22</v>
      </c>
      <c r="N1032" s="174" t="s">
        <v>43</v>
      </c>
      <c r="O1032" s="36"/>
      <c r="P1032" s="175">
        <f>O1032*H1032</f>
        <v>0</v>
      </c>
      <c r="Q1032" s="175">
        <v>0</v>
      </c>
      <c r="R1032" s="175">
        <f>Q1032*H1032</f>
        <v>0</v>
      </c>
      <c r="S1032" s="175">
        <v>0.031</v>
      </c>
      <c r="T1032" s="176">
        <f>S1032*H1032</f>
        <v>18.890439</v>
      </c>
      <c r="AR1032" s="18" t="s">
        <v>301</v>
      </c>
      <c r="AT1032" s="18" t="s">
        <v>189</v>
      </c>
      <c r="AU1032" s="18" t="s">
        <v>195</v>
      </c>
      <c r="AY1032" s="18" t="s">
        <v>187</v>
      </c>
      <c r="BE1032" s="177">
        <f>IF(N1032="základní",J1032,0)</f>
        <v>0</v>
      </c>
      <c r="BF1032" s="177">
        <f>IF(N1032="snížená",J1032,0)</f>
        <v>0</v>
      </c>
      <c r="BG1032" s="177">
        <f>IF(N1032="zákl. přenesená",J1032,0)</f>
        <v>0</v>
      </c>
      <c r="BH1032" s="177">
        <f>IF(N1032="sníž. přenesená",J1032,0)</f>
        <v>0</v>
      </c>
      <c r="BI1032" s="177">
        <f>IF(N1032="nulová",J1032,0)</f>
        <v>0</v>
      </c>
      <c r="BJ1032" s="18" t="s">
        <v>195</v>
      </c>
      <c r="BK1032" s="177">
        <f>ROUND(I1032*H1032,2)</f>
        <v>0</v>
      </c>
      <c r="BL1032" s="18" t="s">
        <v>301</v>
      </c>
      <c r="BM1032" s="18" t="s">
        <v>1147</v>
      </c>
    </row>
    <row r="1033" spans="2:51" s="11" customFormat="1" ht="13.5">
      <c r="B1033" s="178"/>
      <c r="D1033" s="179" t="s">
        <v>197</v>
      </c>
      <c r="E1033" s="180" t="s">
        <v>22</v>
      </c>
      <c r="F1033" s="181" t="s">
        <v>654</v>
      </c>
      <c r="H1033" s="182" t="s">
        <v>22</v>
      </c>
      <c r="I1033" s="183"/>
      <c r="L1033" s="178"/>
      <c r="M1033" s="184"/>
      <c r="N1033" s="185"/>
      <c r="O1033" s="185"/>
      <c r="P1033" s="185"/>
      <c r="Q1033" s="185"/>
      <c r="R1033" s="185"/>
      <c r="S1033" s="185"/>
      <c r="T1033" s="186"/>
      <c r="AT1033" s="182" t="s">
        <v>197</v>
      </c>
      <c r="AU1033" s="182" t="s">
        <v>195</v>
      </c>
      <c r="AV1033" s="11" t="s">
        <v>78</v>
      </c>
      <c r="AW1033" s="11" t="s">
        <v>35</v>
      </c>
      <c r="AX1033" s="11" t="s">
        <v>71</v>
      </c>
      <c r="AY1033" s="182" t="s">
        <v>187</v>
      </c>
    </row>
    <row r="1034" spans="2:51" s="11" customFormat="1" ht="13.5">
      <c r="B1034" s="178"/>
      <c r="D1034" s="179" t="s">
        <v>197</v>
      </c>
      <c r="E1034" s="180" t="s">
        <v>22</v>
      </c>
      <c r="F1034" s="181" t="s">
        <v>653</v>
      </c>
      <c r="H1034" s="182" t="s">
        <v>22</v>
      </c>
      <c r="I1034" s="183"/>
      <c r="L1034" s="178"/>
      <c r="M1034" s="184"/>
      <c r="N1034" s="185"/>
      <c r="O1034" s="185"/>
      <c r="P1034" s="185"/>
      <c r="Q1034" s="185"/>
      <c r="R1034" s="185"/>
      <c r="S1034" s="185"/>
      <c r="T1034" s="186"/>
      <c r="AT1034" s="182" t="s">
        <v>197</v>
      </c>
      <c r="AU1034" s="182" t="s">
        <v>195</v>
      </c>
      <c r="AV1034" s="11" t="s">
        <v>78</v>
      </c>
      <c r="AW1034" s="11" t="s">
        <v>35</v>
      </c>
      <c r="AX1034" s="11" t="s">
        <v>71</v>
      </c>
      <c r="AY1034" s="182" t="s">
        <v>187</v>
      </c>
    </row>
    <row r="1035" spans="2:51" s="12" customFormat="1" ht="13.5">
      <c r="B1035" s="187"/>
      <c r="D1035" s="179" t="s">
        <v>197</v>
      </c>
      <c r="E1035" s="188" t="s">
        <v>22</v>
      </c>
      <c r="F1035" s="189" t="s">
        <v>710</v>
      </c>
      <c r="H1035" s="190">
        <v>301.395</v>
      </c>
      <c r="I1035" s="191"/>
      <c r="L1035" s="187"/>
      <c r="M1035" s="192"/>
      <c r="N1035" s="193"/>
      <c r="O1035" s="193"/>
      <c r="P1035" s="193"/>
      <c r="Q1035" s="193"/>
      <c r="R1035" s="193"/>
      <c r="S1035" s="193"/>
      <c r="T1035" s="194"/>
      <c r="AT1035" s="188" t="s">
        <v>197</v>
      </c>
      <c r="AU1035" s="188" t="s">
        <v>195</v>
      </c>
      <c r="AV1035" s="12" t="s">
        <v>195</v>
      </c>
      <c r="AW1035" s="12" t="s">
        <v>35</v>
      </c>
      <c r="AX1035" s="12" t="s">
        <v>71</v>
      </c>
      <c r="AY1035" s="188" t="s">
        <v>187</v>
      </c>
    </row>
    <row r="1036" spans="2:51" s="12" customFormat="1" ht="13.5">
      <c r="B1036" s="187"/>
      <c r="D1036" s="179" t="s">
        <v>197</v>
      </c>
      <c r="E1036" s="188" t="s">
        <v>22</v>
      </c>
      <c r="F1036" s="189" t="s">
        <v>711</v>
      </c>
      <c r="H1036" s="190">
        <v>307.974</v>
      </c>
      <c r="I1036" s="191"/>
      <c r="L1036" s="187"/>
      <c r="M1036" s="192"/>
      <c r="N1036" s="193"/>
      <c r="O1036" s="193"/>
      <c r="P1036" s="193"/>
      <c r="Q1036" s="193"/>
      <c r="R1036" s="193"/>
      <c r="S1036" s="193"/>
      <c r="T1036" s="194"/>
      <c r="AT1036" s="188" t="s">
        <v>197</v>
      </c>
      <c r="AU1036" s="188" t="s">
        <v>195</v>
      </c>
      <c r="AV1036" s="12" t="s">
        <v>195</v>
      </c>
      <c r="AW1036" s="12" t="s">
        <v>35</v>
      </c>
      <c r="AX1036" s="12" t="s">
        <v>71</v>
      </c>
      <c r="AY1036" s="188" t="s">
        <v>187</v>
      </c>
    </row>
    <row r="1037" spans="2:51" s="13" customFormat="1" ht="13.5">
      <c r="B1037" s="195"/>
      <c r="D1037" s="196" t="s">
        <v>197</v>
      </c>
      <c r="E1037" s="197" t="s">
        <v>22</v>
      </c>
      <c r="F1037" s="198" t="s">
        <v>201</v>
      </c>
      <c r="H1037" s="199">
        <v>609.369</v>
      </c>
      <c r="I1037" s="200"/>
      <c r="L1037" s="195"/>
      <c r="M1037" s="201"/>
      <c r="N1037" s="202"/>
      <c r="O1037" s="202"/>
      <c r="P1037" s="202"/>
      <c r="Q1037" s="202"/>
      <c r="R1037" s="202"/>
      <c r="S1037" s="202"/>
      <c r="T1037" s="203"/>
      <c r="AT1037" s="204" t="s">
        <v>197</v>
      </c>
      <c r="AU1037" s="204" t="s">
        <v>195</v>
      </c>
      <c r="AV1037" s="13" t="s">
        <v>194</v>
      </c>
      <c r="AW1037" s="13" t="s">
        <v>35</v>
      </c>
      <c r="AX1037" s="13" t="s">
        <v>78</v>
      </c>
      <c r="AY1037" s="204" t="s">
        <v>187</v>
      </c>
    </row>
    <row r="1038" spans="2:65" s="1" customFormat="1" ht="22.5" customHeight="1">
      <c r="B1038" s="165"/>
      <c r="C1038" s="166" t="s">
        <v>1148</v>
      </c>
      <c r="D1038" s="166" t="s">
        <v>189</v>
      </c>
      <c r="E1038" s="167" t="s">
        <v>1149</v>
      </c>
      <c r="F1038" s="168" t="s">
        <v>1150</v>
      </c>
      <c r="G1038" s="169" t="s">
        <v>95</v>
      </c>
      <c r="H1038" s="170">
        <v>296.151</v>
      </c>
      <c r="I1038" s="171"/>
      <c r="J1038" s="172">
        <f>ROUND(I1038*H1038,2)</f>
        <v>0</v>
      </c>
      <c r="K1038" s="168" t="s">
        <v>193</v>
      </c>
      <c r="L1038" s="35"/>
      <c r="M1038" s="173" t="s">
        <v>22</v>
      </c>
      <c r="N1038" s="174" t="s">
        <v>43</v>
      </c>
      <c r="O1038" s="36"/>
      <c r="P1038" s="175">
        <f>O1038*H1038</f>
        <v>0</v>
      </c>
      <c r="Q1038" s="175">
        <v>0.01089</v>
      </c>
      <c r="R1038" s="175">
        <f>Q1038*H1038</f>
        <v>3.22508439</v>
      </c>
      <c r="S1038" s="175">
        <v>0</v>
      </c>
      <c r="T1038" s="176">
        <f>S1038*H1038</f>
        <v>0</v>
      </c>
      <c r="AR1038" s="18" t="s">
        <v>301</v>
      </c>
      <c r="AT1038" s="18" t="s">
        <v>189</v>
      </c>
      <c r="AU1038" s="18" t="s">
        <v>195</v>
      </c>
      <c r="AY1038" s="18" t="s">
        <v>187</v>
      </c>
      <c r="BE1038" s="177">
        <f>IF(N1038="základní",J1038,0)</f>
        <v>0</v>
      </c>
      <c r="BF1038" s="177">
        <f>IF(N1038="snížená",J1038,0)</f>
        <v>0</v>
      </c>
      <c r="BG1038" s="177">
        <f>IF(N1038="zákl. přenesená",J1038,0)</f>
        <v>0</v>
      </c>
      <c r="BH1038" s="177">
        <f>IF(N1038="sníž. přenesená",J1038,0)</f>
        <v>0</v>
      </c>
      <c r="BI1038" s="177">
        <f>IF(N1038="nulová",J1038,0)</f>
        <v>0</v>
      </c>
      <c r="BJ1038" s="18" t="s">
        <v>195</v>
      </c>
      <c r="BK1038" s="177">
        <f>ROUND(I1038*H1038,2)</f>
        <v>0</v>
      </c>
      <c r="BL1038" s="18" t="s">
        <v>301</v>
      </c>
      <c r="BM1038" s="18" t="s">
        <v>1151</v>
      </c>
    </row>
    <row r="1039" spans="2:51" s="11" customFormat="1" ht="13.5">
      <c r="B1039" s="178"/>
      <c r="D1039" s="179" t="s">
        <v>197</v>
      </c>
      <c r="E1039" s="180" t="s">
        <v>22</v>
      </c>
      <c r="F1039" s="181" t="s">
        <v>566</v>
      </c>
      <c r="H1039" s="182" t="s">
        <v>22</v>
      </c>
      <c r="I1039" s="183"/>
      <c r="L1039" s="178"/>
      <c r="M1039" s="184"/>
      <c r="N1039" s="185"/>
      <c r="O1039" s="185"/>
      <c r="P1039" s="185"/>
      <c r="Q1039" s="185"/>
      <c r="R1039" s="185"/>
      <c r="S1039" s="185"/>
      <c r="T1039" s="186"/>
      <c r="AT1039" s="182" t="s">
        <v>197</v>
      </c>
      <c r="AU1039" s="182" t="s">
        <v>195</v>
      </c>
      <c r="AV1039" s="11" t="s">
        <v>78</v>
      </c>
      <c r="AW1039" s="11" t="s">
        <v>35</v>
      </c>
      <c r="AX1039" s="11" t="s">
        <v>71</v>
      </c>
      <c r="AY1039" s="182" t="s">
        <v>187</v>
      </c>
    </row>
    <row r="1040" spans="2:51" s="12" customFormat="1" ht="13.5">
      <c r="B1040" s="187"/>
      <c r="D1040" s="179" t="s">
        <v>197</v>
      </c>
      <c r="E1040" s="188" t="s">
        <v>22</v>
      </c>
      <c r="F1040" s="189" t="s">
        <v>567</v>
      </c>
      <c r="H1040" s="190">
        <v>29.16</v>
      </c>
      <c r="I1040" s="191"/>
      <c r="L1040" s="187"/>
      <c r="M1040" s="192"/>
      <c r="N1040" s="193"/>
      <c r="O1040" s="193"/>
      <c r="P1040" s="193"/>
      <c r="Q1040" s="193"/>
      <c r="R1040" s="193"/>
      <c r="S1040" s="193"/>
      <c r="T1040" s="194"/>
      <c r="AT1040" s="188" t="s">
        <v>197</v>
      </c>
      <c r="AU1040" s="188" t="s">
        <v>195</v>
      </c>
      <c r="AV1040" s="12" t="s">
        <v>195</v>
      </c>
      <c r="AW1040" s="12" t="s">
        <v>35</v>
      </c>
      <c r="AX1040" s="12" t="s">
        <v>71</v>
      </c>
      <c r="AY1040" s="188" t="s">
        <v>187</v>
      </c>
    </row>
    <row r="1041" spans="2:51" s="12" customFormat="1" ht="13.5">
      <c r="B1041" s="187"/>
      <c r="D1041" s="179" t="s">
        <v>197</v>
      </c>
      <c r="E1041" s="188" t="s">
        <v>22</v>
      </c>
      <c r="F1041" s="189" t="s">
        <v>1050</v>
      </c>
      <c r="H1041" s="190">
        <v>24.72</v>
      </c>
      <c r="I1041" s="191"/>
      <c r="L1041" s="187"/>
      <c r="M1041" s="192"/>
      <c r="N1041" s="193"/>
      <c r="O1041" s="193"/>
      <c r="P1041" s="193"/>
      <c r="Q1041" s="193"/>
      <c r="R1041" s="193"/>
      <c r="S1041" s="193"/>
      <c r="T1041" s="194"/>
      <c r="AT1041" s="188" t="s">
        <v>197</v>
      </c>
      <c r="AU1041" s="188" t="s">
        <v>195</v>
      </c>
      <c r="AV1041" s="12" t="s">
        <v>195</v>
      </c>
      <c r="AW1041" s="12" t="s">
        <v>35</v>
      </c>
      <c r="AX1041" s="12" t="s">
        <v>71</v>
      </c>
      <c r="AY1041" s="188" t="s">
        <v>187</v>
      </c>
    </row>
    <row r="1042" spans="2:51" s="12" customFormat="1" ht="13.5">
      <c r="B1042" s="187"/>
      <c r="D1042" s="179" t="s">
        <v>197</v>
      </c>
      <c r="E1042" s="188" t="s">
        <v>22</v>
      </c>
      <c r="F1042" s="189" t="s">
        <v>1015</v>
      </c>
      <c r="H1042" s="190">
        <v>32.574</v>
      </c>
      <c r="I1042" s="191"/>
      <c r="L1042" s="187"/>
      <c r="M1042" s="192"/>
      <c r="N1042" s="193"/>
      <c r="O1042" s="193"/>
      <c r="P1042" s="193"/>
      <c r="Q1042" s="193"/>
      <c r="R1042" s="193"/>
      <c r="S1042" s="193"/>
      <c r="T1042" s="194"/>
      <c r="AT1042" s="188" t="s">
        <v>197</v>
      </c>
      <c r="AU1042" s="188" t="s">
        <v>195</v>
      </c>
      <c r="AV1042" s="12" t="s">
        <v>195</v>
      </c>
      <c r="AW1042" s="12" t="s">
        <v>35</v>
      </c>
      <c r="AX1042" s="12" t="s">
        <v>71</v>
      </c>
      <c r="AY1042" s="188" t="s">
        <v>187</v>
      </c>
    </row>
    <row r="1043" spans="2:51" s="11" customFormat="1" ht="13.5">
      <c r="B1043" s="178"/>
      <c r="D1043" s="179" t="s">
        <v>197</v>
      </c>
      <c r="E1043" s="180" t="s">
        <v>22</v>
      </c>
      <c r="F1043" s="181" t="s">
        <v>568</v>
      </c>
      <c r="H1043" s="182" t="s">
        <v>22</v>
      </c>
      <c r="I1043" s="183"/>
      <c r="L1043" s="178"/>
      <c r="M1043" s="184"/>
      <c r="N1043" s="185"/>
      <c r="O1043" s="185"/>
      <c r="P1043" s="185"/>
      <c r="Q1043" s="185"/>
      <c r="R1043" s="185"/>
      <c r="S1043" s="185"/>
      <c r="T1043" s="186"/>
      <c r="AT1043" s="182" t="s">
        <v>197</v>
      </c>
      <c r="AU1043" s="182" t="s">
        <v>195</v>
      </c>
      <c r="AV1043" s="11" t="s">
        <v>78</v>
      </c>
      <c r="AW1043" s="11" t="s">
        <v>35</v>
      </c>
      <c r="AX1043" s="11" t="s">
        <v>71</v>
      </c>
      <c r="AY1043" s="182" t="s">
        <v>187</v>
      </c>
    </row>
    <row r="1044" spans="2:51" s="12" customFormat="1" ht="13.5">
      <c r="B1044" s="187"/>
      <c r="D1044" s="179" t="s">
        <v>197</v>
      </c>
      <c r="E1044" s="188" t="s">
        <v>22</v>
      </c>
      <c r="F1044" s="189" t="s">
        <v>569</v>
      </c>
      <c r="H1044" s="190">
        <v>42.675</v>
      </c>
      <c r="I1044" s="191"/>
      <c r="L1044" s="187"/>
      <c r="M1044" s="192"/>
      <c r="N1044" s="193"/>
      <c r="O1044" s="193"/>
      <c r="P1044" s="193"/>
      <c r="Q1044" s="193"/>
      <c r="R1044" s="193"/>
      <c r="S1044" s="193"/>
      <c r="T1044" s="194"/>
      <c r="AT1044" s="188" t="s">
        <v>197</v>
      </c>
      <c r="AU1044" s="188" t="s">
        <v>195</v>
      </c>
      <c r="AV1044" s="12" t="s">
        <v>195</v>
      </c>
      <c r="AW1044" s="12" t="s">
        <v>35</v>
      </c>
      <c r="AX1044" s="12" t="s">
        <v>71</v>
      </c>
      <c r="AY1044" s="188" t="s">
        <v>187</v>
      </c>
    </row>
    <row r="1045" spans="2:51" s="12" customFormat="1" ht="13.5">
      <c r="B1045" s="187"/>
      <c r="D1045" s="179" t="s">
        <v>197</v>
      </c>
      <c r="E1045" s="188" t="s">
        <v>22</v>
      </c>
      <c r="F1045" s="189" t="s">
        <v>1051</v>
      </c>
      <c r="H1045" s="190">
        <v>66.003</v>
      </c>
      <c r="I1045" s="191"/>
      <c r="L1045" s="187"/>
      <c r="M1045" s="192"/>
      <c r="N1045" s="193"/>
      <c r="O1045" s="193"/>
      <c r="P1045" s="193"/>
      <c r="Q1045" s="193"/>
      <c r="R1045" s="193"/>
      <c r="S1045" s="193"/>
      <c r="T1045" s="194"/>
      <c r="AT1045" s="188" t="s">
        <v>197</v>
      </c>
      <c r="AU1045" s="188" t="s">
        <v>195</v>
      </c>
      <c r="AV1045" s="12" t="s">
        <v>195</v>
      </c>
      <c r="AW1045" s="12" t="s">
        <v>35</v>
      </c>
      <c r="AX1045" s="12" t="s">
        <v>71</v>
      </c>
      <c r="AY1045" s="188" t="s">
        <v>187</v>
      </c>
    </row>
    <row r="1046" spans="2:51" s="12" customFormat="1" ht="13.5">
      <c r="B1046" s="187"/>
      <c r="D1046" s="179" t="s">
        <v>197</v>
      </c>
      <c r="E1046" s="188" t="s">
        <v>22</v>
      </c>
      <c r="F1046" s="189" t="s">
        <v>1016</v>
      </c>
      <c r="H1046" s="190">
        <v>40.56</v>
      </c>
      <c r="I1046" s="191"/>
      <c r="L1046" s="187"/>
      <c r="M1046" s="192"/>
      <c r="N1046" s="193"/>
      <c r="O1046" s="193"/>
      <c r="P1046" s="193"/>
      <c r="Q1046" s="193"/>
      <c r="R1046" s="193"/>
      <c r="S1046" s="193"/>
      <c r="T1046" s="194"/>
      <c r="AT1046" s="188" t="s">
        <v>197</v>
      </c>
      <c r="AU1046" s="188" t="s">
        <v>195</v>
      </c>
      <c r="AV1046" s="12" t="s">
        <v>195</v>
      </c>
      <c r="AW1046" s="12" t="s">
        <v>35</v>
      </c>
      <c r="AX1046" s="12" t="s">
        <v>71</v>
      </c>
      <c r="AY1046" s="188" t="s">
        <v>187</v>
      </c>
    </row>
    <row r="1047" spans="2:51" s="11" customFormat="1" ht="13.5">
      <c r="B1047" s="178"/>
      <c r="D1047" s="179" t="s">
        <v>197</v>
      </c>
      <c r="E1047" s="180" t="s">
        <v>22</v>
      </c>
      <c r="F1047" s="181" t="s">
        <v>288</v>
      </c>
      <c r="H1047" s="182" t="s">
        <v>22</v>
      </c>
      <c r="I1047" s="183"/>
      <c r="L1047" s="178"/>
      <c r="M1047" s="184"/>
      <c r="N1047" s="185"/>
      <c r="O1047" s="185"/>
      <c r="P1047" s="185"/>
      <c r="Q1047" s="185"/>
      <c r="R1047" s="185"/>
      <c r="S1047" s="185"/>
      <c r="T1047" s="186"/>
      <c r="AT1047" s="182" t="s">
        <v>197</v>
      </c>
      <c r="AU1047" s="182" t="s">
        <v>195</v>
      </c>
      <c r="AV1047" s="11" t="s">
        <v>78</v>
      </c>
      <c r="AW1047" s="11" t="s">
        <v>35</v>
      </c>
      <c r="AX1047" s="11" t="s">
        <v>71</v>
      </c>
      <c r="AY1047" s="182" t="s">
        <v>187</v>
      </c>
    </row>
    <row r="1048" spans="2:51" s="12" customFormat="1" ht="27">
      <c r="B1048" s="187"/>
      <c r="D1048" s="179" t="s">
        <v>197</v>
      </c>
      <c r="E1048" s="188" t="s">
        <v>22</v>
      </c>
      <c r="F1048" s="189" t="s">
        <v>570</v>
      </c>
      <c r="H1048" s="190">
        <v>25.044</v>
      </c>
      <c r="I1048" s="191"/>
      <c r="L1048" s="187"/>
      <c r="M1048" s="192"/>
      <c r="N1048" s="193"/>
      <c r="O1048" s="193"/>
      <c r="P1048" s="193"/>
      <c r="Q1048" s="193"/>
      <c r="R1048" s="193"/>
      <c r="S1048" s="193"/>
      <c r="T1048" s="194"/>
      <c r="AT1048" s="188" t="s">
        <v>197</v>
      </c>
      <c r="AU1048" s="188" t="s">
        <v>195</v>
      </c>
      <c r="AV1048" s="12" t="s">
        <v>195</v>
      </c>
      <c r="AW1048" s="12" t="s">
        <v>35</v>
      </c>
      <c r="AX1048" s="12" t="s">
        <v>71</v>
      </c>
      <c r="AY1048" s="188" t="s">
        <v>187</v>
      </c>
    </row>
    <row r="1049" spans="2:51" s="12" customFormat="1" ht="40.5">
      <c r="B1049" s="187"/>
      <c r="D1049" s="179" t="s">
        <v>197</v>
      </c>
      <c r="E1049" s="188" t="s">
        <v>22</v>
      </c>
      <c r="F1049" s="189" t="s">
        <v>1052</v>
      </c>
      <c r="H1049" s="190">
        <v>35.415</v>
      </c>
      <c r="I1049" s="191"/>
      <c r="L1049" s="187"/>
      <c r="M1049" s="192"/>
      <c r="N1049" s="193"/>
      <c r="O1049" s="193"/>
      <c r="P1049" s="193"/>
      <c r="Q1049" s="193"/>
      <c r="R1049" s="193"/>
      <c r="S1049" s="193"/>
      <c r="T1049" s="194"/>
      <c r="AT1049" s="188" t="s">
        <v>197</v>
      </c>
      <c r="AU1049" s="188" t="s">
        <v>195</v>
      </c>
      <c r="AV1049" s="12" t="s">
        <v>195</v>
      </c>
      <c r="AW1049" s="12" t="s">
        <v>35</v>
      </c>
      <c r="AX1049" s="12" t="s">
        <v>71</v>
      </c>
      <c r="AY1049" s="188" t="s">
        <v>187</v>
      </c>
    </row>
    <row r="1050" spans="2:51" s="13" customFormat="1" ht="13.5">
      <c r="B1050" s="195"/>
      <c r="D1050" s="196" t="s">
        <v>197</v>
      </c>
      <c r="E1050" s="197" t="s">
        <v>22</v>
      </c>
      <c r="F1050" s="198" t="s">
        <v>201</v>
      </c>
      <c r="H1050" s="199">
        <v>296.151</v>
      </c>
      <c r="I1050" s="200"/>
      <c r="L1050" s="195"/>
      <c r="M1050" s="201"/>
      <c r="N1050" s="202"/>
      <c r="O1050" s="202"/>
      <c r="P1050" s="202"/>
      <c r="Q1050" s="202"/>
      <c r="R1050" s="202"/>
      <c r="S1050" s="202"/>
      <c r="T1050" s="203"/>
      <c r="AT1050" s="204" t="s">
        <v>197</v>
      </c>
      <c r="AU1050" s="204" t="s">
        <v>195</v>
      </c>
      <c r="AV1050" s="13" t="s">
        <v>194</v>
      </c>
      <c r="AW1050" s="13" t="s">
        <v>35</v>
      </c>
      <c r="AX1050" s="13" t="s">
        <v>78</v>
      </c>
      <c r="AY1050" s="204" t="s">
        <v>187</v>
      </c>
    </row>
    <row r="1051" spans="2:65" s="1" customFormat="1" ht="22.5" customHeight="1">
      <c r="B1051" s="165"/>
      <c r="C1051" s="166" t="s">
        <v>1152</v>
      </c>
      <c r="D1051" s="166" t="s">
        <v>189</v>
      </c>
      <c r="E1051" s="167" t="s">
        <v>1153</v>
      </c>
      <c r="F1051" s="168" t="s">
        <v>1154</v>
      </c>
      <c r="G1051" s="169" t="s">
        <v>95</v>
      </c>
      <c r="H1051" s="170">
        <v>84.84</v>
      </c>
      <c r="I1051" s="171"/>
      <c r="J1051" s="172">
        <f>ROUND(I1051*H1051,2)</f>
        <v>0</v>
      </c>
      <c r="K1051" s="168" t="s">
        <v>193</v>
      </c>
      <c r="L1051" s="35"/>
      <c r="M1051" s="173" t="s">
        <v>22</v>
      </c>
      <c r="N1051" s="174" t="s">
        <v>43</v>
      </c>
      <c r="O1051" s="36"/>
      <c r="P1051" s="175">
        <f>O1051*H1051</f>
        <v>0</v>
      </c>
      <c r="Q1051" s="175">
        <v>0.01523</v>
      </c>
      <c r="R1051" s="175">
        <f>Q1051*H1051</f>
        <v>1.2921132000000002</v>
      </c>
      <c r="S1051" s="175">
        <v>0</v>
      </c>
      <c r="T1051" s="176">
        <f>S1051*H1051</f>
        <v>0</v>
      </c>
      <c r="AR1051" s="18" t="s">
        <v>301</v>
      </c>
      <c r="AT1051" s="18" t="s">
        <v>189</v>
      </c>
      <c r="AU1051" s="18" t="s">
        <v>195</v>
      </c>
      <c r="AY1051" s="18" t="s">
        <v>187</v>
      </c>
      <c r="BE1051" s="177">
        <f>IF(N1051="základní",J1051,0)</f>
        <v>0</v>
      </c>
      <c r="BF1051" s="177">
        <f>IF(N1051="snížená",J1051,0)</f>
        <v>0</v>
      </c>
      <c r="BG1051" s="177">
        <f>IF(N1051="zákl. přenesená",J1051,0)</f>
        <v>0</v>
      </c>
      <c r="BH1051" s="177">
        <f>IF(N1051="sníž. přenesená",J1051,0)</f>
        <v>0</v>
      </c>
      <c r="BI1051" s="177">
        <f>IF(N1051="nulová",J1051,0)</f>
        <v>0</v>
      </c>
      <c r="BJ1051" s="18" t="s">
        <v>195</v>
      </c>
      <c r="BK1051" s="177">
        <f>ROUND(I1051*H1051,2)</f>
        <v>0</v>
      </c>
      <c r="BL1051" s="18" t="s">
        <v>301</v>
      </c>
      <c r="BM1051" s="18" t="s">
        <v>1155</v>
      </c>
    </row>
    <row r="1052" spans="2:51" s="11" customFormat="1" ht="13.5">
      <c r="B1052" s="178"/>
      <c r="D1052" s="179" t="s">
        <v>197</v>
      </c>
      <c r="E1052" s="180" t="s">
        <v>22</v>
      </c>
      <c r="F1052" s="181" t="s">
        <v>1156</v>
      </c>
      <c r="H1052" s="182" t="s">
        <v>22</v>
      </c>
      <c r="I1052" s="183"/>
      <c r="L1052" s="178"/>
      <c r="M1052" s="184"/>
      <c r="N1052" s="185"/>
      <c r="O1052" s="185"/>
      <c r="P1052" s="185"/>
      <c r="Q1052" s="185"/>
      <c r="R1052" s="185"/>
      <c r="S1052" s="185"/>
      <c r="T1052" s="186"/>
      <c r="AT1052" s="182" t="s">
        <v>197</v>
      </c>
      <c r="AU1052" s="182" t="s">
        <v>195</v>
      </c>
      <c r="AV1052" s="11" t="s">
        <v>78</v>
      </c>
      <c r="AW1052" s="11" t="s">
        <v>35</v>
      </c>
      <c r="AX1052" s="11" t="s">
        <v>71</v>
      </c>
      <c r="AY1052" s="182" t="s">
        <v>187</v>
      </c>
    </row>
    <row r="1053" spans="2:51" s="11" customFormat="1" ht="13.5">
      <c r="B1053" s="178"/>
      <c r="D1053" s="179" t="s">
        <v>197</v>
      </c>
      <c r="E1053" s="180" t="s">
        <v>22</v>
      </c>
      <c r="F1053" s="181" t="s">
        <v>568</v>
      </c>
      <c r="H1053" s="182" t="s">
        <v>22</v>
      </c>
      <c r="I1053" s="183"/>
      <c r="L1053" s="178"/>
      <c r="M1053" s="184"/>
      <c r="N1053" s="185"/>
      <c r="O1053" s="185"/>
      <c r="P1053" s="185"/>
      <c r="Q1053" s="185"/>
      <c r="R1053" s="185"/>
      <c r="S1053" s="185"/>
      <c r="T1053" s="186"/>
      <c r="AT1053" s="182" t="s">
        <v>197</v>
      </c>
      <c r="AU1053" s="182" t="s">
        <v>195</v>
      </c>
      <c r="AV1053" s="11" t="s">
        <v>78</v>
      </c>
      <c r="AW1053" s="11" t="s">
        <v>35</v>
      </c>
      <c r="AX1053" s="11" t="s">
        <v>71</v>
      </c>
      <c r="AY1053" s="182" t="s">
        <v>187</v>
      </c>
    </row>
    <row r="1054" spans="2:51" s="12" customFormat="1" ht="13.5">
      <c r="B1054" s="187"/>
      <c r="D1054" s="179" t="s">
        <v>197</v>
      </c>
      <c r="E1054" s="188" t="s">
        <v>22</v>
      </c>
      <c r="F1054" s="189" t="s">
        <v>1157</v>
      </c>
      <c r="H1054" s="190">
        <v>2</v>
      </c>
      <c r="I1054" s="191"/>
      <c r="L1054" s="187"/>
      <c r="M1054" s="192"/>
      <c r="N1054" s="193"/>
      <c r="O1054" s="193"/>
      <c r="P1054" s="193"/>
      <c r="Q1054" s="193"/>
      <c r="R1054" s="193"/>
      <c r="S1054" s="193"/>
      <c r="T1054" s="194"/>
      <c r="AT1054" s="188" t="s">
        <v>197</v>
      </c>
      <c r="AU1054" s="188" t="s">
        <v>195</v>
      </c>
      <c r="AV1054" s="12" t="s">
        <v>195</v>
      </c>
      <c r="AW1054" s="12" t="s">
        <v>35</v>
      </c>
      <c r="AX1054" s="12" t="s">
        <v>71</v>
      </c>
      <c r="AY1054" s="188" t="s">
        <v>187</v>
      </c>
    </row>
    <row r="1055" spans="2:51" s="11" customFormat="1" ht="13.5">
      <c r="B1055" s="178"/>
      <c r="D1055" s="179" t="s">
        <v>197</v>
      </c>
      <c r="E1055" s="180" t="s">
        <v>22</v>
      </c>
      <c r="F1055" s="181" t="s">
        <v>288</v>
      </c>
      <c r="H1055" s="182" t="s">
        <v>22</v>
      </c>
      <c r="I1055" s="183"/>
      <c r="L1055" s="178"/>
      <c r="M1055" s="184"/>
      <c r="N1055" s="185"/>
      <c r="O1055" s="185"/>
      <c r="P1055" s="185"/>
      <c r="Q1055" s="185"/>
      <c r="R1055" s="185"/>
      <c r="S1055" s="185"/>
      <c r="T1055" s="186"/>
      <c r="AT1055" s="182" t="s">
        <v>197</v>
      </c>
      <c r="AU1055" s="182" t="s">
        <v>195</v>
      </c>
      <c r="AV1055" s="11" t="s">
        <v>78</v>
      </c>
      <c r="AW1055" s="11" t="s">
        <v>35</v>
      </c>
      <c r="AX1055" s="11" t="s">
        <v>71</v>
      </c>
      <c r="AY1055" s="182" t="s">
        <v>187</v>
      </c>
    </row>
    <row r="1056" spans="2:51" s="12" customFormat="1" ht="13.5">
      <c r="B1056" s="187"/>
      <c r="D1056" s="179" t="s">
        <v>197</v>
      </c>
      <c r="E1056" s="188" t="s">
        <v>22</v>
      </c>
      <c r="F1056" s="189" t="s">
        <v>1158</v>
      </c>
      <c r="H1056" s="190">
        <v>82.84</v>
      </c>
      <c r="I1056" s="191"/>
      <c r="L1056" s="187"/>
      <c r="M1056" s="192"/>
      <c r="N1056" s="193"/>
      <c r="O1056" s="193"/>
      <c r="P1056" s="193"/>
      <c r="Q1056" s="193"/>
      <c r="R1056" s="193"/>
      <c r="S1056" s="193"/>
      <c r="T1056" s="194"/>
      <c r="AT1056" s="188" t="s">
        <v>197</v>
      </c>
      <c r="AU1056" s="188" t="s">
        <v>195</v>
      </c>
      <c r="AV1056" s="12" t="s">
        <v>195</v>
      </c>
      <c r="AW1056" s="12" t="s">
        <v>35</v>
      </c>
      <c r="AX1056" s="12" t="s">
        <v>71</v>
      </c>
      <c r="AY1056" s="188" t="s">
        <v>187</v>
      </c>
    </row>
    <row r="1057" spans="2:51" s="13" customFormat="1" ht="13.5">
      <c r="B1057" s="195"/>
      <c r="D1057" s="196" t="s">
        <v>197</v>
      </c>
      <c r="E1057" s="197" t="s">
        <v>22</v>
      </c>
      <c r="F1057" s="198" t="s">
        <v>201</v>
      </c>
      <c r="H1057" s="199">
        <v>84.84</v>
      </c>
      <c r="I1057" s="200"/>
      <c r="L1057" s="195"/>
      <c r="M1057" s="201"/>
      <c r="N1057" s="202"/>
      <c r="O1057" s="202"/>
      <c r="P1057" s="202"/>
      <c r="Q1057" s="202"/>
      <c r="R1057" s="202"/>
      <c r="S1057" s="202"/>
      <c r="T1057" s="203"/>
      <c r="AT1057" s="204" t="s">
        <v>197</v>
      </c>
      <c r="AU1057" s="204" t="s">
        <v>195</v>
      </c>
      <c r="AV1057" s="13" t="s">
        <v>194</v>
      </c>
      <c r="AW1057" s="13" t="s">
        <v>35</v>
      </c>
      <c r="AX1057" s="13" t="s">
        <v>78</v>
      </c>
      <c r="AY1057" s="204" t="s">
        <v>187</v>
      </c>
    </row>
    <row r="1058" spans="2:65" s="1" customFormat="1" ht="22.5" customHeight="1">
      <c r="B1058" s="165"/>
      <c r="C1058" s="166" t="s">
        <v>1159</v>
      </c>
      <c r="D1058" s="166" t="s">
        <v>189</v>
      </c>
      <c r="E1058" s="167" t="s">
        <v>1160</v>
      </c>
      <c r="F1058" s="168" t="s">
        <v>1161</v>
      </c>
      <c r="G1058" s="169" t="s">
        <v>95</v>
      </c>
      <c r="H1058" s="170">
        <v>380.991</v>
      </c>
      <c r="I1058" s="171"/>
      <c r="J1058" s="172">
        <f>ROUND(I1058*H1058,2)</f>
        <v>0</v>
      </c>
      <c r="K1058" s="168" t="s">
        <v>22</v>
      </c>
      <c r="L1058" s="35"/>
      <c r="M1058" s="173" t="s">
        <v>22</v>
      </c>
      <c r="N1058" s="174" t="s">
        <v>43</v>
      </c>
      <c r="O1058" s="36"/>
      <c r="P1058" s="175">
        <f>O1058*H1058</f>
        <v>0</v>
      </c>
      <c r="Q1058" s="175">
        <v>0.0002</v>
      </c>
      <c r="R1058" s="175">
        <f>Q1058*H1058</f>
        <v>0.07619820000000001</v>
      </c>
      <c r="S1058" s="175">
        <v>0</v>
      </c>
      <c r="T1058" s="176">
        <f>S1058*H1058</f>
        <v>0</v>
      </c>
      <c r="AR1058" s="18" t="s">
        <v>301</v>
      </c>
      <c r="AT1058" s="18" t="s">
        <v>189</v>
      </c>
      <c r="AU1058" s="18" t="s">
        <v>195</v>
      </c>
      <c r="AY1058" s="18" t="s">
        <v>187</v>
      </c>
      <c r="BE1058" s="177">
        <f>IF(N1058="základní",J1058,0)</f>
        <v>0</v>
      </c>
      <c r="BF1058" s="177">
        <f>IF(N1058="snížená",J1058,0)</f>
        <v>0</v>
      </c>
      <c r="BG1058" s="177">
        <f>IF(N1058="zákl. přenesená",J1058,0)</f>
        <v>0</v>
      </c>
      <c r="BH1058" s="177">
        <f>IF(N1058="sníž. přenesená",J1058,0)</f>
        <v>0</v>
      </c>
      <c r="BI1058" s="177">
        <f>IF(N1058="nulová",J1058,0)</f>
        <v>0</v>
      </c>
      <c r="BJ1058" s="18" t="s">
        <v>195</v>
      </c>
      <c r="BK1058" s="177">
        <f>ROUND(I1058*H1058,2)</f>
        <v>0</v>
      </c>
      <c r="BL1058" s="18" t="s">
        <v>301</v>
      </c>
      <c r="BM1058" s="18" t="s">
        <v>1162</v>
      </c>
    </row>
    <row r="1059" spans="2:51" s="11" customFormat="1" ht="13.5">
      <c r="B1059" s="178"/>
      <c r="D1059" s="179" t="s">
        <v>197</v>
      </c>
      <c r="E1059" s="180" t="s">
        <v>22</v>
      </c>
      <c r="F1059" s="181" t="s">
        <v>566</v>
      </c>
      <c r="H1059" s="182" t="s">
        <v>22</v>
      </c>
      <c r="I1059" s="183"/>
      <c r="L1059" s="178"/>
      <c r="M1059" s="184"/>
      <c r="N1059" s="185"/>
      <c r="O1059" s="185"/>
      <c r="P1059" s="185"/>
      <c r="Q1059" s="185"/>
      <c r="R1059" s="185"/>
      <c r="S1059" s="185"/>
      <c r="T1059" s="186"/>
      <c r="AT1059" s="182" t="s">
        <v>197</v>
      </c>
      <c r="AU1059" s="182" t="s">
        <v>195</v>
      </c>
      <c r="AV1059" s="11" t="s">
        <v>78</v>
      </c>
      <c r="AW1059" s="11" t="s">
        <v>35</v>
      </c>
      <c r="AX1059" s="11" t="s">
        <v>71</v>
      </c>
      <c r="AY1059" s="182" t="s">
        <v>187</v>
      </c>
    </row>
    <row r="1060" spans="2:51" s="12" customFormat="1" ht="13.5">
      <c r="B1060" s="187"/>
      <c r="D1060" s="179" t="s">
        <v>197</v>
      </c>
      <c r="E1060" s="188" t="s">
        <v>22</v>
      </c>
      <c r="F1060" s="189" t="s">
        <v>567</v>
      </c>
      <c r="H1060" s="190">
        <v>29.16</v>
      </c>
      <c r="I1060" s="191"/>
      <c r="L1060" s="187"/>
      <c r="M1060" s="192"/>
      <c r="N1060" s="193"/>
      <c r="O1060" s="193"/>
      <c r="P1060" s="193"/>
      <c r="Q1060" s="193"/>
      <c r="R1060" s="193"/>
      <c r="S1060" s="193"/>
      <c r="T1060" s="194"/>
      <c r="AT1060" s="188" t="s">
        <v>197</v>
      </c>
      <c r="AU1060" s="188" t="s">
        <v>195</v>
      </c>
      <c r="AV1060" s="12" t="s">
        <v>195</v>
      </c>
      <c r="AW1060" s="12" t="s">
        <v>35</v>
      </c>
      <c r="AX1060" s="12" t="s">
        <v>71</v>
      </c>
      <c r="AY1060" s="188" t="s">
        <v>187</v>
      </c>
    </row>
    <row r="1061" spans="2:51" s="12" customFormat="1" ht="13.5">
      <c r="B1061" s="187"/>
      <c r="D1061" s="179" t="s">
        <v>197</v>
      </c>
      <c r="E1061" s="188" t="s">
        <v>22</v>
      </c>
      <c r="F1061" s="189" t="s">
        <v>1050</v>
      </c>
      <c r="H1061" s="190">
        <v>24.72</v>
      </c>
      <c r="I1061" s="191"/>
      <c r="L1061" s="187"/>
      <c r="M1061" s="192"/>
      <c r="N1061" s="193"/>
      <c r="O1061" s="193"/>
      <c r="P1061" s="193"/>
      <c r="Q1061" s="193"/>
      <c r="R1061" s="193"/>
      <c r="S1061" s="193"/>
      <c r="T1061" s="194"/>
      <c r="AT1061" s="188" t="s">
        <v>197</v>
      </c>
      <c r="AU1061" s="188" t="s">
        <v>195</v>
      </c>
      <c r="AV1061" s="12" t="s">
        <v>195</v>
      </c>
      <c r="AW1061" s="12" t="s">
        <v>35</v>
      </c>
      <c r="AX1061" s="12" t="s">
        <v>71</v>
      </c>
      <c r="AY1061" s="188" t="s">
        <v>187</v>
      </c>
    </row>
    <row r="1062" spans="2:51" s="12" customFormat="1" ht="13.5">
      <c r="B1062" s="187"/>
      <c r="D1062" s="179" t="s">
        <v>197</v>
      </c>
      <c r="E1062" s="188" t="s">
        <v>22</v>
      </c>
      <c r="F1062" s="189" t="s">
        <v>1015</v>
      </c>
      <c r="H1062" s="190">
        <v>32.574</v>
      </c>
      <c r="I1062" s="191"/>
      <c r="L1062" s="187"/>
      <c r="M1062" s="192"/>
      <c r="N1062" s="193"/>
      <c r="O1062" s="193"/>
      <c r="P1062" s="193"/>
      <c r="Q1062" s="193"/>
      <c r="R1062" s="193"/>
      <c r="S1062" s="193"/>
      <c r="T1062" s="194"/>
      <c r="AT1062" s="188" t="s">
        <v>197</v>
      </c>
      <c r="AU1062" s="188" t="s">
        <v>195</v>
      </c>
      <c r="AV1062" s="12" t="s">
        <v>195</v>
      </c>
      <c r="AW1062" s="12" t="s">
        <v>35</v>
      </c>
      <c r="AX1062" s="12" t="s">
        <v>71</v>
      </c>
      <c r="AY1062" s="188" t="s">
        <v>187</v>
      </c>
    </row>
    <row r="1063" spans="2:51" s="11" customFormat="1" ht="13.5">
      <c r="B1063" s="178"/>
      <c r="D1063" s="179" t="s">
        <v>197</v>
      </c>
      <c r="E1063" s="180" t="s">
        <v>22</v>
      </c>
      <c r="F1063" s="181" t="s">
        <v>568</v>
      </c>
      <c r="H1063" s="182" t="s">
        <v>22</v>
      </c>
      <c r="I1063" s="183"/>
      <c r="L1063" s="178"/>
      <c r="M1063" s="184"/>
      <c r="N1063" s="185"/>
      <c r="O1063" s="185"/>
      <c r="P1063" s="185"/>
      <c r="Q1063" s="185"/>
      <c r="R1063" s="185"/>
      <c r="S1063" s="185"/>
      <c r="T1063" s="186"/>
      <c r="AT1063" s="182" t="s">
        <v>197</v>
      </c>
      <c r="AU1063" s="182" t="s">
        <v>195</v>
      </c>
      <c r="AV1063" s="11" t="s">
        <v>78</v>
      </c>
      <c r="AW1063" s="11" t="s">
        <v>35</v>
      </c>
      <c r="AX1063" s="11" t="s">
        <v>71</v>
      </c>
      <c r="AY1063" s="182" t="s">
        <v>187</v>
      </c>
    </row>
    <row r="1064" spans="2:51" s="12" customFormat="1" ht="13.5">
      <c r="B1064" s="187"/>
      <c r="D1064" s="179" t="s">
        <v>197</v>
      </c>
      <c r="E1064" s="188" t="s">
        <v>22</v>
      </c>
      <c r="F1064" s="189" t="s">
        <v>569</v>
      </c>
      <c r="H1064" s="190">
        <v>42.675</v>
      </c>
      <c r="I1064" s="191"/>
      <c r="L1064" s="187"/>
      <c r="M1064" s="192"/>
      <c r="N1064" s="193"/>
      <c r="O1064" s="193"/>
      <c r="P1064" s="193"/>
      <c r="Q1064" s="193"/>
      <c r="R1064" s="193"/>
      <c r="S1064" s="193"/>
      <c r="T1064" s="194"/>
      <c r="AT1064" s="188" t="s">
        <v>197</v>
      </c>
      <c r="AU1064" s="188" t="s">
        <v>195</v>
      </c>
      <c r="AV1064" s="12" t="s">
        <v>195</v>
      </c>
      <c r="AW1064" s="12" t="s">
        <v>35</v>
      </c>
      <c r="AX1064" s="12" t="s">
        <v>71</v>
      </c>
      <c r="AY1064" s="188" t="s">
        <v>187</v>
      </c>
    </row>
    <row r="1065" spans="2:51" s="12" customFormat="1" ht="13.5">
      <c r="B1065" s="187"/>
      <c r="D1065" s="179" t="s">
        <v>197</v>
      </c>
      <c r="E1065" s="188" t="s">
        <v>22</v>
      </c>
      <c r="F1065" s="189" t="s">
        <v>1051</v>
      </c>
      <c r="H1065" s="190">
        <v>66.003</v>
      </c>
      <c r="I1065" s="191"/>
      <c r="L1065" s="187"/>
      <c r="M1065" s="192"/>
      <c r="N1065" s="193"/>
      <c r="O1065" s="193"/>
      <c r="P1065" s="193"/>
      <c r="Q1065" s="193"/>
      <c r="R1065" s="193"/>
      <c r="S1065" s="193"/>
      <c r="T1065" s="194"/>
      <c r="AT1065" s="188" t="s">
        <v>197</v>
      </c>
      <c r="AU1065" s="188" t="s">
        <v>195</v>
      </c>
      <c r="AV1065" s="12" t="s">
        <v>195</v>
      </c>
      <c r="AW1065" s="12" t="s">
        <v>35</v>
      </c>
      <c r="AX1065" s="12" t="s">
        <v>71</v>
      </c>
      <c r="AY1065" s="188" t="s">
        <v>187</v>
      </c>
    </row>
    <row r="1066" spans="2:51" s="12" customFormat="1" ht="13.5">
      <c r="B1066" s="187"/>
      <c r="D1066" s="179" t="s">
        <v>197</v>
      </c>
      <c r="E1066" s="188" t="s">
        <v>22</v>
      </c>
      <c r="F1066" s="189" t="s">
        <v>1016</v>
      </c>
      <c r="H1066" s="190">
        <v>40.56</v>
      </c>
      <c r="I1066" s="191"/>
      <c r="L1066" s="187"/>
      <c r="M1066" s="192"/>
      <c r="N1066" s="193"/>
      <c r="O1066" s="193"/>
      <c r="P1066" s="193"/>
      <c r="Q1066" s="193"/>
      <c r="R1066" s="193"/>
      <c r="S1066" s="193"/>
      <c r="T1066" s="194"/>
      <c r="AT1066" s="188" t="s">
        <v>197</v>
      </c>
      <c r="AU1066" s="188" t="s">
        <v>195</v>
      </c>
      <c r="AV1066" s="12" t="s">
        <v>195</v>
      </c>
      <c r="AW1066" s="12" t="s">
        <v>35</v>
      </c>
      <c r="AX1066" s="12" t="s">
        <v>71</v>
      </c>
      <c r="AY1066" s="188" t="s">
        <v>187</v>
      </c>
    </row>
    <row r="1067" spans="2:51" s="11" customFormat="1" ht="13.5">
      <c r="B1067" s="178"/>
      <c r="D1067" s="179" t="s">
        <v>197</v>
      </c>
      <c r="E1067" s="180" t="s">
        <v>22</v>
      </c>
      <c r="F1067" s="181" t="s">
        <v>288</v>
      </c>
      <c r="H1067" s="182" t="s">
        <v>22</v>
      </c>
      <c r="I1067" s="183"/>
      <c r="L1067" s="178"/>
      <c r="M1067" s="184"/>
      <c r="N1067" s="185"/>
      <c r="O1067" s="185"/>
      <c r="P1067" s="185"/>
      <c r="Q1067" s="185"/>
      <c r="R1067" s="185"/>
      <c r="S1067" s="185"/>
      <c r="T1067" s="186"/>
      <c r="AT1067" s="182" t="s">
        <v>197</v>
      </c>
      <c r="AU1067" s="182" t="s">
        <v>195</v>
      </c>
      <c r="AV1067" s="11" t="s">
        <v>78</v>
      </c>
      <c r="AW1067" s="11" t="s">
        <v>35</v>
      </c>
      <c r="AX1067" s="11" t="s">
        <v>71</v>
      </c>
      <c r="AY1067" s="182" t="s">
        <v>187</v>
      </c>
    </row>
    <row r="1068" spans="2:51" s="12" customFormat="1" ht="27">
      <c r="B1068" s="187"/>
      <c r="D1068" s="179" t="s">
        <v>197</v>
      </c>
      <c r="E1068" s="188" t="s">
        <v>22</v>
      </c>
      <c r="F1068" s="189" t="s">
        <v>570</v>
      </c>
      <c r="H1068" s="190">
        <v>25.044</v>
      </c>
      <c r="I1068" s="191"/>
      <c r="L1068" s="187"/>
      <c r="M1068" s="192"/>
      <c r="N1068" s="193"/>
      <c r="O1068" s="193"/>
      <c r="P1068" s="193"/>
      <c r="Q1068" s="193"/>
      <c r="R1068" s="193"/>
      <c r="S1068" s="193"/>
      <c r="T1068" s="194"/>
      <c r="AT1068" s="188" t="s">
        <v>197</v>
      </c>
      <c r="AU1068" s="188" t="s">
        <v>195</v>
      </c>
      <c r="AV1068" s="12" t="s">
        <v>195</v>
      </c>
      <c r="AW1068" s="12" t="s">
        <v>35</v>
      </c>
      <c r="AX1068" s="12" t="s">
        <v>71</v>
      </c>
      <c r="AY1068" s="188" t="s">
        <v>187</v>
      </c>
    </row>
    <row r="1069" spans="2:51" s="12" customFormat="1" ht="40.5">
      <c r="B1069" s="187"/>
      <c r="D1069" s="179" t="s">
        <v>197</v>
      </c>
      <c r="E1069" s="188" t="s">
        <v>22</v>
      </c>
      <c r="F1069" s="189" t="s">
        <v>1052</v>
      </c>
      <c r="H1069" s="190">
        <v>35.415</v>
      </c>
      <c r="I1069" s="191"/>
      <c r="L1069" s="187"/>
      <c r="M1069" s="192"/>
      <c r="N1069" s="193"/>
      <c r="O1069" s="193"/>
      <c r="P1069" s="193"/>
      <c r="Q1069" s="193"/>
      <c r="R1069" s="193"/>
      <c r="S1069" s="193"/>
      <c r="T1069" s="194"/>
      <c r="AT1069" s="188" t="s">
        <v>197</v>
      </c>
      <c r="AU1069" s="188" t="s">
        <v>195</v>
      </c>
      <c r="AV1069" s="12" t="s">
        <v>195</v>
      </c>
      <c r="AW1069" s="12" t="s">
        <v>35</v>
      </c>
      <c r="AX1069" s="12" t="s">
        <v>71</v>
      </c>
      <c r="AY1069" s="188" t="s">
        <v>187</v>
      </c>
    </row>
    <row r="1070" spans="2:51" s="14" customFormat="1" ht="13.5">
      <c r="B1070" s="208"/>
      <c r="D1070" s="179" t="s">
        <v>197</v>
      </c>
      <c r="E1070" s="209" t="s">
        <v>22</v>
      </c>
      <c r="F1070" s="210" t="s">
        <v>1163</v>
      </c>
      <c r="H1070" s="211">
        <v>296.151</v>
      </c>
      <c r="I1070" s="212"/>
      <c r="L1070" s="208"/>
      <c r="M1070" s="213"/>
      <c r="N1070" s="214"/>
      <c r="O1070" s="214"/>
      <c r="P1070" s="214"/>
      <c r="Q1070" s="214"/>
      <c r="R1070" s="214"/>
      <c r="S1070" s="214"/>
      <c r="T1070" s="215"/>
      <c r="AT1070" s="209" t="s">
        <v>197</v>
      </c>
      <c r="AU1070" s="209" t="s">
        <v>195</v>
      </c>
      <c r="AV1070" s="14" t="s">
        <v>97</v>
      </c>
      <c r="AW1070" s="14" t="s">
        <v>35</v>
      </c>
      <c r="AX1070" s="14" t="s">
        <v>71</v>
      </c>
      <c r="AY1070" s="209" t="s">
        <v>187</v>
      </c>
    </row>
    <row r="1071" spans="2:51" s="11" customFormat="1" ht="13.5">
      <c r="B1071" s="178"/>
      <c r="D1071" s="179" t="s">
        <v>197</v>
      </c>
      <c r="E1071" s="180" t="s">
        <v>22</v>
      </c>
      <c r="F1071" s="181" t="s">
        <v>1156</v>
      </c>
      <c r="H1071" s="182" t="s">
        <v>22</v>
      </c>
      <c r="I1071" s="183"/>
      <c r="L1071" s="178"/>
      <c r="M1071" s="184"/>
      <c r="N1071" s="185"/>
      <c r="O1071" s="185"/>
      <c r="P1071" s="185"/>
      <c r="Q1071" s="185"/>
      <c r="R1071" s="185"/>
      <c r="S1071" s="185"/>
      <c r="T1071" s="186"/>
      <c r="AT1071" s="182" t="s">
        <v>197</v>
      </c>
      <c r="AU1071" s="182" t="s">
        <v>195</v>
      </c>
      <c r="AV1071" s="11" t="s">
        <v>78</v>
      </c>
      <c r="AW1071" s="11" t="s">
        <v>35</v>
      </c>
      <c r="AX1071" s="11" t="s">
        <v>71</v>
      </c>
      <c r="AY1071" s="182" t="s">
        <v>187</v>
      </c>
    </row>
    <row r="1072" spans="2:51" s="11" customFormat="1" ht="13.5">
      <c r="B1072" s="178"/>
      <c r="D1072" s="179" t="s">
        <v>197</v>
      </c>
      <c r="E1072" s="180" t="s">
        <v>22</v>
      </c>
      <c r="F1072" s="181" t="s">
        <v>568</v>
      </c>
      <c r="H1072" s="182" t="s">
        <v>22</v>
      </c>
      <c r="I1072" s="183"/>
      <c r="L1072" s="178"/>
      <c r="M1072" s="184"/>
      <c r="N1072" s="185"/>
      <c r="O1072" s="185"/>
      <c r="P1072" s="185"/>
      <c r="Q1072" s="185"/>
      <c r="R1072" s="185"/>
      <c r="S1072" s="185"/>
      <c r="T1072" s="186"/>
      <c r="AT1072" s="182" t="s">
        <v>197</v>
      </c>
      <c r="AU1072" s="182" t="s">
        <v>195</v>
      </c>
      <c r="AV1072" s="11" t="s">
        <v>78</v>
      </c>
      <c r="AW1072" s="11" t="s">
        <v>35</v>
      </c>
      <c r="AX1072" s="11" t="s">
        <v>71</v>
      </c>
      <c r="AY1072" s="182" t="s">
        <v>187</v>
      </c>
    </row>
    <row r="1073" spans="2:51" s="12" customFormat="1" ht="13.5">
      <c r="B1073" s="187"/>
      <c r="D1073" s="179" t="s">
        <v>197</v>
      </c>
      <c r="E1073" s="188" t="s">
        <v>22</v>
      </c>
      <c r="F1073" s="189" t="s">
        <v>1157</v>
      </c>
      <c r="H1073" s="190">
        <v>2</v>
      </c>
      <c r="I1073" s="191"/>
      <c r="L1073" s="187"/>
      <c r="M1073" s="192"/>
      <c r="N1073" s="193"/>
      <c r="O1073" s="193"/>
      <c r="P1073" s="193"/>
      <c r="Q1073" s="193"/>
      <c r="R1073" s="193"/>
      <c r="S1073" s="193"/>
      <c r="T1073" s="194"/>
      <c r="AT1073" s="188" t="s">
        <v>197</v>
      </c>
      <c r="AU1073" s="188" t="s">
        <v>195</v>
      </c>
      <c r="AV1073" s="12" t="s">
        <v>195</v>
      </c>
      <c r="AW1073" s="12" t="s">
        <v>35</v>
      </c>
      <c r="AX1073" s="12" t="s">
        <v>71</v>
      </c>
      <c r="AY1073" s="188" t="s">
        <v>187</v>
      </c>
    </row>
    <row r="1074" spans="2:51" s="11" customFormat="1" ht="13.5">
      <c r="B1074" s="178"/>
      <c r="D1074" s="179" t="s">
        <v>197</v>
      </c>
      <c r="E1074" s="180" t="s">
        <v>22</v>
      </c>
      <c r="F1074" s="181" t="s">
        <v>288</v>
      </c>
      <c r="H1074" s="182" t="s">
        <v>22</v>
      </c>
      <c r="I1074" s="183"/>
      <c r="L1074" s="178"/>
      <c r="M1074" s="184"/>
      <c r="N1074" s="185"/>
      <c r="O1074" s="185"/>
      <c r="P1074" s="185"/>
      <c r="Q1074" s="185"/>
      <c r="R1074" s="185"/>
      <c r="S1074" s="185"/>
      <c r="T1074" s="186"/>
      <c r="AT1074" s="182" t="s">
        <v>197</v>
      </c>
      <c r="AU1074" s="182" t="s">
        <v>195</v>
      </c>
      <c r="AV1074" s="11" t="s">
        <v>78</v>
      </c>
      <c r="AW1074" s="11" t="s">
        <v>35</v>
      </c>
      <c r="AX1074" s="11" t="s">
        <v>71</v>
      </c>
      <c r="AY1074" s="182" t="s">
        <v>187</v>
      </c>
    </row>
    <row r="1075" spans="2:51" s="12" customFormat="1" ht="13.5">
      <c r="B1075" s="187"/>
      <c r="D1075" s="179" t="s">
        <v>197</v>
      </c>
      <c r="E1075" s="188" t="s">
        <v>22</v>
      </c>
      <c r="F1075" s="189" t="s">
        <v>1158</v>
      </c>
      <c r="H1075" s="190">
        <v>82.84</v>
      </c>
      <c r="I1075" s="191"/>
      <c r="L1075" s="187"/>
      <c r="M1075" s="192"/>
      <c r="N1075" s="193"/>
      <c r="O1075" s="193"/>
      <c r="P1075" s="193"/>
      <c r="Q1075" s="193"/>
      <c r="R1075" s="193"/>
      <c r="S1075" s="193"/>
      <c r="T1075" s="194"/>
      <c r="AT1075" s="188" t="s">
        <v>197</v>
      </c>
      <c r="AU1075" s="188" t="s">
        <v>195</v>
      </c>
      <c r="AV1075" s="12" t="s">
        <v>195</v>
      </c>
      <c r="AW1075" s="12" t="s">
        <v>35</v>
      </c>
      <c r="AX1075" s="12" t="s">
        <v>71</v>
      </c>
      <c r="AY1075" s="188" t="s">
        <v>187</v>
      </c>
    </row>
    <row r="1076" spans="2:51" s="14" customFormat="1" ht="13.5">
      <c r="B1076" s="208"/>
      <c r="D1076" s="179" t="s">
        <v>197</v>
      </c>
      <c r="E1076" s="209" t="s">
        <v>22</v>
      </c>
      <c r="F1076" s="210" t="s">
        <v>1164</v>
      </c>
      <c r="H1076" s="211">
        <v>84.84</v>
      </c>
      <c r="I1076" s="212"/>
      <c r="L1076" s="208"/>
      <c r="M1076" s="213"/>
      <c r="N1076" s="214"/>
      <c r="O1076" s="214"/>
      <c r="P1076" s="214"/>
      <c r="Q1076" s="214"/>
      <c r="R1076" s="214"/>
      <c r="S1076" s="214"/>
      <c r="T1076" s="215"/>
      <c r="AT1076" s="209" t="s">
        <v>197</v>
      </c>
      <c r="AU1076" s="209" t="s">
        <v>195</v>
      </c>
      <c r="AV1076" s="14" t="s">
        <v>97</v>
      </c>
      <c r="AW1076" s="14" t="s">
        <v>35</v>
      </c>
      <c r="AX1076" s="14" t="s">
        <v>71</v>
      </c>
      <c r="AY1076" s="209" t="s">
        <v>187</v>
      </c>
    </row>
    <row r="1077" spans="2:51" s="13" customFormat="1" ht="13.5">
      <c r="B1077" s="195"/>
      <c r="D1077" s="196" t="s">
        <v>197</v>
      </c>
      <c r="E1077" s="197" t="s">
        <v>22</v>
      </c>
      <c r="F1077" s="198" t="s">
        <v>201</v>
      </c>
      <c r="H1077" s="199">
        <v>380.991</v>
      </c>
      <c r="I1077" s="200"/>
      <c r="L1077" s="195"/>
      <c r="M1077" s="201"/>
      <c r="N1077" s="202"/>
      <c r="O1077" s="202"/>
      <c r="P1077" s="202"/>
      <c r="Q1077" s="202"/>
      <c r="R1077" s="202"/>
      <c r="S1077" s="202"/>
      <c r="T1077" s="203"/>
      <c r="AT1077" s="204" t="s">
        <v>197</v>
      </c>
      <c r="AU1077" s="204" t="s">
        <v>195</v>
      </c>
      <c r="AV1077" s="13" t="s">
        <v>194</v>
      </c>
      <c r="AW1077" s="13" t="s">
        <v>35</v>
      </c>
      <c r="AX1077" s="13" t="s">
        <v>78</v>
      </c>
      <c r="AY1077" s="204" t="s">
        <v>187</v>
      </c>
    </row>
    <row r="1078" spans="2:65" s="1" customFormat="1" ht="22.5" customHeight="1">
      <c r="B1078" s="165"/>
      <c r="C1078" s="166" t="s">
        <v>1165</v>
      </c>
      <c r="D1078" s="166" t="s">
        <v>189</v>
      </c>
      <c r="E1078" s="167" t="s">
        <v>1166</v>
      </c>
      <c r="F1078" s="168" t="s">
        <v>1167</v>
      </c>
      <c r="G1078" s="169" t="s">
        <v>1136</v>
      </c>
      <c r="H1078" s="170">
        <v>1</v>
      </c>
      <c r="I1078" s="171"/>
      <c r="J1078" s="172">
        <f>ROUND(I1078*H1078,2)</f>
        <v>0</v>
      </c>
      <c r="K1078" s="168" t="s">
        <v>22</v>
      </c>
      <c r="L1078" s="35"/>
      <c r="M1078" s="173" t="s">
        <v>22</v>
      </c>
      <c r="N1078" s="174" t="s">
        <v>43</v>
      </c>
      <c r="O1078" s="36"/>
      <c r="P1078" s="175">
        <f>O1078*H1078</f>
        <v>0</v>
      </c>
      <c r="Q1078" s="175">
        <v>0</v>
      </c>
      <c r="R1078" s="175">
        <f>Q1078*H1078</f>
        <v>0</v>
      </c>
      <c r="S1078" s="175">
        <v>0</v>
      </c>
      <c r="T1078" s="176">
        <f>S1078*H1078</f>
        <v>0</v>
      </c>
      <c r="AR1078" s="18" t="s">
        <v>301</v>
      </c>
      <c r="AT1078" s="18" t="s">
        <v>189</v>
      </c>
      <c r="AU1078" s="18" t="s">
        <v>195</v>
      </c>
      <c r="AY1078" s="18" t="s">
        <v>187</v>
      </c>
      <c r="BE1078" s="177">
        <f>IF(N1078="základní",J1078,0)</f>
        <v>0</v>
      </c>
      <c r="BF1078" s="177">
        <f>IF(N1078="snížená",J1078,0)</f>
        <v>0</v>
      </c>
      <c r="BG1078" s="177">
        <f>IF(N1078="zákl. přenesená",J1078,0)</f>
        <v>0</v>
      </c>
      <c r="BH1078" s="177">
        <f>IF(N1078="sníž. přenesená",J1078,0)</f>
        <v>0</v>
      </c>
      <c r="BI1078" s="177">
        <f>IF(N1078="nulová",J1078,0)</f>
        <v>0</v>
      </c>
      <c r="BJ1078" s="18" t="s">
        <v>195</v>
      </c>
      <c r="BK1078" s="177">
        <f>ROUND(I1078*H1078,2)</f>
        <v>0</v>
      </c>
      <c r="BL1078" s="18" t="s">
        <v>301</v>
      </c>
      <c r="BM1078" s="18" t="s">
        <v>1168</v>
      </c>
    </row>
    <row r="1079" spans="2:63" s="10" customFormat="1" ht="29.25" customHeight="1">
      <c r="B1079" s="151"/>
      <c r="D1079" s="162" t="s">
        <v>70</v>
      </c>
      <c r="E1079" s="163" t="s">
        <v>1169</v>
      </c>
      <c r="F1079" s="163" t="s">
        <v>1170</v>
      </c>
      <c r="I1079" s="154"/>
      <c r="J1079" s="164">
        <f>BK1079</f>
        <v>0</v>
      </c>
      <c r="L1079" s="151"/>
      <c r="M1079" s="156"/>
      <c r="N1079" s="157"/>
      <c r="O1079" s="157"/>
      <c r="P1079" s="158">
        <f>SUM(P1080:P1257)</f>
        <v>0</v>
      </c>
      <c r="Q1079" s="157"/>
      <c r="R1079" s="158">
        <f>SUM(R1080:R1257)</f>
        <v>5.72172483</v>
      </c>
      <c r="S1079" s="157"/>
      <c r="T1079" s="159">
        <f>SUM(T1080:T1257)</f>
        <v>3.2845307999999998</v>
      </c>
      <c r="AR1079" s="152" t="s">
        <v>195</v>
      </c>
      <c r="AT1079" s="160" t="s">
        <v>70</v>
      </c>
      <c r="AU1079" s="160" t="s">
        <v>78</v>
      </c>
      <c r="AY1079" s="152" t="s">
        <v>187</v>
      </c>
      <c r="BK1079" s="161">
        <f>SUM(BK1080:BK1257)</f>
        <v>0</v>
      </c>
    </row>
    <row r="1080" spans="2:65" s="1" customFormat="1" ht="22.5" customHeight="1">
      <c r="B1080" s="165"/>
      <c r="C1080" s="166" t="s">
        <v>1171</v>
      </c>
      <c r="D1080" s="166" t="s">
        <v>189</v>
      </c>
      <c r="E1080" s="167" t="s">
        <v>1172</v>
      </c>
      <c r="F1080" s="168" t="s">
        <v>1173</v>
      </c>
      <c r="G1080" s="169" t="s">
        <v>192</v>
      </c>
      <c r="H1080" s="170">
        <v>21.6</v>
      </c>
      <c r="I1080" s="171"/>
      <c r="J1080" s="172">
        <f>ROUND(I1080*H1080,2)</f>
        <v>0</v>
      </c>
      <c r="K1080" s="168" t="s">
        <v>193</v>
      </c>
      <c r="L1080" s="35"/>
      <c r="M1080" s="173" t="s">
        <v>22</v>
      </c>
      <c r="N1080" s="174" t="s">
        <v>43</v>
      </c>
      <c r="O1080" s="36"/>
      <c r="P1080" s="175">
        <f>O1080*H1080</f>
        <v>0</v>
      </c>
      <c r="Q1080" s="175">
        <v>0</v>
      </c>
      <c r="R1080" s="175">
        <f>Q1080*H1080</f>
        <v>0</v>
      </c>
      <c r="S1080" s="175">
        <v>0.00067</v>
      </c>
      <c r="T1080" s="176">
        <f>S1080*H1080</f>
        <v>0.014472000000000002</v>
      </c>
      <c r="AR1080" s="18" t="s">
        <v>301</v>
      </c>
      <c r="AT1080" s="18" t="s">
        <v>189</v>
      </c>
      <c r="AU1080" s="18" t="s">
        <v>195</v>
      </c>
      <c r="AY1080" s="18" t="s">
        <v>187</v>
      </c>
      <c r="BE1080" s="177">
        <f>IF(N1080="základní",J1080,0)</f>
        <v>0</v>
      </c>
      <c r="BF1080" s="177">
        <f>IF(N1080="snížená",J1080,0)</f>
        <v>0</v>
      </c>
      <c r="BG1080" s="177">
        <f>IF(N1080="zákl. přenesená",J1080,0)</f>
        <v>0</v>
      </c>
      <c r="BH1080" s="177">
        <f>IF(N1080="sníž. přenesená",J1080,0)</f>
        <v>0</v>
      </c>
      <c r="BI1080" s="177">
        <f>IF(N1080="nulová",J1080,0)</f>
        <v>0</v>
      </c>
      <c r="BJ1080" s="18" t="s">
        <v>195</v>
      </c>
      <c r="BK1080" s="177">
        <f>ROUND(I1080*H1080,2)</f>
        <v>0</v>
      </c>
      <c r="BL1080" s="18" t="s">
        <v>301</v>
      </c>
      <c r="BM1080" s="18" t="s">
        <v>1174</v>
      </c>
    </row>
    <row r="1081" spans="2:51" s="11" customFormat="1" ht="13.5">
      <c r="B1081" s="178"/>
      <c r="D1081" s="179" t="s">
        <v>197</v>
      </c>
      <c r="E1081" s="180" t="s">
        <v>22</v>
      </c>
      <c r="F1081" s="181" t="s">
        <v>267</v>
      </c>
      <c r="H1081" s="182" t="s">
        <v>22</v>
      </c>
      <c r="I1081" s="183"/>
      <c r="L1081" s="178"/>
      <c r="M1081" s="184"/>
      <c r="N1081" s="185"/>
      <c r="O1081" s="185"/>
      <c r="P1081" s="185"/>
      <c r="Q1081" s="185"/>
      <c r="R1081" s="185"/>
      <c r="S1081" s="185"/>
      <c r="T1081" s="186"/>
      <c r="AT1081" s="182" t="s">
        <v>197</v>
      </c>
      <c r="AU1081" s="182" t="s">
        <v>195</v>
      </c>
      <c r="AV1081" s="11" t="s">
        <v>78</v>
      </c>
      <c r="AW1081" s="11" t="s">
        <v>35</v>
      </c>
      <c r="AX1081" s="11" t="s">
        <v>71</v>
      </c>
      <c r="AY1081" s="182" t="s">
        <v>187</v>
      </c>
    </row>
    <row r="1082" spans="2:51" s="12" customFormat="1" ht="13.5">
      <c r="B1082" s="187"/>
      <c r="D1082" s="179" t="s">
        <v>197</v>
      </c>
      <c r="E1082" s="188" t="s">
        <v>22</v>
      </c>
      <c r="F1082" s="189" t="s">
        <v>1175</v>
      </c>
      <c r="H1082" s="190">
        <v>15.2</v>
      </c>
      <c r="I1082" s="191"/>
      <c r="L1082" s="187"/>
      <c r="M1082" s="192"/>
      <c r="N1082" s="193"/>
      <c r="O1082" s="193"/>
      <c r="P1082" s="193"/>
      <c r="Q1082" s="193"/>
      <c r="R1082" s="193"/>
      <c r="S1082" s="193"/>
      <c r="T1082" s="194"/>
      <c r="AT1082" s="188" t="s">
        <v>197</v>
      </c>
      <c r="AU1082" s="188" t="s">
        <v>195</v>
      </c>
      <c r="AV1082" s="12" t="s">
        <v>195</v>
      </c>
      <c r="AW1082" s="12" t="s">
        <v>35</v>
      </c>
      <c r="AX1082" s="12" t="s">
        <v>71</v>
      </c>
      <c r="AY1082" s="188" t="s">
        <v>187</v>
      </c>
    </row>
    <row r="1083" spans="2:51" s="11" customFormat="1" ht="13.5">
      <c r="B1083" s="178"/>
      <c r="D1083" s="179" t="s">
        <v>197</v>
      </c>
      <c r="E1083" s="180" t="s">
        <v>22</v>
      </c>
      <c r="F1083" s="181" t="s">
        <v>650</v>
      </c>
      <c r="H1083" s="182" t="s">
        <v>22</v>
      </c>
      <c r="I1083" s="183"/>
      <c r="L1083" s="178"/>
      <c r="M1083" s="184"/>
      <c r="N1083" s="185"/>
      <c r="O1083" s="185"/>
      <c r="P1083" s="185"/>
      <c r="Q1083" s="185"/>
      <c r="R1083" s="185"/>
      <c r="S1083" s="185"/>
      <c r="T1083" s="186"/>
      <c r="AT1083" s="182" t="s">
        <v>197</v>
      </c>
      <c r="AU1083" s="182" t="s">
        <v>195</v>
      </c>
      <c r="AV1083" s="11" t="s">
        <v>78</v>
      </c>
      <c r="AW1083" s="11" t="s">
        <v>35</v>
      </c>
      <c r="AX1083" s="11" t="s">
        <v>71</v>
      </c>
      <c r="AY1083" s="182" t="s">
        <v>187</v>
      </c>
    </row>
    <row r="1084" spans="2:51" s="12" customFormat="1" ht="13.5">
      <c r="B1084" s="187"/>
      <c r="D1084" s="179" t="s">
        <v>197</v>
      </c>
      <c r="E1084" s="188" t="s">
        <v>22</v>
      </c>
      <c r="F1084" s="189" t="s">
        <v>1176</v>
      </c>
      <c r="H1084" s="190">
        <v>2</v>
      </c>
      <c r="I1084" s="191"/>
      <c r="L1084" s="187"/>
      <c r="M1084" s="192"/>
      <c r="N1084" s="193"/>
      <c r="O1084" s="193"/>
      <c r="P1084" s="193"/>
      <c r="Q1084" s="193"/>
      <c r="R1084" s="193"/>
      <c r="S1084" s="193"/>
      <c r="T1084" s="194"/>
      <c r="AT1084" s="188" t="s">
        <v>197</v>
      </c>
      <c r="AU1084" s="188" t="s">
        <v>195</v>
      </c>
      <c r="AV1084" s="12" t="s">
        <v>195</v>
      </c>
      <c r="AW1084" s="12" t="s">
        <v>35</v>
      </c>
      <c r="AX1084" s="12" t="s">
        <v>71</v>
      </c>
      <c r="AY1084" s="188" t="s">
        <v>187</v>
      </c>
    </row>
    <row r="1085" spans="2:51" s="11" customFormat="1" ht="13.5">
      <c r="B1085" s="178"/>
      <c r="D1085" s="179" t="s">
        <v>197</v>
      </c>
      <c r="E1085" s="180" t="s">
        <v>22</v>
      </c>
      <c r="F1085" s="181" t="s">
        <v>656</v>
      </c>
      <c r="H1085" s="182" t="s">
        <v>22</v>
      </c>
      <c r="I1085" s="183"/>
      <c r="L1085" s="178"/>
      <c r="M1085" s="184"/>
      <c r="N1085" s="185"/>
      <c r="O1085" s="185"/>
      <c r="P1085" s="185"/>
      <c r="Q1085" s="185"/>
      <c r="R1085" s="185"/>
      <c r="S1085" s="185"/>
      <c r="T1085" s="186"/>
      <c r="AT1085" s="182" t="s">
        <v>197</v>
      </c>
      <c r="AU1085" s="182" t="s">
        <v>195</v>
      </c>
      <c r="AV1085" s="11" t="s">
        <v>78</v>
      </c>
      <c r="AW1085" s="11" t="s">
        <v>35</v>
      </c>
      <c r="AX1085" s="11" t="s">
        <v>71</v>
      </c>
      <c r="AY1085" s="182" t="s">
        <v>187</v>
      </c>
    </row>
    <row r="1086" spans="2:51" s="12" customFormat="1" ht="13.5">
      <c r="B1086" s="187"/>
      <c r="D1086" s="179" t="s">
        <v>197</v>
      </c>
      <c r="E1086" s="188" t="s">
        <v>22</v>
      </c>
      <c r="F1086" s="189" t="s">
        <v>1177</v>
      </c>
      <c r="H1086" s="190">
        <v>4.4</v>
      </c>
      <c r="I1086" s="191"/>
      <c r="L1086" s="187"/>
      <c r="M1086" s="192"/>
      <c r="N1086" s="193"/>
      <c r="O1086" s="193"/>
      <c r="P1086" s="193"/>
      <c r="Q1086" s="193"/>
      <c r="R1086" s="193"/>
      <c r="S1086" s="193"/>
      <c r="T1086" s="194"/>
      <c r="AT1086" s="188" t="s">
        <v>197</v>
      </c>
      <c r="AU1086" s="188" t="s">
        <v>195</v>
      </c>
      <c r="AV1086" s="12" t="s">
        <v>195</v>
      </c>
      <c r="AW1086" s="12" t="s">
        <v>35</v>
      </c>
      <c r="AX1086" s="12" t="s">
        <v>71</v>
      </c>
      <c r="AY1086" s="188" t="s">
        <v>187</v>
      </c>
    </row>
    <row r="1087" spans="2:51" s="13" customFormat="1" ht="13.5">
      <c r="B1087" s="195"/>
      <c r="D1087" s="196" t="s">
        <v>197</v>
      </c>
      <c r="E1087" s="197" t="s">
        <v>22</v>
      </c>
      <c r="F1087" s="198" t="s">
        <v>201</v>
      </c>
      <c r="H1087" s="199">
        <v>21.6</v>
      </c>
      <c r="I1087" s="200"/>
      <c r="L1087" s="195"/>
      <c r="M1087" s="201"/>
      <c r="N1087" s="202"/>
      <c r="O1087" s="202"/>
      <c r="P1087" s="202"/>
      <c r="Q1087" s="202"/>
      <c r="R1087" s="202"/>
      <c r="S1087" s="202"/>
      <c r="T1087" s="203"/>
      <c r="AT1087" s="204" t="s">
        <v>197</v>
      </c>
      <c r="AU1087" s="204" t="s">
        <v>195</v>
      </c>
      <c r="AV1087" s="13" t="s">
        <v>194</v>
      </c>
      <c r="AW1087" s="13" t="s">
        <v>35</v>
      </c>
      <c r="AX1087" s="13" t="s">
        <v>78</v>
      </c>
      <c r="AY1087" s="204" t="s">
        <v>187</v>
      </c>
    </row>
    <row r="1088" spans="2:65" s="1" customFormat="1" ht="22.5" customHeight="1">
      <c r="B1088" s="165"/>
      <c r="C1088" s="166" t="s">
        <v>1178</v>
      </c>
      <c r="D1088" s="166" t="s">
        <v>189</v>
      </c>
      <c r="E1088" s="167" t="s">
        <v>1179</v>
      </c>
      <c r="F1088" s="168" t="s">
        <v>1180</v>
      </c>
      <c r="G1088" s="169" t="s">
        <v>95</v>
      </c>
      <c r="H1088" s="170">
        <v>57.72</v>
      </c>
      <c r="I1088" s="171"/>
      <c r="J1088" s="172">
        <f>ROUND(I1088*H1088,2)</f>
        <v>0</v>
      </c>
      <c r="K1088" s="168" t="s">
        <v>193</v>
      </c>
      <c r="L1088" s="35"/>
      <c r="M1088" s="173" t="s">
        <v>22</v>
      </c>
      <c r="N1088" s="174" t="s">
        <v>43</v>
      </c>
      <c r="O1088" s="36"/>
      <c r="P1088" s="175">
        <f>O1088*H1088</f>
        <v>0</v>
      </c>
      <c r="Q1088" s="175">
        <v>0</v>
      </c>
      <c r="R1088" s="175">
        <f>Q1088*H1088</f>
        <v>0</v>
      </c>
      <c r="S1088" s="175">
        <v>0.00594</v>
      </c>
      <c r="T1088" s="176">
        <f>S1088*H1088</f>
        <v>0.3428568</v>
      </c>
      <c r="AR1088" s="18" t="s">
        <v>301</v>
      </c>
      <c r="AT1088" s="18" t="s">
        <v>189</v>
      </c>
      <c r="AU1088" s="18" t="s">
        <v>195</v>
      </c>
      <c r="AY1088" s="18" t="s">
        <v>187</v>
      </c>
      <c r="BE1088" s="177">
        <f>IF(N1088="základní",J1088,0)</f>
        <v>0</v>
      </c>
      <c r="BF1088" s="177">
        <f>IF(N1088="snížená",J1088,0)</f>
        <v>0</v>
      </c>
      <c r="BG1088" s="177">
        <f>IF(N1088="zákl. přenesená",J1088,0)</f>
        <v>0</v>
      </c>
      <c r="BH1088" s="177">
        <f>IF(N1088="sníž. přenesená",J1088,0)</f>
        <v>0</v>
      </c>
      <c r="BI1088" s="177">
        <f>IF(N1088="nulová",J1088,0)</f>
        <v>0</v>
      </c>
      <c r="BJ1088" s="18" t="s">
        <v>195</v>
      </c>
      <c r="BK1088" s="177">
        <f>ROUND(I1088*H1088,2)</f>
        <v>0</v>
      </c>
      <c r="BL1088" s="18" t="s">
        <v>301</v>
      </c>
      <c r="BM1088" s="18" t="s">
        <v>1181</v>
      </c>
    </row>
    <row r="1089" spans="2:51" s="11" customFormat="1" ht="13.5">
      <c r="B1089" s="178"/>
      <c r="D1089" s="179" t="s">
        <v>197</v>
      </c>
      <c r="E1089" s="180" t="s">
        <v>22</v>
      </c>
      <c r="F1089" s="181" t="s">
        <v>650</v>
      </c>
      <c r="H1089" s="182" t="s">
        <v>22</v>
      </c>
      <c r="I1089" s="183"/>
      <c r="L1089" s="178"/>
      <c r="M1089" s="184"/>
      <c r="N1089" s="185"/>
      <c r="O1089" s="185"/>
      <c r="P1089" s="185"/>
      <c r="Q1089" s="185"/>
      <c r="R1089" s="185"/>
      <c r="S1089" s="185"/>
      <c r="T1089" s="186"/>
      <c r="AT1089" s="182" t="s">
        <v>197</v>
      </c>
      <c r="AU1089" s="182" t="s">
        <v>195</v>
      </c>
      <c r="AV1089" s="11" t="s">
        <v>78</v>
      </c>
      <c r="AW1089" s="11" t="s">
        <v>35</v>
      </c>
      <c r="AX1089" s="11" t="s">
        <v>71</v>
      </c>
      <c r="AY1089" s="182" t="s">
        <v>187</v>
      </c>
    </row>
    <row r="1090" spans="2:51" s="12" customFormat="1" ht="13.5">
      <c r="B1090" s="187"/>
      <c r="D1090" s="179" t="s">
        <v>197</v>
      </c>
      <c r="E1090" s="188" t="s">
        <v>22</v>
      </c>
      <c r="F1090" s="189" t="s">
        <v>1182</v>
      </c>
      <c r="H1090" s="190">
        <v>4.275</v>
      </c>
      <c r="I1090" s="191"/>
      <c r="L1090" s="187"/>
      <c r="M1090" s="192"/>
      <c r="N1090" s="193"/>
      <c r="O1090" s="193"/>
      <c r="P1090" s="193"/>
      <c r="Q1090" s="193"/>
      <c r="R1090" s="193"/>
      <c r="S1090" s="193"/>
      <c r="T1090" s="194"/>
      <c r="AT1090" s="188" t="s">
        <v>197</v>
      </c>
      <c r="AU1090" s="188" t="s">
        <v>195</v>
      </c>
      <c r="AV1090" s="12" t="s">
        <v>195</v>
      </c>
      <c r="AW1090" s="12" t="s">
        <v>35</v>
      </c>
      <c r="AX1090" s="12" t="s">
        <v>71</v>
      </c>
      <c r="AY1090" s="188" t="s">
        <v>187</v>
      </c>
    </row>
    <row r="1091" spans="2:51" s="11" customFormat="1" ht="13.5">
      <c r="B1091" s="178"/>
      <c r="D1091" s="179" t="s">
        <v>197</v>
      </c>
      <c r="E1091" s="180" t="s">
        <v>22</v>
      </c>
      <c r="F1091" s="181" t="s">
        <v>654</v>
      </c>
      <c r="H1091" s="182" t="s">
        <v>22</v>
      </c>
      <c r="I1091" s="183"/>
      <c r="L1091" s="178"/>
      <c r="M1091" s="184"/>
      <c r="N1091" s="185"/>
      <c r="O1091" s="185"/>
      <c r="P1091" s="185"/>
      <c r="Q1091" s="185"/>
      <c r="R1091" s="185"/>
      <c r="S1091" s="185"/>
      <c r="T1091" s="186"/>
      <c r="AT1091" s="182" t="s">
        <v>197</v>
      </c>
      <c r="AU1091" s="182" t="s">
        <v>195</v>
      </c>
      <c r="AV1091" s="11" t="s">
        <v>78</v>
      </c>
      <c r="AW1091" s="11" t="s">
        <v>35</v>
      </c>
      <c r="AX1091" s="11" t="s">
        <v>71</v>
      </c>
      <c r="AY1091" s="182" t="s">
        <v>187</v>
      </c>
    </row>
    <row r="1092" spans="2:51" s="12" customFormat="1" ht="13.5">
      <c r="B1092" s="187"/>
      <c r="D1092" s="179" t="s">
        <v>197</v>
      </c>
      <c r="E1092" s="188" t="s">
        <v>22</v>
      </c>
      <c r="F1092" s="189" t="s">
        <v>1183</v>
      </c>
      <c r="H1092" s="190">
        <v>40.32</v>
      </c>
      <c r="I1092" s="191"/>
      <c r="L1092" s="187"/>
      <c r="M1092" s="192"/>
      <c r="N1092" s="193"/>
      <c r="O1092" s="193"/>
      <c r="P1092" s="193"/>
      <c r="Q1092" s="193"/>
      <c r="R1092" s="193"/>
      <c r="S1092" s="193"/>
      <c r="T1092" s="194"/>
      <c r="AT1092" s="188" t="s">
        <v>197</v>
      </c>
      <c r="AU1092" s="188" t="s">
        <v>195</v>
      </c>
      <c r="AV1092" s="12" t="s">
        <v>195</v>
      </c>
      <c r="AW1092" s="12" t="s">
        <v>35</v>
      </c>
      <c r="AX1092" s="12" t="s">
        <v>71</v>
      </c>
      <c r="AY1092" s="188" t="s">
        <v>187</v>
      </c>
    </row>
    <row r="1093" spans="2:51" s="12" customFormat="1" ht="13.5">
      <c r="B1093" s="187"/>
      <c r="D1093" s="179" t="s">
        <v>197</v>
      </c>
      <c r="E1093" s="188" t="s">
        <v>22</v>
      </c>
      <c r="F1093" s="189" t="s">
        <v>1184</v>
      </c>
      <c r="H1093" s="190">
        <v>7.875</v>
      </c>
      <c r="I1093" s="191"/>
      <c r="L1093" s="187"/>
      <c r="M1093" s="192"/>
      <c r="N1093" s="193"/>
      <c r="O1093" s="193"/>
      <c r="P1093" s="193"/>
      <c r="Q1093" s="193"/>
      <c r="R1093" s="193"/>
      <c r="S1093" s="193"/>
      <c r="T1093" s="194"/>
      <c r="AT1093" s="188" t="s">
        <v>197</v>
      </c>
      <c r="AU1093" s="188" t="s">
        <v>195</v>
      </c>
      <c r="AV1093" s="12" t="s">
        <v>195</v>
      </c>
      <c r="AW1093" s="12" t="s">
        <v>35</v>
      </c>
      <c r="AX1093" s="12" t="s">
        <v>71</v>
      </c>
      <c r="AY1093" s="188" t="s">
        <v>187</v>
      </c>
    </row>
    <row r="1094" spans="2:51" s="11" customFormat="1" ht="13.5">
      <c r="B1094" s="178"/>
      <c r="D1094" s="179" t="s">
        <v>197</v>
      </c>
      <c r="E1094" s="180" t="s">
        <v>22</v>
      </c>
      <c r="F1094" s="181" t="s">
        <v>656</v>
      </c>
      <c r="H1094" s="182" t="s">
        <v>22</v>
      </c>
      <c r="I1094" s="183"/>
      <c r="L1094" s="178"/>
      <c r="M1094" s="184"/>
      <c r="N1094" s="185"/>
      <c r="O1094" s="185"/>
      <c r="P1094" s="185"/>
      <c r="Q1094" s="185"/>
      <c r="R1094" s="185"/>
      <c r="S1094" s="185"/>
      <c r="T1094" s="186"/>
      <c r="AT1094" s="182" t="s">
        <v>197</v>
      </c>
      <c r="AU1094" s="182" t="s">
        <v>195</v>
      </c>
      <c r="AV1094" s="11" t="s">
        <v>78</v>
      </c>
      <c r="AW1094" s="11" t="s">
        <v>35</v>
      </c>
      <c r="AX1094" s="11" t="s">
        <v>71</v>
      </c>
      <c r="AY1094" s="182" t="s">
        <v>187</v>
      </c>
    </row>
    <row r="1095" spans="2:51" s="12" customFormat="1" ht="13.5">
      <c r="B1095" s="187"/>
      <c r="D1095" s="179" t="s">
        <v>197</v>
      </c>
      <c r="E1095" s="188" t="s">
        <v>22</v>
      </c>
      <c r="F1095" s="189" t="s">
        <v>1185</v>
      </c>
      <c r="H1095" s="190">
        <v>5.25</v>
      </c>
      <c r="I1095" s="191"/>
      <c r="L1095" s="187"/>
      <c r="M1095" s="192"/>
      <c r="N1095" s="193"/>
      <c r="O1095" s="193"/>
      <c r="P1095" s="193"/>
      <c r="Q1095" s="193"/>
      <c r="R1095" s="193"/>
      <c r="S1095" s="193"/>
      <c r="T1095" s="194"/>
      <c r="AT1095" s="188" t="s">
        <v>197</v>
      </c>
      <c r="AU1095" s="188" t="s">
        <v>195</v>
      </c>
      <c r="AV1095" s="12" t="s">
        <v>195</v>
      </c>
      <c r="AW1095" s="12" t="s">
        <v>35</v>
      </c>
      <c r="AX1095" s="12" t="s">
        <v>71</v>
      </c>
      <c r="AY1095" s="188" t="s">
        <v>187</v>
      </c>
    </row>
    <row r="1096" spans="2:51" s="13" customFormat="1" ht="13.5">
      <c r="B1096" s="195"/>
      <c r="D1096" s="196" t="s">
        <v>197</v>
      </c>
      <c r="E1096" s="197" t="s">
        <v>22</v>
      </c>
      <c r="F1096" s="198" t="s">
        <v>201</v>
      </c>
      <c r="H1096" s="199">
        <v>57.72</v>
      </c>
      <c r="I1096" s="200"/>
      <c r="L1096" s="195"/>
      <c r="M1096" s="201"/>
      <c r="N1096" s="202"/>
      <c r="O1096" s="202"/>
      <c r="P1096" s="202"/>
      <c r="Q1096" s="202"/>
      <c r="R1096" s="202"/>
      <c r="S1096" s="202"/>
      <c r="T1096" s="203"/>
      <c r="AT1096" s="204" t="s">
        <v>197</v>
      </c>
      <c r="AU1096" s="204" t="s">
        <v>195</v>
      </c>
      <c r="AV1096" s="13" t="s">
        <v>194</v>
      </c>
      <c r="AW1096" s="13" t="s">
        <v>35</v>
      </c>
      <c r="AX1096" s="13" t="s">
        <v>78</v>
      </c>
      <c r="AY1096" s="204" t="s">
        <v>187</v>
      </c>
    </row>
    <row r="1097" spans="2:65" s="1" customFormat="1" ht="22.5" customHeight="1">
      <c r="B1097" s="165"/>
      <c r="C1097" s="166" t="s">
        <v>1186</v>
      </c>
      <c r="D1097" s="166" t="s">
        <v>189</v>
      </c>
      <c r="E1097" s="167" t="s">
        <v>1187</v>
      </c>
      <c r="F1097" s="168" t="s">
        <v>1188</v>
      </c>
      <c r="G1097" s="169" t="s">
        <v>192</v>
      </c>
      <c r="H1097" s="170">
        <v>141.2</v>
      </c>
      <c r="I1097" s="171"/>
      <c r="J1097" s="172">
        <f>ROUND(I1097*H1097,2)</f>
        <v>0</v>
      </c>
      <c r="K1097" s="168" t="s">
        <v>193</v>
      </c>
      <c r="L1097" s="35"/>
      <c r="M1097" s="173" t="s">
        <v>22</v>
      </c>
      <c r="N1097" s="174" t="s">
        <v>43</v>
      </c>
      <c r="O1097" s="36"/>
      <c r="P1097" s="175">
        <f>O1097*H1097</f>
        <v>0</v>
      </c>
      <c r="Q1097" s="175">
        <v>0</v>
      </c>
      <c r="R1097" s="175">
        <f>Q1097*H1097</f>
        <v>0</v>
      </c>
      <c r="S1097" s="175">
        <v>0.0017</v>
      </c>
      <c r="T1097" s="176">
        <f>S1097*H1097</f>
        <v>0.24003999999999998</v>
      </c>
      <c r="AR1097" s="18" t="s">
        <v>301</v>
      </c>
      <c r="AT1097" s="18" t="s">
        <v>189</v>
      </c>
      <c r="AU1097" s="18" t="s">
        <v>195</v>
      </c>
      <c r="AY1097" s="18" t="s">
        <v>187</v>
      </c>
      <c r="BE1097" s="177">
        <f>IF(N1097="základní",J1097,0)</f>
        <v>0</v>
      </c>
      <c r="BF1097" s="177">
        <f>IF(N1097="snížená",J1097,0)</f>
        <v>0</v>
      </c>
      <c r="BG1097" s="177">
        <f>IF(N1097="zákl. přenesená",J1097,0)</f>
        <v>0</v>
      </c>
      <c r="BH1097" s="177">
        <f>IF(N1097="sníž. přenesená",J1097,0)</f>
        <v>0</v>
      </c>
      <c r="BI1097" s="177">
        <f>IF(N1097="nulová",J1097,0)</f>
        <v>0</v>
      </c>
      <c r="BJ1097" s="18" t="s">
        <v>195</v>
      </c>
      <c r="BK1097" s="177">
        <f>ROUND(I1097*H1097,2)</f>
        <v>0</v>
      </c>
      <c r="BL1097" s="18" t="s">
        <v>301</v>
      </c>
      <c r="BM1097" s="18" t="s">
        <v>1189</v>
      </c>
    </row>
    <row r="1098" spans="2:51" s="11" customFormat="1" ht="13.5">
      <c r="B1098" s="178"/>
      <c r="D1098" s="179" t="s">
        <v>197</v>
      </c>
      <c r="E1098" s="180" t="s">
        <v>22</v>
      </c>
      <c r="F1098" s="181" t="s">
        <v>656</v>
      </c>
      <c r="H1098" s="182" t="s">
        <v>22</v>
      </c>
      <c r="I1098" s="183"/>
      <c r="L1098" s="178"/>
      <c r="M1098" s="184"/>
      <c r="N1098" s="185"/>
      <c r="O1098" s="185"/>
      <c r="P1098" s="185"/>
      <c r="Q1098" s="185"/>
      <c r="R1098" s="185"/>
      <c r="S1098" s="185"/>
      <c r="T1098" s="186"/>
      <c r="AT1098" s="182" t="s">
        <v>197</v>
      </c>
      <c r="AU1098" s="182" t="s">
        <v>195</v>
      </c>
      <c r="AV1098" s="11" t="s">
        <v>78</v>
      </c>
      <c r="AW1098" s="11" t="s">
        <v>35</v>
      </c>
      <c r="AX1098" s="11" t="s">
        <v>71</v>
      </c>
      <c r="AY1098" s="182" t="s">
        <v>187</v>
      </c>
    </row>
    <row r="1099" spans="2:51" s="12" customFormat="1" ht="13.5">
      <c r="B1099" s="187"/>
      <c r="D1099" s="196" t="s">
        <v>197</v>
      </c>
      <c r="E1099" s="216" t="s">
        <v>22</v>
      </c>
      <c r="F1099" s="217" t="s">
        <v>1190</v>
      </c>
      <c r="H1099" s="218">
        <v>141.2</v>
      </c>
      <c r="I1099" s="191"/>
      <c r="L1099" s="187"/>
      <c r="M1099" s="192"/>
      <c r="N1099" s="193"/>
      <c r="O1099" s="193"/>
      <c r="P1099" s="193"/>
      <c r="Q1099" s="193"/>
      <c r="R1099" s="193"/>
      <c r="S1099" s="193"/>
      <c r="T1099" s="194"/>
      <c r="AT1099" s="188" t="s">
        <v>197</v>
      </c>
      <c r="AU1099" s="188" t="s">
        <v>195</v>
      </c>
      <c r="AV1099" s="12" t="s">
        <v>195</v>
      </c>
      <c r="AW1099" s="12" t="s">
        <v>35</v>
      </c>
      <c r="AX1099" s="12" t="s">
        <v>78</v>
      </c>
      <c r="AY1099" s="188" t="s">
        <v>187</v>
      </c>
    </row>
    <row r="1100" spans="2:65" s="1" customFormat="1" ht="22.5" customHeight="1">
      <c r="B1100" s="165"/>
      <c r="C1100" s="166" t="s">
        <v>1191</v>
      </c>
      <c r="D1100" s="166" t="s">
        <v>189</v>
      </c>
      <c r="E1100" s="167" t="s">
        <v>1192</v>
      </c>
      <c r="F1100" s="168" t="s">
        <v>1193</v>
      </c>
      <c r="G1100" s="169" t="s">
        <v>192</v>
      </c>
      <c r="H1100" s="170">
        <v>26.27</v>
      </c>
      <c r="I1100" s="171"/>
      <c r="J1100" s="172">
        <f>ROUND(I1100*H1100,2)</f>
        <v>0</v>
      </c>
      <c r="K1100" s="168" t="s">
        <v>193</v>
      </c>
      <c r="L1100" s="35"/>
      <c r="M1100" s="173" t="s">
        <v>22</v>
      </c>
      <c r="N1100" s="174" t="s">
        <v>43</v>
      </c>
      <c r="O1100" s="36"/>
      <c r="P1100" s="175">
        <f>O1100*H1100</f>
        <v>0</v>
      </c>
      <c r="Q1100" s="175">
        <v>0</v>
      </c>
      <c r="R1100" s="175">
        <f>Q1100*H1100</f>
        <v>0</v>
      </c>
      <c r="S1100" s="175">
        <v>0.00177</v>
      </c>
      <c r="T1100" s="176">
        <f>S1100*H1100</f>
        <v>0.0464979</v>
      </c>
      <c r="AR1100" s="18" t="s">
        <v>301</v>
      </c>
      <c r="AT1100" s="18" t="s">
        <v>189</v>
      </c>
      <c r="AU1100" s="18" t="s">
        <v>195</v>
      </c>
      <c r="AY1100" s="18" t="s">
        <v>187</v>
      </c>
      <c r="BE1100" s="177">
        <f>IF(N1100="základní",J1100,0)</f>
        <v>0</v>
      </c>
      <c r="BF1100" s="177">
        <f>IF(N1100="snížená",J1100,0)</f>
        <v>0</v>
      </c>
      <c r="BG1100" s="177">
        <f>IF(N1100="zákl. přenesená",J1100,0)</f>
        <v>0</v>
      </c>
      <c r="BH1100" s="177">
        <f>IF(N1100="sníž. přenesená",J1100,0)</f>
        <v>0</v>
      </c>
      <c r="BI1100" s="177">
        <f>IF(N1100="nulová",J1100,0)</f>
        <v>0</v>
      </c>
      <c r="BJ1100" s="18" t="s">
        <v>195</v>
      </c>
      <c r="BK1100" s="177">
        <f>ROUND(I1100*H1100,2)</f>
        <v>0</v>
      </c>
      <c r="BL1100" s="18" t="s">
        <v>301</v>
      </c>
      <c r="BM1100" s="18" t="s">
        <v>1194</v>
      </c>
    </row>
    <row r="1101" spans="2:51" s="11" customFormat="1" ht="13.5">
      <c r="B1101" s="178"/>
      <c r="D1101" s="179" t="s">
        <v>197</v>
      </c>
      <c r="E1101" s="180" t="s">
        <v>22</v>
      </c>
      <c r="F1101" s="181" t="s">
        <v>656</v>
      </c>
      <c r="H1101" s="182" t="s">
        <v>22</v>
      </c>
      <c r="I1101" s="183"/>
      <c r="L1101" s="178"/>
      <c r="M1101" s="184"/>
      <c r="N1101" s="185"/>
      <c r="O1101" s="185"/>
      <c r="P1101" s="185"/>
      <c r="Q1101" s="185"/>
      <c r="R1101" s="185"/>
      <c r="S1101" s="185"/>
      <c r="T1101" s="186"/>
      <c r="AT1101" s="182" t="s">
        <v>197</v>
      </c>
      <c r="AU1101" s="182" t="s">
        <v>195</v>
      </c>
      <c r="AV1101" s="11" t="s">
        <v>78</v>
      </c>
      <c r="AW1101" s="11" t="s">
        <v>35</v>
      </c>
      <c r="AX1101" s="11" t="s">
        <v>71</v>
      </c>
      <c r="AY1101" s="182" t="s">
        <v>187</v>
      </c>
    </row>
    <row r="1102" spans="2:51" s="12" customFormat="1" ht="13.5">
      <c r="B1102" s="187"/>
      <c r="D1102" s="196" t="s">
        <v>197</v>
      </c>
      <c r="E1102" s="216" t="s">
        <v>22</v>
      </c>
      <c r="F1102" s="217" t="s">
        <v>1195</v>
      </c>
      <c r="H1102" s="218">
        <v>26.27</v>
      </c>
      <c r="I1102" s="191"/>
      <c r="L1102" s="187"/>
      <c r="M1102" s="192"/>
      <c r="N1102" s="193"/>
      <c r="O1102" s="193"/>
      <c r="P1102" s="193"/>
      <c r="Q1102" s="193"/>
      <c r="R1102" s="193"/>
      <c r="S1102" s="193"/>
      <c r="T1102" s="194"/>
      <c r="AT1102" s="188" t="s">
        <v>197</v>
      </c>
      <c r="AU1102" s="188" t="s">
        <v>195</v>
      </c>
      <c r="AV1102" s="12" t="s">
        <v>195</v>
      </c>
      <c r="AW1102" s="12" t="s">
        <v>35</v>
      </c>
      <c r="AX1102" s="12" t="s">
        <v>78</v>
      </c>
      <c r="AY1102" s="188" t="s">
        <v>187</v>
      </c>
    </row>
    <row r="1103" spans="2:65" s="1" customFormat="1" ht="22.5" customHeight="1">
      <c r="B1103" s="165"/>
      <c r="C1103" s="166" t="s">
        <v>1196</v>
      </c>
      <c r="D1103" s="166" t="s">
        <v>189</v>
      </c>
      <c r="E1103" s="167" t="s">
        <v>1197</v>
      </c>
      <c r="F1103" s="168" t="s">
        <v>1198</v>
      </c>
      <c r="G1103" s="169" t="s">
        <v>192</v>
      </c>
      <c r="H1103" s="170">
        <v>176.09</v>
      </c>
      <c r="I1103" s="171"/>
      <c r="J1103" s="172">
        <f>ROUND(I1103*H1103,2)</f>
        <v>0</v>
      </c>
      <c r="K1103" s="168" t="s">
        <v>193</v>
      </c>
      <c r="L1103" s="35"/>
      <c r="M1103" s="173" t="s">
        <v>22</v>
      </c>
      <c r="N1103" s="174" t="s">
        <v>43</v>
      </c>
      <c r="O1103" s="36"/>
      <c r="P1103" s="175">
        <f>O1103*H1103</f>
        <v>0</v>
      </c>
      <c r="Q1103" s="175">
        <v>0</v>
      </c>
      <c r="R1103" s="175">
        <f>Q1103*H1103</f>
        <v>0</v>
      </c>
      <c r="S1103" s="175">
        <v>0.00191</v>
      </c>
      <c r="T1103" s="176">
        <f>S1103*H1103</f>
        <v>0.3363319</v>
      </c>
      <c r="AR1103" s="18" t="s">
        <v>301</v>
      </c>
      <c r="AT1103" s="18" t="s">
        <v>189</v>
      </c>
      <c r="AU1103" s="18" t="s">
        <v>195</v>
      </c>
      <c r="AY1103" s="18" t="s">
        <v>187</v>
      </c>
      <c r="BE1103" s="177">
        <f>IF(N1103="základní",J1103,0)</f>
        <v>0</v>
      </c>
      <c r="BF1103" s="177">
        <f>IF(N1103="snížená",J1103,0)</f>
        <v>0</v>
      </c>
      <c r="BG1103" s="177">
        <f>IF(N1103="zákl. přenesená",J1103,0)</f>
        <v>0</v>
      </c>
      <c r="BH1103" s="177">
        <f>IF(N1103="sníž. přenesená",J1103,0)</f>
        <v>0</v>
      </c>
      <c r="BI1103" s="177">
        <f>IF(N1103="nulová",J1103,0)</f>
        <v>0</v>
      </c>
      <c r="BJ1103" s="18" t="s">
        <v>195</v>
      </c>
      <c r="BK1103" s="177">
        <f>ROUND(I1103*H1103,2)</f>
        <v>0</v>
      </c>
      <c r="BL1103" s="18" t="s">
        <v>301</v>
      </c>
      <c r="BM1103" s="18" t="s">
        <v>1199</v>
      </c>
    </row>
    <row r="1104" spans="2:51" s="11" customFormat="1" ht="13.5">
      <c r="B1104" s="178"/>
      <c r="D1104" s="179" t="s">
        <v>197</v>
      </c>
      <c r="E1104" s="180" t="s">
        <v>22</v>
      </c>
      <c r="F1104" s="181" t="s">
        <v>656</v>
      </c>
      <c r="H1104" s="182" t="s">
        <v>22</v>
      </c>
      <c r="I1104" s="183"/>
      <c r="L1104" s="178"/>
      <c r="M1104" s="184"/>
      <c r="N1104" s="185"/>
      <c r="O1104" s="185"/>
      <c r="P1104" s="185"/>
      <c r="Q1104" s="185"/>
      <c r="R1104" s="185"/>
      <c r="S1104" s="185"/>
      <c r="T1104" s="186"/>
      <c r="AT1104" s="182" t="s">
        <v>197</v>
      </c>
      <c r="AU1104" s="182" t="s">
        <v>195</v>
      </c>
      <c r="AV1104" s="11" t="s">
        <v>78</v>
      </c>
      <c r="AW1104" s="11" t="s">
        <v>35</v>
      </c>
      <c r="AX1104" s="11" t="s">
        <v>71</v>
      </c>
      <c r="AY1104" s="182" t="s">
        <v>187</v>
      </c>
    </row>
    <row r="1105" spans="2:51" s="11" customFormat="1" ht="13.5">
      <c r="B1105" s="178"/>
      <c r="D1105" s="179" t="s">
        <v>197</v>
      </c>
      <c r="E1105" s="180" t="s">
        <v>22</v>
      </c>
      <c r="F1105" s="181" t="s">
        <v>1200</v>
      </c>
      <c r="H1105" s="182" t="s">
        <v>22</v>
      </c>
      <c r="I1105" s="183"/>
      <c r="L1105" s="178"/>
      <c r="M1105" s="184"/>
      <c r="N1105" s="185"/>
      <c r="O1105" s="185"/>
      <c r="P1105" s="185"/>
      <c r="Q1105" s="185"/>
      <c r="R1105" s="185"/>
      <c r="S1105" s="185"/>
      <c r="T1105" s="186"/>
      <c r="AT1105" s="182" t="s">
        <v>197</v>
      </c>
      <c r="AU1105" s="182" t="s">
        <v>195</v>
      </c>
      <c r="AV1105" s="11" t="s">
        <v>78</v>
      </c>
      <c r="AW1105" s="11" t="s">
        <v>35</v>
      </c>
      <c r="AX1105" s="11" t="s">
        <v>71</v>
      </c>
      <c r="AY1105" s="182" t="s">
        <v>187</v>
      </c>
    </row>
    <row r="1106" spans="2:51" s="12" customFormat="1" ht="13.5">
      <c r="B1106" s="187"/>
      <c r="D1106" s="179" t="s">
        <v>197</v>
      </c>
      <c r="E1106" s="188" t="s">
        <v>22</v>
      </c>
      <c r="F1106" s="189" t="s">
        <v>1201</v>
      </c>
      <c r="H1106" s="190">
        <v>42.2</v>
      </c>
      <c r="I1106" s="191"/>
      <c r="L1106" s="187"/>
      <c r="M1106" s="192"/>
      <c r="N1106" s="193"/>
      <c r="O1106" s="193"/>
      <c r="P1106" s="193"/>
      <c r="Q1106" s="193"/>
      <c r="R1106" s="193"/>
      <c r="S1106" s="193"/>
      <c r="T1106" s="194"/>
      <c r="AT1106" s="188" t="s">
        <v>197</v>
      </c>
      <c r="AU1106" s="188" t="s">
        <v>195</v>
      </c>
      <c r="AV1106" s="12" t="s">
        <v>195</v>
      </c>
      <c r="AW1106" s="12" t="s">
        <v>35</v>
      </c>
      <c r="AX1106" s="12" t="s">
        <v>71</v>
      </c>
      <c r="AY1106" s="188" t="s">
        <v>187</v>
      </c>
    </row>
    <row r="1107" spans="2:51" s="12" customFormat="1" ht="13.5">
      <c r="B1107" s="187"/>
      <c r="D1107" s="179" t="s">
        <v>197</v>
      </c>
      <c r="E1107" s="188" t="s">
        <v>22</v>
      </c>
      <c r="F1107" s="189" t="s">
        <v>1202</v>
      </c>
      <c r="H1107" s="190">
        <v>3</v>
      </c>
      <c r="I1107" s="191"/>
      <c r="L1107" s="187"/>
      <c r="M1107" s="192"/>
      <c r="N1107" s="193"/>
      <c r="O1107" s="193"/>
      <c r="P1107" s="193"/>
      <c r="Q1107" s="193"/>
      <c r="R1107" s="193"/>
      <c r="S1107" s="193"/>
      <c r="T1107" s="194"/>
      <c r="AT1107" s="188" t="s">
        <v>197</v>
      </c>
      <c r="AU1107" s="188" t="s">
        <v>195</v>
      </c>
      <c r="AV1107" s="12" t="s">
        <v>195</v>
      </c>
      <c r="AW1107" s="12" t="s">
        <v>35</v>
      </c>
      <c r="AX1107" s="12" t="s">
        <v>71</v>
      </c>
      <c r="AY1107" s="188" t="s">
        <v>187</v>
      </c>
    </row>
    <row r="1108" spans="2:51" s="12" customFormat="1" ht="13.5">
      <c r="B1108" s="187"/>
      <c r="D1108" s="179" t="s">
        <v>197</v>
      </c>
      <c r="E1108" s="188" t="s">
        <v>22</v>
      </c>
      <c r="F1108" s="189" t="s">
        <v>1203</v>
      </c>
      <c r="H1108" s="190">
        <v>3.45</v>
      </c>
      <c r="I1108" s="191"/>
      <c r="L1108" s="187"/>
      <c r="M1108" s="192"/>
      <c r="N1108" s="193"/>
      <c r="O1108" s="193"/>
      <c r="P1108" s="193"/>
      <c r="Q1108" s="193"/>
      <c r="R1108" s="193"/>
      <c r="S1108" s="193"/>
      <c r="T1108" s="194"/>
      <c r="AT1108" s="188" t="s">
        <v>197</v>
      </c>
      <c r="AU1108" s="188" t="s">
        <v>195</v>
      </c>
      <c r="AV1108" s="12" t="s">
        <v>195</v>
      </c>
      <c r="AW1108" s="12" t="s">
        <v>35</v>
      </c>
      <c r="AX1108" s="12" t="s">
        <v>71</v>
      </c>
      <c r="AY1108" s="188" t="s">
        <v>187</v>
      </c>
    </row>
    <row r="1109" spans="2:51" s="12" customFormat="1" ht="13.5">
      <c r="B1109" s="187"/>
      <c r="D1109" s="179" t="s">
        <v>197</v>
      </c>
      <c r="E1109" s="188" t="s">
        <v>22</v>
      </c>
      <c r="F1109" s="189" t="s">
        <v>1204</v>
      </c>
      <c r="H1109" s="190">
        <v>1.125</v>
      </c>
      <c r="I1109" s="191"/>
      <c r="L1109" s="187"/>
      <c r="M1109" s="192"/>
      <c r="N1109" s="193"/>
      <c r="O1109" s="193"/>
      <c r="P1109" s="193"/>
      <c r="Q1109" s="193"/>
      <c r="R1109" s="193"/>
      <c r="S1109" s="193"/>
      <c r="T1109" s="194"/>
      <c r="AT1109" s="188" t="s">
        <v>197</v>
      </c>
      <c r="AU1109" s="188" t="s">
        <v>195</v>
      </c>
      <c r="AV1109" s="12" t="s">
        <v>195</v>
      </c>
      <c r="AW1109" s="12" t="s">
        <v>35</v>
      </c>
      <c r="AX1109" s="12" t="s">
        <v>71</v>
      </c>
      <c r="AY1109" s="188" t="s">
        <v>187</v>
      </c>
    </row>
    <row r="1110" spans="2:51" s="12" customFormat="1" ht="13.5">
      <c r="B1110" s="187"/>
      <c r="D1110" s="179" t="s">
        <v>197</v>
      </c>
      <c r="E1110" s="188" t="s">
        <v>22</v>
      </c>
      <c r="F1110" s="189" t="s">
        <v>1205</v>
      </c>
      <c r="H1110" s="190">
        <v>3.275</v>
      </c>
      <c r="I1110" s="191"/>
      <c r="L1110" s="187"/>
      <c r="M1110" s="192"/>
      <c r="N1110" s="193"/>
      <c r="O1110" s="193"/>
      <c r="P1110" s="193"/>
      <c r="Q1110" s="193"/>
      <c r="R1110" s="193"/>
      <c r="S1110" s="193"/>
      <c r="T1110" s="194"/>
      <c r="AT1110" s="188" t="s">
        <v>197</v>
      </c>
      <c r="AU1110" s="188" t="s">
        <v>195</v>
      </c>
      <c r="AV1110" s="12" t="s">
        <v>195</v>
      </c>
      <c r="AW1110" s="12" t="s">
        <v>35</v>
      </c>
      <c r="AX1110" s="12" t="s">
        <v>71</v>
      </c>
      <c r="AY1110" s="188" t="s">
        <v>187</v>
      </c>
    </row>
    <row r="1111" spans="2:51" s="12" customFormat="1" ht="13.5">
      <c r="B1111" s="187"/>
      <c r="D1111" s="179" t="s">
        <v>197</v>
      </c>
      <c r="E1111" s="188" t="s">
        <v>22</v>
      </c>
      <c r="F1111" s="189" t="s">
        <v>1206</v>
      </c>
      <c r="H1111" s="190">
        <v>1.8</v>
      </c>
      <c r="I1111" s="191"/>
      <c r="L1111" s="187"/>
      <c r="M1111" s="192"/>
      <c r="N1111" s="193"/>
      <c r="O1111" s="193"/>
      <c r="P1111" s="193"/>
      <c r="Q1111" s="193"/>
      <c r="R1111" s="193"/>
      <c r="S1111" s="193"/>
      <c r="T1111" s="194"/>
      <c r="AT1111" s="188" t="s">
        <v>197</v>
      </c>
      <c r="AU1111" s="188" t="s">
        <v>195</v>
      </c>
      <c r="AV1111" s="12" t="s">
        <v>195</v>
      </c>
      <c r="AW1111" s="12" t="s">
        <v>35</v>
      </c>
      <c r="AX1111" s="12" t="s">
        <v>71</v>
      </c>
      <c r="AY1111" s="188" t="s">
        <v>187</v>
      </c>
    </row>
    <row r="1112" spans="2:51" s="12" customFormat="1" ht="13.5">
      <c r="B1112" s="187"/>
      <c r="D1112" s="179" t="s">
        <v>197</v>
      </c>
      <c r="E1112" s="188" t="s">
        <v>22</v>
      </c>
      <c r="F1112" s="189" t="s">
        <v>1207</v>
      </c>
      <c r="H1112" s="190">
        <v>118</v>
      </c>
      <c r="I1112" s="191"/>
      <c r="L1112" s="187"/>
      <c r="M1112" s="192"/>
      <c r="N1112" s="193"/>
      <c r="O1112" s="193"/>
      <c r="P1112" s="193"/>
      <c r="Q1112" s="193"/>
      <c r="R1112" s="193"/>
      <c r="S1112" s="193"/>
      <c r="T1112" s="194"/>
      <c r="AT1112" s="188" t="s">
        <v>197</v>
      </c>
      <c r="AU1112" s="188" t="s">
        <v>195</v>
      </c>
      <c r="AV1112" s="12" t="s">
        <v>195</v>
      </c>
      <c r="AW1112" s="12" t="s">
        <v>35</v>
      </c>
      <c r="AX1112" s="12" t="s">
        <v>71</v>
      </c>
      <c r="AY1112" s="188" t="s">
        <v>187</v>
      </c>
    </row>
    <row r="1113" spans="2:51" s="12" customFormat="1" ht="13.5">
      <c r="B1113" s="187"/>
      <c r="D1113" s="179" t="s">
        <v>197</v>
      </c>
      <c r="E1113" s="188" t="s">
        <v>22</v>
      </c>
      <c r="F1113" s="189" t="s">
        <v>1208</v>
      </c>
      <c r="H1113" s="190">
        <v>2.268</v>
      </c>
      <c r="I1113" s="191"/>
      <c r="L1113" s="187"/>
      <c r="M1113" s="192"/>
      <c r="N1113" s="193"/>
      <c r="O1113" s="193"/>
      <c r="P1113" s="193"/>
      <c r="Q1113" s="193"/>
      <c r="R1113" s="193"/>
      <c r="S1113" s="193"/>
      <c r="T1113" s="194"/>
      <c r="AT1113" s="188" t="s">
        <v>197</v>
      </c>
      <c r="AU1113" s="188" t="s">
        <v>195</v>
      </c>
      <c r="AV1113" s="12" t="s">
        <v>195</v>
      </c>
      <c r="AW1113" s="12" t="s">
        <v>35</v>
      </c>
      <c r="AX1113" s="12" t="s">
        <v>71</v>
      </c>
      <c r="AY1113" s="188" t="s">
        <v>187</v>
      </c>
    </row>
    <row r="1114" spans="2:51" s="12" customFormat="1" ht="13.5">
      <c r="B1114" s="187"/>
      <c r="D1114" s="179" t="s">
        <v>197</v>
      </c>
      <c r="E1114" s="188" t="s">
        <v>22</v>
      </c>
      <c r="F1114" s="189" t="s">
        <v>1209</v>
      </c>
      <c r="H1114" s="190">
        <v>0.972</v>
      </c>
      <c r="I1114" s="191"/>
      <c r="L1114" s="187"/>
      <c r="M1114" s="192"/>
      <c r="N1114" s="193"/>
      <c r="O1114" s="193"/>
      <c r="P1114" s="193"/>
      <c r="Q1114" s="193"/>
      <c r="R1114" s="193"/>
      <c r="S1114" s="193"/>
      <c r="T1114" s="194"/>
      <c r="AT1114" s="188" t="s">
        <v>197</v>
      </c>
      <c r="AU1114" s="188" t="s">
        <v>195</v>
      </c>
      <c r="AV1114" s="12" t="s">
        <v>195</v>
      </c>
      <c r="AW1114" s="12" t="s">
        <v>35</v>
      </c>
      <c r="AX1114" s="12" t="s">
        <v>71</v>
      </c>
      <c r="AY1114" s="188" t="s">
        <v>187</v>
      </c>
    </row>
    <row r="1115" spans="2:51" s="13" customFormat="1" ht="13.5">
      <c r="B1115" s="195"/>
      <c r="D1115" s="196" t="s">
        <v>197</v>
      </c>
      <c r="E1115" s="197" t="s">
        <v>22</v>
      </c>
      <c r="F1115" s="198" t="s">
        <v>201</v>
      </c>
      <c r="H1115" s="199">
        <v>176.09</v>
      </c>
      <c r="I1115" s="200"/>
      <c r="L1115" s="195"/>
      <c r="M1115" s="201"/>
      <c r="N1115" s="202"/>
      <c r="O1115" s="202"/>
      <c r="P1115" s="202"/>
      <c r="Q1115" s="202"/>
      <c r="R1115" s="202"/>
      <c r="S1115" s="202"/>
      <c r="T1115" s="203"/>
      <c r="AT1115" s="204" t="s">
        <v>197</v>
      </c>
      <c r="AU1115" s="204" t="s">
        <v>195</v>
      </c>
      <c r="AV1115" s="13" t="s">
        <v>194</v>
      </c>
      <c r="AW1115" s="13" t="s">
        <v>35</v>
      </c>
      <c r="AX1115" s="13" t="s">
        <v>78</v>
      </c>
      <c r="AY1115" s="204" t="s">
        <v>187</v>
      </c>
    </row>
    <row r="1116" spans="2:65" s="1" customFormat="1" ht="22.5" customHeight="1">
      <c r="B1116" s="165"/>
      <c r="C1116" s="166" t="s">
        <v>1210</v>
      </c>
      <c r="D1116" s="166" t="s">
        <v>189</v>
      </c>
      <c r="E1116" s="167" t="s">
        <v>1211</v>
      </c>
      <c r="F1116" s="168" t="s">
        <v>1212</v>
      </c>
      <c r="G1116" s="169" t="s">
        <v>192</v>
      </c>
      <c r="H1116" s="170">
        <v>1232.86</v>
      </c>
      <c r="I1116" s="171"/>
      <c r="J1116" s="172">
        <f>ROUND(I1116*H1116,2)</f>
        <v>0</v>
      </c>
      <c r="K1116" s="168" t="s">
        <v>193</v>
      </c>
      <c r="L1116" s="35"/>
      <c r="M1116" s="173" t="s">
        <v>22</v>
      </c>
      <c r="N1116" s="174" t="s">
        <v>43</v>
      </c>
      <c r="O1116" s="36"/>
      <c r="P1116" s="175">
        <f>O1116*H1116</f>
        <v>0</v>
      </c>
      <c r="Q1116" s="175">
        <v>0</v>
      </c>
      <c r="R1116" s="175">
        <f>Q1116*H1116</f>
        <v>0</v>
      </c>
      <c r="S1116" s="175">
        <v>0.00167</v>
      </c>
      <c r="T1116" s="176">
        <f>S1116*H1116</f>
        <v>2.0588762</v>
      </c>
      <c r="AR1116" s="18" t="s">
        <v>301</v>
      </c>
      <c r="AT1116" s="18" t="s">
        <v>189</v>
      </c>
      <c r="AU1116" s="18" t="s">
        <v>195</v>
      </c>
      <c r="AY1116" s="18" t="s">
        <v>187</v>
      </c>
      <c r="BE1116" s="177">
        <f>IF(N1116="základní",J1116,0)</f>
        <v>0</v>
      </c>
      <c r="BF1116" s="177">
        <f>IF(N1116="snížená",J1116,0)</f>
        <v>0</v>
      </c>
      <c r="BG1116" s="177">
        <f>IF(N1116="zákl. přenesená",J1116,0)</f>
        <v>0</v>
      </c>
      <c r="BH1116" s="177">
        <f>IF(N1116="sníž. přenesená",J1116,0)</f>
        <v>0</v>
      </c>
      <c r="BI1116" s="177">
        <f>IF(N1116="nulová",J1116,0)</f>
        <v>0</v>
      </c>
      <c r="BJ1116" s="18" t="s">
        <v>195</v>
      </c>
      <c r="BK1116" s="177">
        <f>ROUND(I1116*H1116,2)</f>
        <v>0</v>
      </c>
      <c r="BL1116" s="18" t="s">
        <v>301</v>
      </c>
      <c r="BM1116" s="18" t="s">
        <v>1213</v>
      </c>
    </row>
    <row r="1117" spans="2:51" s="11" customFormat="1" ht="13.5">
      <c r="B1117" s="178"/>
      <c r="D1117" s="179" t="s">
        <v>197</v>
      </c>
      <c r="E1117" s="180" t="s">
        <v>22</v>
      </c>
      <c r="F1117" s="181" t="s">
        <v>267</v>
      </c>
      <c r="H1117" s="182" t="s">
        <v>22</v>
      </c>
      <c r="I1117" s="183"/>
      <c r="L1117" s="178"/>
      <c r="M1117" s="184"/>
      <c r="N1117" s="185"/>
      <c r="O1117" s="185"/>
      <c r="P1117" s="185"/>
      <c r="Q1117" s="185"/>
      <c r="R1117" s="185"/>
      <c r="S1117" s="185"/>
      <c r="T1117" s="186"/>
      <c r="AT1117" s="182" t="s">
        <v>197</v>
      </c>
      <c r="AU1117" s="182" t="s">
        <v>195</v>
      </c>
      <c r="AV1117" s="11" t="s">
        <v>78</v>
      </c>
      <c r="AW1117" s="11" t="s">
        <v>35</v>
      </c>
      <c r="AX1117" s="11" t="s">
        <v>71</v>
      </c>
      <c r="AY1117" s="182" t="s">
        <v>187</v>
      </c>
    </row>
    <row r="1118" spans="2:51" s="11" customFormat="1" ht="13.5">
      <c r="B1118" s="178"/>
      <c r="D1118" s="179" t="s">
        <v>197</v>
      </c>
      <c r="E1118" s="180" t="s">
        <v>22</v>
      </c>
      <c r="F1118" s="181" t="s">
        <v>650</v>
      </c>
      <c r="H1118" s="182" t="s">
        <v>22</v>
      </c>
      <c r="I1118" s="183"/>
      <c r="L1118" s="178"/>
      <c r="M1118" s="184"/>
      <c r="N1118" s="185"/>
      <c r="O1118" s="185"/>
      <c r="P1118" s="185"/>
      <c r="Q1118" s="185"/>
      <c r="R1118" s="185"/>
      <c r="S1118" s="185"/>
      <c r="T1118" s="186"/>
      <c r="AT1118" s="182" t="s">
        <v>197</v>
      </c>
      <c r="AU1118" s="182" t="s">
        <v>195</v>
      </c>
      <c r="AV1118" s="11" t="s">
        <v>78</v>
      </c>
      <c r="AW1118" s="11" t="s">
        <v>35</v>
      </c>
      <c r="AX1118" s="11" t="s">
        <v>71</v>
      </c>
      <c r="AY1118" s="182" t="s">
        <v>187</v>
      </c>
    </row>
    <row r="1119" spans="2:51" s="11" customFormat="1" ht="13.5">
      <c r="B1119" s="178"/>
      <c r="D1119" s="179" t="s">
        <v>197</v>
      </c>
      <c r="E1119" s="180" t="s">
        <v>22</v>
      </c>
      <c r="F1119" s="181" t="s">
        <v>717</v>
      </c>
      <c r="H1119" s="182" t="s">
        <v>22</v>
      </c>
      <c r="I1119" s="183"/>
      <c r="L1119" s="178"/>
      <c r="M1119" s="184"/>
      <c r="N1119" s="185"/>
      <c r="O1119" s="185"/>
      <c r="P1119" s="185"/>
      <c r="Q1119" s="185"/>
      <c r="R1119" s="185"/>
      <c r="S1119" s="185"/>
      <c r="T1119" s="186"/>
      <c r="AT1119" s="182" t="s">
        <v>197</v>
      </c>
      <c r="AU1119" s="182" t="s">
        <v>195</v>
      </c>
      <c r="AV1119" s="11" t="s">
        <v>78</v>
      </c>
      <c r="AW1119" s="11" t="s">
        <v>35</v>
      </c>
      <c r="AX1119" s="11" t="s">
        <v>71</v>
      </c>
      <c r="AY1119" s="182" t="s">
        <v>187</v>
      </c>
    </row>
    <row r="1120" spans="2:51" s="11" customFormat="1" ht="13.5">
      <c r="B1120" s="178"/>
      <c r="D1120" s="179" t="s">
        <v>197</v>
      </c>
      <c r="E1120" s="180" t="s">
        <v>22</v>
      </c>
      <c r="F1120" s="181" t="s">
        <v>654</v>
      </c>
      <c r="H1120" s="182" t="s">
        <v>22</v>
      </c>
      <c r="I1120" s="183"/>
      <c r="L1120" s="178"/>
      <c r="M1120" s="184"/>
      <c r="N1120" s="185"/>
      <c r="O1120" s="185"/>
      <c r="P1120" s="185"/>
      <c r="Q1120" s="185"/>
      <c r="R1120" s="185"/>
      <c r="S1120" s="185"/>
      <c r="T1120" s="186"/>
      <c r="AT1120" s="182" t="s">
        <v>197</v>
      </c>
      <c r="AU1120" s="182" t="s">
        <v>195</v>
      </c>
      <c r="AV1120" s="11" t="s">
        <v>78</v>
      </c>
      <c r="AW1120" s="11" t="s">
        <v>35</v>
      </c>
      <c r="AX1120" s="11" t="s">
        <v>71</v>
      </c>
      <c r="AY1120" s="182" t="s">
        <v>187</v>
      </c>
    </row>
    <row r="1121" spans="2:51" s="12" customFormat="1" ht="27">
      <c r="B1121" s="187"/>
      <c r="D1121" s="179" t="s">
        <v>197</v>
      </c>
      <c r="E1121" s="188" t="s">
        <v>22</v>
      </c>
      <c r="F1121" s="189" t="s">
        <v>1214</v>
      </c>
      <c r="H1121" s="190">
        <v>67.3</v>
      </c>
      <c r="I1121" s="191"/>
      <c r="L1121" s="187"/>
      <c r="M1121" s="192"/>
      <c r="N1121" s="193"/>
      <c r="O1121" s="193"/>
      <c r="P1121" s="193"/>
      <c r="Q1121" s="193"/>
      <c r="R1121" s="193"/>
      <c r="S1121" s="193"/>
      <c r="T1121" s="194"/>
      <c r="AT1121" s="188" t="s">
        <v>197</v>
      </c>
      <c r="AU1121" s="188" t="s">
        <v>195</v>
      </c>
      <c r="AV1121" s="12" t="s">
        <v>195</v>
      </c>
      <c r="AW1121" s="12" t="s">
        <v>35</v>
      </c>
      <c r="AX1121" s="12" t="s">
        <v>71</v>
      </c>
      <c r="AY1121" s="188" t="s">
        <v>187</v>
      </c>
    </row>
    <row r="1122" spans="2:51" s="12" customFormat="1" ht="13.5">
      <c r="B1122" s="187"/>
      <c r="D1122" s="179" t="s">
        <v>197</v>
      </c>
      <c r="E1122" s="188" t="s">
        <v>22</v>
      </c>
      <c r="F1122" s="189" t="s">
        <v>1215</v>
      </c>
      <c r="H1122" s="190">
        <v>89.4</v>
      </c>
      <c r="I1122" s="191"/>
      <c r="L1122" s="187"/>
      <c r="M1122" s="192"/>
      <c r="N1122" s="193"/>
      <c r="O1122" s="193"/>
      <c r="P1122" s="193"/>
      <c r="Q1122" s="193"/>
      <c r="R1122" s="193"/>
      <c r="S1122" s="193"/>
      <c r="T1122" s="194"/>
      <c r="AT1122" s="188" t="s">
        <v>197</v>
      </c>
      <c r="AU1122" s="188" t="s">
        <v>195</v>
      </c>
      <c r="AV1122" s="12" t="s">
        <v>195</v>
      </c>
      <c r="AW1122" s="12" t="s">
        <v>35</v>
      </c>
      <c r="AX1122" s="12" t="s">
        <v>71</v>
      </c>
      <c r="AY1122" s="188" t="s">
        <v>187</v>
      </c>
    </row>
    <row r="1123" spans="2:51" s="12" customFormat="1" ht="27">
      <c r="B1123" s="187"/>
      <c r="D1123" s="179" t="s">
        <v>197</v>
      </c>
      <c r="E1123" s="188" t="s">
        <v>22</v>
      </c>
      <c r="F1123" s="189" t="s">
        <v>1216</v>
      </c>
      <c r="H1123" s="190">
        <v>696</v>
      </c>
      <c r="I1123" s="191"/>
      <c r="L1123" s="187"/>
      <c r="M1123" s="192"/>
      <c r="N1123" s="193"/>
      <c r="O1123" s="193"/>
      <c r="P1123" s="193"/>
      <c r="Q1123" s="193"/>
      <c r="R1123" s="193"/>
      <c r="S1123" s="193"/>
      <c r="T1123" s="194"/>
      <c r="AT1123" s="188" t="s">
        <v>197</v>
      </c>
      <c r="AU1123" s="188" t="s">
        <v>195</v>
      </c>
      <c r="AV1123" s="12" t="s">
        <v>195</v>
      </c>
      <c r="AW1123" s="12" t="s">
        <v>35</v>
      </c>
      <c r="AX1123" s="12" t="s">
        <v>71</v>
      </c>
      <c r="AY1123" s="188" t="s">
        <v>187</v>
      </c>
    </row>
    <row r="1124" spans="2:51" s="12" customFormat="1" ht="13.5">
      <c r="B1124" s="187"/>
      <c r="D1124" s="179" t="s">
        <v>197</v>
      </c>
      <c r="E1124" s="188" t="s">
        <v>22</v>
      </c>
      <c r="F1124" s="189" t="s">
        <v>1217</v>
      </c>
      <c r="H1124" s="190">
        <v>229.7</v>
      </c>
      <c r="I1124" s="191"/>
      <c r="L1124" s="187"/>
      <c r="M1124" s="192"/>
      <c r="N1124" s="193"/>
      <c r="O1124" s="193"/>
      <c r="P1124" s="193"/>
      <c r="Q1124" s="193"/>
      <c r="R1124" s="193"/>
      <c r="S1124" s="193"/>
      <c r="T1124" s="194"/>
      <c r="AT1124" s="188" t="s">
        <v>197</v>
      </c>
      <c r="AU1124" s="188" t="s">
        <v>195</v>
      </c>
      <c r="AV1124" s="12" t="s">
        <v>195</v>
      </c>
      <c r="AW1124" s="12" t="s">
        <v>35</v>
      </c>
      <c r="AX1124" s="12" t="s">
        <v>71</v>
      </c>
      <c r="AY1124" s="188" t="s">
        <v>187</v>
      </c>
    </row>
    <row r="1125" spans="2:51" s="14" customFormat="1" ht="13.5">
      <c r="B1125" s="208"/>
      <c r="D1125" s="179" t="s">
        <v>197</v>
      </c>
      <c r="E1125" s="209" t="s">
        <v>22</v>
      </c>
      <c r="F1125" s="210" t="s">
        <v>1218</v>
      </c>
      <c r="H1125" s="211">
        <v>1082.4</v>
      </c>
      <c r="I1125" s="212"/>
      <c r="L1125" s="208"/>
      <c r="M1125" s="213"/>
      <c r="N1125" s="214"/>
      <c r="O1125" s="214"/>
      <c r="P1125" s="214"/>
      <c r="Q1125" s="214"/>
      <c r="R1125" s="214"/>
      <c r="S1125" s="214"/>
      <c r="T1125" s="215"/>
      <c r="AT1125" s="209" t="s">
        <v>197</v>
      </c>
      <c r="AU1125" s="209" t="s">
        <v>195</v>
      </c>
      <c r="AV1125" s="14" t="s">
        <v>97</v>
      </c>
      <c r="AW1125" s="14" t="s">
        <v>35</v>
      </c>
      <c r="AX1125" s="14" t="s">
        <v>71</v>
      </c>
      <c r="AY1125" s="209" t="s">
        <v>187</v>
      </c>
    </row>
    <row r="1126" spans="2:51" s="12" customFormat="1" ht="13.5">
      <c r="B1126" s="187"/>
      <c r="D1126" s="179" t="s">
        <v>197</v>
      </c>
      <c r="E1126" s="188" t="s">
        <v>22</v>
      </c>
      <c r="F1126" s="189" t="s">
        <v>1219</v>
      </c>
      <c r="H1126" s="190">
        <v>26.46</v>
      </c>
      <c r="I1126" s="191"/>
      <c r="L1126" s="187"/>
      <c r="M1126" s="192"/>
      <c r="N1126" s="193"/>
      <c r="O1126" s="193"/>
      <c r="P1126" s="193"/>
      <c r="Q1126" s="193"/>
      <c r="R1126" s="193"/>
      <c r="S1126" s="193"/>
      <c r="T1126" s="194"/>
      <c r="AT1126" s="188" t="s">
        <v>197</v>
      </c>
      <c r="AU1126" s="188" t="s">
        <v>195</v>
      </c>
      <c r="AV1126" s="12" t="s">
        <v>195</v>
      </c>
      <c r="AW1126" s="12" t="s">
        <v>35</v>
      </c>
      <c r="AX1126" s="12" t="s">
        <v>71</v>
      </c>
      <c r="AY1126" s="188" t="s">
        <v>187</v>
      </c>
    </row>
    <row r="1127" spans="2:51" s="14" customFormat="1" ht="13.5">
      <c r="B1127" s="208"/>
      <c r="D1127" s="179" t="s">
        <v>197</v>
      </c>
      <c r="E1127" s="209" t="s">
        <v>22</v>
      </c>
      <c r="F1127" s="210" t="s">
        <v>1220</v>
      </c>
      <c r="H1127" s="211">
        <v>26.46</v>
      </c>
      <c r="I1127" s="212"/>
      <c r="L1127" s="208"/>
      <c r="M1127" s="213"/>
      <c r="N1127" s="214"/>
      <c r="O1127" s="214"/>
      <c r="P1127" s="214"/>
      <c r="Q1127" s="214"/>
      <c r="R1127" s="214"/>
      <c r="S1127" s="214"/>
      <c r="T1127" s="215"/>
      <c r="AT1127" s="209" t="s">
        <v>197</v>
      </c>
      <c r="AU1127" s="209" t="s">
        <v>195</v>
      </c>
      <c r="AV1127" s="14" t="s">
        <v>97</v>
      </c>
      <c r="AW1127" s="14" t="s">
        <v>35</v>
      </c>
      <c r="AX1127" s="14" t="s">
        <v>71</v>
      </c>
      <c r="AY1127" s="209" t="s">
        <v>187</v>
      </c>
    </row>
    <row r="1128" spans="2:51" s="12" customFormat="1" ht="13.5">
      <c r="B1128" s="187"/>
      <c r="D1128" s="179" t="s">
        <v>197</v>
      </c>
      <c r="E1128" s="188" t="s">
        <v>22</v>
      </c>
      <c r="F1128" s="189" t="s">
        <v>1221</v>
      </c>
      <c r="H1128" s="190">
        <v>45.55</v>
      </c>
      <c r="I1128" s="191"/>
      <c r="L1128" s="187"/>
      <c r="M1128" s="192"/>
      <c r="N1128" s="193"/>
      <c r="O1128" s="193"/>
      <c r="P1128" s="193"/>
      <c r="Q1128" s="193"/>
      <c r="R1128" s="193"/>
      <c r="S1128" s="193"/>
      <c r="T1128" s="194"/>
      <c r="AT1128" s="188" t="s">
        <v>197</v>
      </c>
      <c r="AU1128" s="188" t="s">
        <v>195</v>
      </c>
      <c r="AV1128" s="12" t="s">
        <v>195</v>
      </c>
      <c r="AW1128" s="12" t="s">
        <v>35</v>
      </c>
      <c r="AX1128" s="12" t="s">
        <v>71</v>
      </c>
      <c r="AY1128" s="188" t="s">
        <v>187</v>
      </c>
    </row>
    <row r="1129" spans="2:51" s="12" customFormat="1" ht="13.5">
      <c r="B1129" s="187"/>
      <c r="D1129" s="179" t="s">
        <v>197</v>
      </c>
      <c r="E1129" s="188" t="s">
        <v>22</v>
      </c>
      <c r="F1129" s="189" t="s">
        <v>1222</v>
      </c>
      <c r="H1129" s="190">
        <v>9</v>
      </c>
      <c r="I1129" s="191"/>
      <c r="L1129" s="187"/>
      <c r="M1129" s="192"/>
      <c r="N1129" s="193"/>
      <c r="O1129" s="193"/>
      <c r="P1129" s="193"/>
      <c r="Q1129" s="193"/>
      <c r="R1129" s="193"/>
      <c r="S1129" s="193"/>
      <c r="T1129" s="194"/>
      <c r="AT1129" s="188" t="s">
        <v>197</v>
      </c>
      <c r="AU1129" s="188" t="s">
        <v>195</v>
      </c>
      <c r="AV1129" s="12" t="s">
        <v>195</v>
      </c>
      <c r="AW1129" s="12" t="s">
        <v>35</v>
      </c>
      <c r="AX1129" s="12" t="s">
        <v>71</v>
      </c>
      <c r="AY1129" s="188" t="s">
        <v>187</v>
      </c>
    </row>
    <row r="1130" spans="2:51" s="14" customFormat="1" ht="13.5">
      <c r="B1130" s="208"/>
      <c r="D1130" s="179" t="s">
        <v>197</v>
      </c>
      <c r="E1130" s="209" t="s">
        <v>22</v>
      </c>
      <c r="F1130" s="210" t="s">
        <v>1223</v>
      </c>
      <c r="H1130" s="211">
        <v>54.55</v>
      </c>
      <c r="I1130" s="212"/>
      <c r="L1130" s="208"/>
      <c r="M1130" s="213"/>
      <c r="N1130" s="214"/>
      <c r="O1130" s="214"/>
      <c r="P1130" s="214"/>
      <c r="Q1130" s="214"/>
      <c r="R1130" s="214"/>
      <c r="S1130" s="214"/>
      <c r="T1130" s="215"/>
      <c r="AT1130" s="209" t="s">
        <v>197</v>
      </c>
      <c r="AU1130" s="209" t="s">
        <v>195</v>
      </c>
      <c r="AV1130" s="14" t="s">
        <v>97</v>
      </c>
      <c r="AW1130" s="14" t="s">
        <v>35</v>
      </c>
      <c r="AX1130" s="14" t="s">
        <v>71</v>
      </c>
      <c r="AY1130" s="209" t="s">
        <v>187</v>
      </c>
    </row>
    <row r="1131" spans="2:51" s="12" customFormat="1" ht="13.5">
      <c r="B1131" s="187"/>
      <c r="D1131" s="179" t="s">
        <v>197</v>
      </c>
      <c r="E1131" s="188" t="s">
        <v>22</v>
      </c>
      <c r="F1131" s="189" t="s">
        <v>1224</v>
      </c>
      <c r="H1131" s="190">
        <v>16.65</v>
      </c>
      <c r="I1131" s="191"/>
      <c r="L1131" s="187"/>
      <c r="M1131" s="192"/>
      <c r="N1131" s="193"/>
      <c r="O1131" s="193"/>
      <c r="P1131" s="193"/>
      <c r="Q1131" s="193"/>
      <c r="R1131" s="193"/>
      <c r="S1131" s="193"/>
      <c r="T1131" s="194"/>
      <c r="AT1131" s="188" t="s">
        <v>197</v>
      </c>
      <c r="AU1131" s="188" t="s">
        <v>195</v>
      </c>
      <c r="AV1131" s="12" t="s">
        <v>195</v>
      </c>
      <c r="AW1131" s="12" t="s">
        <v>35</v>
      </c>
      <c r="AX1131" s="12" t="s">
        <v>71</v>
      </c>
      <c r="AY1131" s="188" t="s">
        <v>187</v>
      </c>
    </row>
    <row r="1132" spans="2:51" s="14" customFormat="1" ht="13.5">
      <c r="B1132" s="208"/>
      <c r="D1132" s="179" t="s">
        <v>197</v>
      </c>
      <c r="E1132" s="209" t="s">
        <v>22</v>
      </c>
      <c r="F1132" s="210" t="s">
        <v>1225</v>
      </c>
      <c r="H1132" s="211">
        <v>16.65</v>
      </c>
      <c r="I1132" s="212"/>
      <c r="L1132" s="208"/>
      <c r="M1132" s="213"/>
      <c r="N1132" s="214"/>
      <c r="O1132" s="214"/>
      <c r="P1132" s="214"/>
      <c r="Q1132" s="214"/>
      <c r="R1132" s="214"/>
      <c r="S1132" s="214"/>
      <c r="T1132" s="215"/>
      <c r="AT1132" s="209" t="s">
        <v>197</v>
      </c>
      <c r="AU1132" s="209" t="s">
        <v>195</v>
      </c>
      <c r="AV1132" s="14" t="s">
        <v>97</v>
      </c>
      <c r="AW1132" s="14" t="s">
        <v>35</v>
      </c>
      <c r="AX1132" s="14" t="s">
        <v>71</v>
      </c>
      <c r="AY1132" s="209" t="s">
        <v>187</v>
      </c>
    </row>
    <row r="1133" spans="2:51" s="12" customFormat="1" ht="13.5">
      <c r="B1133" s="187"/>
      <c r="D1133" s="179" t="s">
        <v>197</v>
      </c>
      <c r="E1133" s="188" t="s">
        <v>22</v>
      </c>
      <c r="F1133" s="189" t="s">
        <v>1226</v>
      </c>
      <c r="H1133" s="190">
        <v>4.8</v>
      </c>
      <c r="I1133" s="191"/>
      <c r="L1133" s="187"/>
      <c r="M1133" s="192"/>
      <c r="N1133" s="193"/>
      <c r="O1133" s="193"/>
      <c r="P1133" s="193"/>
      <c r="Q1133" s="193"/>
      <c r="R1133" s="193"/>
      <c r="S1133" s="193"/>
      <c r="T1133" s="194"/>
      <c r="AT1133" s="188" t="s">
        <v>197</v>
      </c>
      <c r="AU1133" s="188" t="s">
        <v>195</v>
      </c>
      <c r="AV1133" s="12" t="s">
        <v>195</v>
      </c>
      <c r="AW1133" s="12" t="s">
        <v>35</v>
      </c>
      <c r="AX1133" s="12" t="s">
        <v>71</v>
      </c>
      <c r="AY1133" s="188" t="s">
        <v>187</v>
      </c>
    </row>
    <row r="1134" spans="2:51" s="12" customFormat="1" ht="13.5">
      <c r="B1134" s="187"/>
      <c r="D1134" s="179" t="s">
        <v>197</v>
      </c>
      <c r="E1134" s="188" t="s">
        <v>22</v>
      </c>
      <c r="F1134" s="189" t="s">
        <v>1227</v>
      </c>
      <c r="H1134" s="190">
        <v>48</v>
      </c>
      <c r="I1134" s="191"/>
      <c r="L1134" s="187"/>
      <c r="M1134" s="192"/>
      <c r="N1134" s="193"/>
      <c r="O1134" s="193"/>
      <c r="P1134" s="193"/>
      <c r="Q1134" s="193"/>
      <c r="R1134" s="193"/>
      <c r="S1134" s="193"/>
      <c r="T1134" s="194"/>
      <c r="AT1134" s="188" t="s">
        <v>197</v>
      </c>
      <c r="AU1134" s="188" t="s">
        <v>195</v>
      </c>
      <c r="AV1134" s="12" t="s">
        <v>195</v>
      </c>
      <c r="AW1134" s="12" t="s">
        <v>35</v>
      </c>
      <c r="AX1134" s="12" t="s">
        <v>71</v>
      </c>
      <c r="AY1134" s="188" t="s">
        <v>187</v>
      </c>
    </row>
    <row r="1135" spans="2:51" s="14" customFormat="1" ht="13.5">
      <c r="B1135" s="208"/>
      <c r="D1135" s="179" t="s">
        <v>197</v>
      </c>
      <c r="E1135" s="209" t="s">
        <v>22</v>
      </c>
      <c r="F1135" s="210" t="s">
        <v>1228</v>
      </c>
      <c r="H1135" s="211">
        <v>52.8</v>
      </c>
      <c r="I1135" s="212"/>
      <c r="L1135" s="208"/>
      <c r="M1135" s="213"/>
      <c r="N1135" s="214"/>
      <c r="O1135" s="214"/>
      <c r="P1135" s="214"/>
      <c r="Q1135" s="214"/>
      <c r="R1135" s="214"/>
      <c r="S1135" s="214"/>
      <c r="T1135" s="215"/>
      <c r="AT1135" s="209" t="s">
        <v>197</v>
      </c>
      <c r="AU1135" s="209" t="s">
        <v>195</v>
      </c>
      <c r="AV1135" s="14" t="s">
        <v>97</v>
      </c>
      <c r="AW1135" s="14" t="s">
        <v>35</v>
      </c>
      <c r="AX1135" s="14" t="s">
        <v>71</v>
      </c>
      <c r="AY1135" s="209" t="s">
        <v>187</v>
      </c>
    </row>
    <row r="1136" spans="2:51" s="13" customFormat="1" ht="13.5">
      <c r="B1136" s="195"/>
      <c r="D1136" s="196" t="s">
        <v>197</v>
      </c>
      <c r="E1136" s="197" t="s">
        <v>22</v>
      </c>
      <c r="F1136" s="198" t="s">
        <v>201</v>
      </c>
      <c r="H1136" s="199">
        <v>1232.86</v>
      </c>
      <c r="I1136" s="200"/>
      <c r="L1136" s="195"/>
      <c r="M1136" s="201"/>
      <c r="N1136" s="202"/>
      <c r="O1136" s="202"/>
      <c r="P1136" s="202"/>
      <c r="Q1136" s="202"/>
      <c r="R1136" s="202"/>
      <c r="S1136" s="202"/>
      <c r="T1136" s="203"/>
      <c r="AT1136" s="204" t="s">
        <v>197</v>
      </c>
      <c r="AU1136" s="204" t="s">
        <v>195</v>
      </c>
      <c r="AV1136" s="13" t="s">
        <v>194</v>
      </c>
      <c r="AW1136" s="13" t="s">
        <v>35</v>
      </c>
      <c r="AX1136" s="13" t="s">
        <v>78</v>
      </c>
      <c r="AY1136" s="204" t="s">
        <v>187</v>
      </c>
    </row>
    <row r="1137" spans="2:65" s="1" customFormat="1" ht="22.5" customHeight="1">
      <c r="B1137" s="165"/>
      <c r="C1137" s="166" t="s">
        <v>1229</v>
      </c>
      <c r="D1137" s="166" t="s">
        <v>189</v>
      </c>
      <c r="E1137" s="167" t="s">
        <v>1230</v>
      </c>
      <c r="F1137" s="168" t="s">
        <v>1231</v>
      </c>
      <c r="G1137" s="169" t="s">
        <v>192</v>
      </c>
      <c r="H1137" s="170">
        <v>8.6</v>
      </c>
      <c r="I1137" s="171"/>
      <c r="J1137" s="172">
        <f>ROUND(I1137*H1137,2)</f>
        <v>0</v>
      </c>
      <c r="K1137" s="168" t="s">
        <v>193</v>
      </c>
      <c r="L1137" s="35"/>
      <c r="M1137" s="173" t="s">
        <v>22</v>
      </c>
      <c r="N1137" s="174" t="s">
        <v>43</v>
      </c>
      <c r="O1137" s="36"/>
      <c r="P1137" s="175">
        <f>O1137*H1137</f>
        <v>0</v>
      </c>
      <c r="Q1137" s="175">
        <v>0</v>
      </c>
      <c r="R1137" s="175">
        <f>Q1137*H1137</f>
        <v>0</v>
      </c>
      <c r="S1137" s="175">
        <v>0.00175</v>
      </c>
      <c r="T1137" s="176">
        <f>S1137*H1137</f>
        <v>0.01505</v>
      </c>
      <c r="AR1137" s="18" t="s">
        <v>301</v>
      </c>
      <c r="AT1137" s="18" t="s">
        <v>189</v>
      </c>
      <c r="AU1137" s="18" t="s">
        <v>195</v>
      </c>
      <c r="AY1137" s="18" t="s">
        <v>187</v>
      </c>
      <c r="BE1137" s="177">
        <f>IF(N1137="základní",J1137,0)</f>
        <v>0</v>
      </c>
      <c r="BF1137" s="177">
        <f>IF(N1137="snížená",J1137,0)</f>
        <v>0</v>
      </c>
      <c r="BG1137" s="177">
        <f>IF(N1137="zákl. přenesená",J1137,0)</f>
        <v>0</v>
      </c>
      <c r="BH1137" s="177">
        <f>IF(N1137="sníž. přenesená",J1137,0)</f>
        <v>0</v>
      </c>
      <c r="BI1137" s="177">
        <f>IF(N1137="nulová",J1137,0)</f>
        <v>0</v>
      </c>
      <c r="BJ1137" s="18" t="s">
        <v>195</v>
      </c>
      <c r="BK1137" s="177">
        <f>ROUND(I1137*H1137,2)</f>
        <v>0</v>
      </c>
      <c r="BL1137" s="18" t="s">
        <v>301</v>
      </c>
      <c r="BM1137" s="18" t="s">
        <v>1232</v>
      </c>
    </row>
    <row r="1138" spans="2:51" s="11" customFormat="1" ht="13.5">
      <c r="B1138" s="178"/>
      <c r="D1138" s="179" t="s">
        <v>197</v>
      </c>
      <c r="E1138" s="180" t="s">
        <v>22</v>
      </c>
      <c r="F1138" s="181" t="s">
        <v>650</v>
      </c>
      <c r="H1138" s="182" t="s">
        <v>22</v>
      </c>
      <c r="I1138" s="183"/>
      <c r="L1138" s="178"/>
      <c r="M1138" s="184"/>
      <c r="N1138" s="185"/>
      <c r="O1138" s="185"/>
      <c r="P1138" s="185"/>
      <c r="Q1138" s="185"/>
      <c r="R1138" s="185"/>
      <c r="S1138" s="185"/>
      <c r="T1138" s="186"/>
      <c r="AT1138" s="182" t="s">
        <v>197</v>
      </c>
      <c r="AU1138" s="182" t="s">
        <v>195</v>
      </c>
      <c r="AV1138" s="11" t="s">
        <v>78</v>
      </c>
      <c r="AW1138" s="11" t="s">
        <v>35</v>
      </c>
      <c r="AX1138" s="11" t="s">
        <v>71</v>
      </c>
      <c r="AY1138" s="182" t="s">
        <v>187</v>
      </c>
    </row>
    <row r="1139" spans="2:51" s="12" customFormat="1" ht="13.5">
      <c r="B1139" s="187"/>
      <c r="D1139" s="179" t="s">
        <v>197</v>
      </c>
      <c r="E1139" s="188" t="s">
        <v>22</v>
      </c>
      <c r="F1139" s="189" t="s">
        <v>1233</v>
      </c>
      <c r="H1139" s="190">
        <v>4.6</v>
      </c>
      <c r="I1139" s="191"/>
      <c r="L1139" s="187"/>
      <c r="M1139" s="192"/>
      <c r="N1139" s="193"/>
      <c r="O1139" s="193"/>
      <c r="P1139" s="193"/>
      <c r="Q1139" s="193"/>
      <c r="R1139" s="193"/>
      <c r="S1139" s="193"/>
      <c r="T1139" s="194"/>
      <c r="AT1139" s="188" t="s">
        <v>197</v>
      </c>
      <c r="AU1139" s="188" t="s">
        <v>195</v>
      </c>
      <c r="AV1139" s="12" t="s">
        <v>195</v>
      </c>
      <c r="AW1139" s="12" t="s">
        <v>35</v>
      </c>
      <c r="AX1139" s="12" t="s">
        <v>71</v>
      </c>
      <c r="AY1139" s="188" t="s">
        <v>187</v>
      </c>
    </row>
    <row r="1140" spans="2:51" s="11" customFormat="1" ht="13.5">
      <c r="B1140" s="178"/>
      <c r="D1140" s="179" t="s">
        <v>197</v>
      </c>
      <c r="E1140" s="180" t="s">
        <v>22</v>
      </c>
      <c r="F1140" s="181" t="s">
        <v>656</v>
      </c>
      <c r="H1140" s="182" t="s">
        <v>22</v>
      </c>
      <c r="I1140" s="183"/>
      <c r="L1140" s="178"/>
      <c r="M1140" s="184"/>
      <c r="N1140" s="185"/>
      <c r="O1140" s="185"/>
      <c r="P1140" s="185"/>
      <c r="Q1140" s="185"/>
      <c r="R1140" s="185"/>
      <c r="S1140" s="185"/>
      <c r="T1140" s="186"/>
      <c r="AT1140" s="182" t="s">
        <v>197</v>
      </c>
      <c r="AU1140" s="182" t="s">
        <v>195</v>
      </c>
      <c r="AV1140" s="11" t="s">
        <v>78</v>
      </c>
      <c r="AW1140" s="11" t="s">
        <v>35</v>
      </c>
      <c r="AX1140" s="11" t="s">
        <v>71</v>
      </c>
      <c r="AY1140" s="182" t="s">
        <v>187</v>
      </c>
    </row>
    <row r="1141" spans="2:51" s="12" customFormat="1" ht="13.5">
      <c r="B1141" s="187"/>
      <c r="D1141" s="179" t="s">
        <v>197</v>
      </c>
      <c r="E1141" s="188" t="s">
        <v>22</v>
      </c>
      <c r="F1141" s="189" t="s">
        <v>1234</v>
      </c>
      <c r="H1141" s="190">
        <v>4</v>
      </c>
      <c r="I1141" s="191"/>
      <c r="L1141" s="187"/>
      <c r="M1141" s="192"/>
      <c r="N1141" s="193"/>
      <c r="O1141" s="193"/>
      <c r="P1141" s="193"/>
      <c r="Q1141" s="193"/>
      <c r="R1141" s="193"/>
      <c r="S1141" s="193"/>
      <c r="T1141" s="194"/>
      <c r="AT1141" s="188" t="s">
        <v>197</v>
      </c>
      <c r="AU1141" s="188" t="s">
        <v>195</v>
      </c>
      <c r="AV1141" s="12" t="s">
        <v>195</v>
      </c>
      <c r="AW1141" s="12" t="s">
        <v>35</v>
      </c>
      <c r="AX1141" s="12" t="s">
        <v>71</v>
      </c>
      <c r="AY1141" s="188" t="s">
        <v>187</v>
      </c>
    </row>
    <row r="1142" spans="2:51" s="13" customFormat="1" ht="13.5">
      <c r="B1142" s="195"/>
      <c r="D1142" s="196" t="s">
        <v>197</v>
      </c>
      <c r="E1142" s="197" t="s">
        <v>22</v>
      </c>
      <c r="F1142" s="198" t="s">
        <v>201</v>
      </c>
      <c r="H1142" s="199">
        <v>8.6</v>
      </c>
      <c r="I1142" s="200"/>
      <c r="L1142" s="195"/>
      <c r="M1142" s="201"/>
      <c r="N1142" s="202"/>
      <c r="O1142" s="202"/>
      <c r="P1142" s="202"/>
      <c r="Q1142" s="202"/>
      <c r="R1142" s="202"/>
      <c r="S1142" s="202"/>
      <c r="T1142" s="203"/>
      <c r="AT1142" s="204" t="s">
        <v>197</v>
      </c>
      <c r="AU1142" s="204" t="s">
        <v>195</v>
      </c>
      <c r="AV1142" s="13" t="s">
        <v>194</v>
      </c>
      <c r="AW1142" s="13" t="s">
        <v>35</v>
      </c>
      <c r="AX1142" s="13" t="s">
        <v>78</v>
      </c>
      <c r="AY1142" s="204" t="s">
        <v>187</v>
      </c>
    </row>
    <row r="1143" spans="2:65" s="1" customFormat="1" ht="31.5" customHeight="1">
      <c r="B1143" s="165"/>
      <c r="C1143" s="166" t="s">
        <v>1235</v>
      </c>
      <c r="D1143" s="166" t="s">
        <v>189</v>
      </c>
      <c r="E1143" s="167" t="s">
        <v>1236</v>
      </c>
      <c r="F1143" s="168" t="s">
        <v>1237</v>
      </c>
      <c r="G1143" s="169" t="s">
        <v>742</v>
      </c>
      <c r="H1143" s="170">
        <v>20</v>
      </c>
      <c r="I1143" s="171"/>
      <c r="J1143" s="172">
        <f>ROUND(I1143*H1143,2)</f>
        <v>0</v>
      </c>
      <c r="K1143" s="168" t="s">
        <v>193</v>
      </c>
      <c r="L1143" s="35"/>
      <c r="M1143" s="173" t="s">
        <v>22</v>
      </c>
      <c r="N1143" s="174" t="s">
        <v>43</v>
      </c>
      <c r="O1143" s="36"/>
      <c r="P1143" s="175">
        <f>O1143*H1143</f>
        <v>0</v>
      </c>
      <c r="Q1143" s="175">
        <v>0</v>
      </c>
      <c r="R1143" s="175">
        <f>Q1143*H1143</f>
        <v>0</v>
      </c>
      <c r="S1143" s="175">
        <v>0.00188</v>
      </c>
      <c r="T1143" s="176">
        <f>S1143*H1143</f>
        <v>0.0376</v>
      </c>
      <c r="AR1143" s="18" t="s">
        <v>301</v>
      </c>
      <c r="AT1143" s="18" t="s">
        <v>189</v>
      </c>
      <c r="AU1143" s="18" t="s">
        <v>195</v>
      </c>
      <c r="AY1143" s="18" t="s">
        <v>187</v>
      </c>
      <c r="BE1143" s="177">
        <f>IF(N1143="základní",J1143,0)</f>
        <v>0</v>
      </c>
      <c r="BF1143" s="177">
        <f>IF(N1143="snížená",J1143,0)</f>
        <v>0</v>
      </c>
      <c r="BG1143" s="177">
        <f>IF(N1143="zákl. přenesená",J1143,0)</f>
        <v>0</v>
      </c>
      <c r="BH1143" s="177">
        <f>IF(N1143="sníž. přenesená",J1143,0)</f>
        <v>0</v>
      </c>
      <c r="BI1143" s="177">
        <f>IF(N1143="nulová",J1143,0)</f>
        <v>0</v>
      </c>
      <c r="BJ1143" s="18" t="s">
        <v>195</v>
      </c>
      <c r="BK1143" s="177">
        <f>ROUND(I1143*H1143,2)</f>
        <v>0</v>
      </c>
      <c r="BL1143" s="18" t="s">
        <v>301</v>
      </c>
      <c r="BM1143" s="18" t="s">
        <v>1238</v>
      </c>
    </row>
    <row r="1144" spans="2:51" s="11" customFormat="1" ht="13.5">
      <c r="B1144" s="178"/>
      <c r="D1144" s="179" t="s">
        <v>197</v>
      </c>
      <c r="E1144" s="180" t="s">
        <v>22</v>
      </c>
      <c r="F1144" s="181" t="s">
        <v>654</v>
      </c>
      <c r="H1144" s="182" t="s">
        <v>22</v>
      </c>
      <c r="I1144" s="183"/>
      <c r="L1144" s="178"/>
      <c r="M1144" s="184"/>
      <c r="N1144" s="185"/>
      <c r="O1144" s="185"/>
      <c r="P1144" s="185"/>
      <c r="Q1144" s="185"/>
      <c r="R1144" s="185"/>
      <c r="S1144" s="185"/>
      <c r="T1144" s="186"/>
      <c r="AT1144" s="182" t="s">
        <v>197</v>
      </c>
      <c r="AU1144" s="182" t="s">
        <v>195</v>
      </c>
      <c r="AV1144" s="11" t="s">
        <v>78</v>
      </c>
      <c r="AW1144" s="11" t="s">
        <v>35</v>
      </c>
      <c r="AX1144" s="11" t="s">
        <v>71</v>
      </c>
      <c r="AY1144" s="182" t="s">
        <v>187</v>
      </c>
    </row>
    <row r="1145" spans="2:51" s="12" customFormat="1" ht="13.5">
      <c r="B1145" s="187"/>
      <c r="D1145" s="179" t="s">
        <v>197</v>
      </c>
      <c r="E1145" s="188" t="s">
        <v>22</v>
      </c>
      <c r="F1145" s="189" t="s">
        <v>1239</v>
      </c>
      <c r="H1145" s="190">
        <v>12</v>
      </c>
      <c r="I1145" s="191"/>
      <c r="L1145" s="187"/>
      <c r="M1145" s="192"/>
      <c r="N1145" s="193"/>
      <c r="O1145" s="193"/>
      <c r="P1145" s="193"/>
      <c r="Q1145" s="193"/>
      <c r="R1145" s="193"/>
      <c r="S1145" s="193"/>
      <c r="T1145" s="194"/>
      <c r="AT1145" s="188" t="s">
        <v>197</v>
      </c>
      <c r="AU1145" s="188" t="s">
        <v>195</v>
      </c>
      <c r="AV1145" s="12" t="s">
        <v>195</v>
      </c>
      <c r="AW1145" s="12" t="s">
        <v>35</v>
      </c>
      <c r="AX1145" s="12" t="s">
        <v>71</v>
      </c>
      <c r="AY1145" s="188" t="s">
        <v>187</v>
      </c>
    </row>
    <row r="1146" spans="2:51" s="11" customFormat="1" ht="13.5">
      <c r="B1146" s="178"/>
      <c r="D1146" s="179" t="s">
        <v>197</v>
      </c>
      <c r="E1146" s="180" t="s">
        <v>22</v>
      </c>
      <c r="F1146" s="181" t="s">
        <v>656</v>
      </c>
      <c r="H1146" s="182" t="s">
        <v>22</v>
      </c>
      <c r="I1146" s="183"/>
      <c r="L1146" s="178"/>
      <c r="M1146" s="184"/>
      <c r="N1146" s="185"/>
      <c r="O1146" s="185"/>
      <c r="P1146" s="185"/>
      <c r="Q1146" s="185"/>
      <c r="R1146" s="185"/>
      <c r="S1146" s="185"/>
      <c r="T1146" s="186"/>
      <c r="AT1146" s="182" t="s">
        <v>197</v>
      </c>
      <c r="AU1146" s="182" t="s">
        <v>195</v>
      </c>
      <c r="AV1146" s="11" t="s">
        <v>78</v>
      </c>
      <c r="AW1146" s="11" t="s">
        <v>35</v>
      </c>
      <c r="AX1146" s="11" t="s">
        <v>71</v>
      </c>
      <c r="AY1146" s="182" t="s">
        <v>187</v>
      </c>
    </row>
    <row r="1147" spans="2:51" s="12" customFormat="1" ht="13.5">
      <c r="B1147" s="187"/>
      <c r="D1147" s="179" t="s">
        <v>197</v>
      </c>
      <c r="E1147" s="188" t="s">
        <v>22</v>
      </c>
      <c r="F1147" s="189" t="s">
        <v>1240</v>
      </c>
      <c r="H1147" s="190">
        <v>8</v>
      </c>
      <c r="I1147" s="191"/>
      <c r="L1147" s="187"/>
      <c r="M1147" s="192"/>
      <c r="N1147" s="193"/>
      <c r="O1147" s="193"/>
      <c r="P1147" s="193"/>
      <c r="Q1147" s="193"/>
      <c r="R1147" s="193"/>
      <c r="S1147" s="193"/>
      <c r="T1147" s="194"/>
      <c r="AT1147" s="188" t="s">
        <v>197</v>
      </c>
      <c r="AU1147" s="188" t="s">
        <v>195</v>
      </c>
      <c r="AV1147" s="12" t="s">
        <v>195</v>
      </c>
      <c r="AW1147" s="12" t="s">
        <v>35</v>
      </c>
      <c r="AX1147" s="12" t="s">
        <v>71</v>
      </c>
      <c r="AY1147" s="188" t="s">
        <v>187</v>
      </c>
    </row>
    <row r="1148" spans="2:51" s="13" customFormat="1" ht="13.5">
      <c r="B1148" s="195"/>
      <c r="D1148" s="196" t="s">
        <v>197</v>
      </c>
      <c r="E1148" s="197" t="s">
        <v>22</v>
      </c>
      <c r="F1148" s="198" t="s">
        <v>201</v>
      </c>
      <c r="H1148" s="199">
        <v>20</v>
      </c>
      <c r="I1148" s="200"/>
      <c r="L1148" s="195"/>
      <c r="M1148" s="201"/>
      <c r="N1148" s="202"/>
      <c r="O1148" s="202"/>
      <c r="P1148" s="202"/>
      <c r="Q1148" s="202"/>
      <c r="R1148" s="202"/>
      <c r="S1148" s="202"/>
      <c r="T1148" s="203"/>
      <c r="AT1148" s="204" t="s">
        <v>197</v>
      </c>
      <c r="AU1148" s="204" t="s">
        <v>195</v>
      </c>
      <c r="AV1148" s="13" t="s">
        <v>194</v>
      </c>
      <c r="AW1148" s="13" t="s">
        <v>35</v>
      </c>
      <c r="AX1148" s="13" t="s">
        <v>78</v>
      </c>
      <c r="AY1148" s="204" t="s">
        <v>187</v>
      </c>
    </row>
    <row r="1149" spans="2:65" s="1" customFormat="1" ht="22.5" customHeight="1">
      <c r="B1149" s="165"/>
      <c r="C1149" s="166" t="s">
        <v>1241</v>
      </c>
      <c r="D1149" s="166" t="s">
        <v>189</v>
      </c>
      <c r="E1149" s="167" t="s">
        <v>1242</v>
      </c>
      <c r="F1149" s="168" t="s">
        <v>1243</v>
      </c>
      <c r="G1149" s="169" t="s">
        <v>192</v>
      </c>
      <c r="H1149" s="170">
        <v>26.27</v>
      </c>
      <c r="I1149" s="171"/>
      <c r="J1149" s="172">
        <f>ROUND(I1149*H1149,2)</f>
        <v>0</v>
      </c>
      <c r="K1149" s="168" t="s">
        <v>193</v>
      </c>
      <c r="L1149" s="35"/>
      <c r="M1149" s="173" t="s">
        <v>22</v>
      </c>
      <c r="N1149" s="174" t="s">
        <v>43</v>
      </c>
      <c r="O1149" s="36"/>
      <c r="P1149" s="175">
        <f>O1149*H1149</f>
        <v>0</v>
      </c>
      <c r="Q1149" s="175">
        <v>0</v>
      </c>
      <c r="R1149" s="175">
        <f>Q1149*H1149</f>
        <v>0</v>
      </c>
      <c r="S1149" s="175">
        <v>0.0026</v>
      </c>
      <c r="T1149" s="176">
        <f>S1149*H1149</f>
        <v>0.068302</v>
      </c>
      <c r="AR1149" s="18" t="s">
        <v>301</v>
      </c>
      <c r="AT1149" s="18" t="s">
        <v>189</v>
      </c>
      <c r="AU1149" s="18" t="s">
        <v>195</v>
      </c>
      <c r="AY1149" s="18" t="s">
        <v>187</v>
      </c>
      <c r="BE1149" s="177">
        <f>IF(N1149="základní",J1149,0)</f>
        <v>0</v>
      </c>
      <c r="BF1149" s="177">
        <f>IF(N1149="snížená",J1149,0)</f>
        <v>0</v>
      </c>
      <c r="BG1149" s="177">
        <f>IF(N1149="zákl. přenesená",J1149,0)</f>
        <v>0</v>
      </c>
      <c r="BH1149" s="177">
        <f>IF(N1149="sníž. přenesená",J1149,0)</f>
        <v>0</v>
      </c>
      <c r="BI1149" s="177">
        <f>IF(N1149="nulová",J1149,0)</f>
        <v>0</v>
      </c>
      <c r="BJ1149" s="18" t="s">
        <v>195</v>
      </c>
      <c r="BK1149" s="177">
        <f>ROUND(I1149*H1149,2)</f>
        <v>0</v>
      </c>
      <c r="BL1149" s="18" t="s">
        <v>301</v>
      </c>
      <c r="BM1149" s="18" t="s">
        <v>1244</v>
      </c>
    </row>
    <row r="1150" spans="2:51" s="11" customFormat="1" ht="13.5">
      <c r="B1150" s="178"/>
      <c r="D1150" s="179" t="s">
        <v>197</v>
      </c>
      <c r="E1150" s="180" t="s">
        <v>22</v>
      </c>
      <c r="F1150" s="181" t="s">
        <v>656</v>
      </c>
      <c r="H1150" s="182" t="s">
        <v>22</v>
      </c>
      <c r="I1150" s="183"/>
      <c r="L1150" s="178"/>
      <c r="M1150" s="184"/>
      <c r="N1150" s="185"/>
      <c r="O1150" s="185"/>
      <c r="P1150" s="185"/>
      <c r="Q1150" s="185"/>
      <c r="R1150" s="185"/>
      <c r="S1150" s="185"/>
      <c r="T1150" s="186"/>
      <c r="AT1150" s="182" t="s">
        <v>197</v>
      </c>
      <c r="AU1150" s="182" t="s">
        <v>195</v>
      </c>
      <c r="AV1150" s="11" t="s">
        <v>78</v>
      </c>
      <c r="AW1150" s="11" t="s">
        <v>35</v>
      </c>
      <c r="AX1150" s="11" t="s">
        <v>71</v>
      </c>
      <c r="AY1150" s="182" t="s">
        <v>187</v>
      </c>
    </row>
    <row r="1151" spans="2:51" s="12" customFormat="1" ht="13.5">
      <c r="B1151" s="187"/>
      <c r="D1151" s="196" t="s">
        <v>197</v>
      </c>
      <c r="E1151" s="216" t="s">
        <v>22</v>
      </c>
      <c r="F1151" s="217" t="s">
        <v>1195</v>
      </c>
      <c r="H1151" s="218">
        <v>26.27</v>
      </c>
      <c r="I1151" s="191"/>
      <c r="L1151" s="187"/>
      <c r="M1151" s="192"/>
      <c r="N1151" s="193"/>
      <c r="O1151" s="193"/>
      <c r="P1151" s="193"/>
      <c r="Q1151" s="193"/>
      <c r="R1151" s="193"/>
      <c r="S1151" s="193"/>
      <c r="T1151" s="194"/>
      <c r="AT1151" s="188" t="s">
        <v>197</v>
      </c>
      <c r="AU1151" s="188" t="s">
        <v>195</v>
      </c>
      <c r="AV1151" s="12" t="s">
        <v>195</v>
      </c>
      <c r="AW1151" s="12" t="s">
        <v>35</v>
      </c>
      <c r="AX1151" s="12" t="s">
        <v>78</v>
      </c>
      <c r="AY1151" s="188" t="s">
        <v>187</v>
      </c>
    </row>
    <row r="1152" spans="2:65" s="1" customFormat="1" ht="22.5" customHeight="1">
      <c r="B1152" s="165"/>
      <c r="C1152" s="166" t="s">
        <v>1245</v>
      </c>
      <c r="D1152" s="166" t="s">
        <v>189</v>
      </c>
      <c r="E1152" s="167" t="s">
        <v>1246</v>
      </c>
      <c r="F1152" s="168" t="s">
        <v>1247</v>
      </c>
      <c r="G1152" s="169" t="s">
        <v>192</v>
      </c>
      <c r="H1152" s="170">
        <v>31.6</v>
      </c>
      <c r="I1152" s="171"/>
      <c r="J1152" s="172">
        <f>ROUND(I1152*H1152,2)</f>
        <v>0</v>
      </c>
      <c r="K1152" s="168" t="s">
        <v>193</v>
      </c>
      <c r="L1152" s="35"/>
      <c r="M1152" s="173" t="s">
        <v>22</v>
      </c>
      <c r="N1152" s="174" t="s">
        <v>43</v>
      </c>
      <c r="O1152" s="36"/>
      <c r="P1152" s="175">
        <f>O1152*H1152</f>
        <v>0</v>
      </c>
      <c r="Q1152" s="175">
        <v>0</v>
      </c>
      <c r="R1152" s="175">
        <f>Q1152*H1152</f>
        <v>0</v>
      </c>
      <c r="S1152" s="175">
        <v>0.00394</v>
      </c>
      <c r="T1152" s="176">
        <f>S1152*H1152</f>
        <v>0.124504</v>
      </c>
      <c r="AR1152" s="18" t="s">
        <v>301</v>
      </c>
      <c r="AT1152" s="18" t="s">
        <v>189</v>
      </c>
      <c r="AU1152" s="18" t="s">
        <v>195</v>
      </c>
      <c r="AY1152" s="18" t="s">
        <v>187</v>
      </c>
      <c r="BE1152" s="177">
        <f>IF(N1152="základní",J1152,0)</f>
        <v>0</v>
      </c>
      <c r="BF1152" s="177">
        <f>IF(N1152="snížená",J1152,0)</f>
        <v>0</v>
      </c>
      <c r="BG1152" s="177">
        <f>IF(N1152="zákl. přenesená",J1152,0)</f>
        <v>0</v>
      </c>
      <c r="BH1152" s="177">
        <f>IF(N1152="sníž. přenesená",J1152,0)</f>
        <v>0</v>
      </c>
      <c r="BI1152" s="177">
        <f>IF(N1152="nulová",J1152,0)</f>
        <v>0</v>
      </c>
      <c r="BJ1152" s="18" t="s">
        <v>195</v>
      </c>
      <c r="BK1152" s="177">
        <f>ROUND(I1152*H1152,2)</f>
        <v>0</v>
      </c>
      <c r="BL1152" s="18" t="s">
        <v>301</v>
      </c>
      <c r="BM1152" s="18" t="s">
        <v>1248</v>
      </c>
    </row>
    <row r="1153" spans="2:51" s="11" customFormat="1" ht="13.5">
      <c r="B1153" s="178"/>
      <c r="D1153" s="179" t="s">
        <v>197</v>
      </c>
      <c r="E1153" s="180" t="s">
        <v>22</v>
      </c>
      <c r="F1153" s="181" t="s">
        <v>267</v>
      </c>
      <c r="H1153" s="182" t="s">
        <v>22</v>
      </c>
      <c r="I1153" s="183"/>
      <c r="L1153" s="178"/>
      <c r="M1153" s="184"/>
      <c r="N1153" s="185"/>
      <c r="O1153" s="185"/>
      <c r="P1153" s="185"/>
      <c r="Q1153" s="185"/>
      <c r="R1153" s="185"/>
      <c r="S1153" s="185"/>
      <c r="T1153" s="186"/>
      <c r="AT1153" s="182" t="s">
        <v>197</v>
      </c>
      <c r="AU1153" s="182" t="s">
        <v>195</v>
      </c>
      <c r="AV1153" s="11" t="s">
        <v>78</v>
      </c>
      <c r="AW1153" s="11" t="s">
        <v>35</v>
      </c>
      <c r="AX1153" s="11" t="s">
        <v>71</v>
      </c>
      <c r="AY1153" s="182" t="s">
        <v>187</v>
      </c>
    </row>
    <row r="1154" spans="2:51" s="12" customFormat="1" ht="13.5">
      <c r="B1154" s="187"/>
      <c r="D1154" s="179" t="s">
        <v>197</v>
      </c>
      <c r="E1154" s="188" t="s">
        <v>22</v>
      </c>
      <c r="F1154" s="189" t="s">
        <v>1249</v>
      </c>
      <c r="H1154" s="190">
        <v>7.6</v>
      </c>
      <c r="I1154" s="191"/>
      <c r="L1154" s="187"/>
      <c r="M1154" s="192"/>
      <c r="N1154" s="193"/>
      <c r="O1154" s="193"/>
      <c r="P1154" s="193"/>
      <c r="Q1154" s="193"/>
      <c r="R1154" s="193"/>
      <c r="S1154" s="193"/>
      <c r="T1154" s="194"/>
      <c r="AT1154" s="188" t="s">
        <v>197</v>
      </c>
      <c r="AU1154" s="188" t="s">
        <v>195</v>
      </c>
      <c r="AV1154" s="12" t="s">
        <v>195</v>
      </c>
      <c r="AW1154" s="12" t="s">
        <v>35</v>
      </c>
      <c r="AX1154" s="12" t="s">
        <v>71</v>
      </c>
      <c r="AY1154" s="188" t="s">
        <v>187</v>
      </c>
    </row>
    <row r="1155" spans="2:51" s="11" customFormat="1" ht="13.5">
      <c r="B1155" s="178"/>
      <c r="D1155" s="179" t="s">
        <v>197</v>
      </c>
      <c r="E1155" s="180" t="s">
        <v>22</v>
      </c>
      <c r="F1155" s="181" t="s">
        <v>654</v>
      </c>
      <c r="H1155" s="182" t="s">
        <v>22</v>
      </c>
      <c r="I1155" s="183"/>
      <c r="L1155" s="178"/>
      <c r="M1155" s="184"/>
      <c r="N1155" s="185"/>
      <c r="O1155" s="185"/>
      <c r="P1155" s="185"/>
      <c r="Q1155" s="185"/>
      <c r="R1155" s="185"/>
      <c r="S1155" s="185"/>
      <c r="T1155" s="186"/>
      <c r="AT1155" s="182" t="s">
        <v>197</v>
      </c>
      <c r="AU1155" s="182" t="s">
        <v>195</v>
      </c>
      <c r="AV1155" s="11" t="s">
        <v>78</v>
      </c>
      <c r="AW1155" s="11" t="s">
        <v>35</v>
      </c>
      <c r="AX1155" s="11" t="s">
        <v>71</v>
      </c>
      <c r="AY1155" s="182" t="s">
        <v>187</v>
      </c>
    </row>
    <row r="1156" spans="2:51" s="12" customFormat="1" ht="13.5">
      <c r="B1156" s="187"/>
      <c r="D1156" s="179" t="s">
        <v>197</v>
      </c>
      <c r="E1156" s="188" t="s">
        <v>22</v>
      </c>
      <c r="F1156" s="189" t="s">
        <v>1250</v>
      </c>
      <c r="H1156" s="190">
        <v>12</v>
      </c>
      <c r="I1156" s="191"/>
      <c r="L1156" s="187"/>
      <c r="M1156" s="192"/>
      <c r="N1156" s="193"/>
      <c r="O1156" s="193"/>
      <c r="P1156" s="193"/>
      <c r="Q1156" s="193"/>
      <c r="R1156" s="193"/>
      <c r="S1156" s="193"/>
      <c r="T1156" s="194"/>
      <c r="AT1156" s="188" t="s">
        <v>197</v>
      </c>
      <c r="AU1156" s="188" t="s">
        <v>195</v>
      </c>
      <c r="AV1156" s="12" t="s">
        <v>195</v>
      </c>
      <c r="AW1156" s="12" t="s">
        <v>35</v>
      </c>
      <c r="AX1156" s="12" t="s">
        <v>71</v>
      </c>
      <c r="AY1156" s="188" t="s">
        <v>187</v>
      </c>
    </row>
    <row r="1157" spans="2:51" s="11" customFormat="1" ht="13.5">
      <c r="B1157" s="178"/>
      <c r="D1157" s="179" t="s">
        <v>197</v>
      </c>
      <c r="E1157" s="180" t="s">
        <v>22</v>
      </c>
      <c r="F1157" s="181" t="s">
        <v>656</v>
      </c>
      <c r="H1157" s="182" t="s">
        <v>22</v>
      </c>
      <c r="I1157" s="183"/>
      <c r="L1157" s="178"/>
      <c r="M1157" s="184"/>
      <c r="N1157" s="185"/>
      <c r="O1157" s="185"/>
      <c r="P1157" s="185"/>
      <c r="Q1157" s="185"/>
      <c r="R1157" s="185"/>
      <c r="S1157" s="185"/>
      <c r="T1157" s="186"/>
      <c r="AT1157" s="182" t="s">
        <v>197</v>
      </c>
      <c r="AU1157" s="182" t="s">
        <v>195</v>
      </c>
      <c r="AV1157" s="11" t="s">
        <v>78</v>
      </c>
      <c r="AW1157" s="11" t="s">
        <v>35</v>
      </c>
      <c r="AX1157" s="11" t="s">
        <v>71</v>
      </c>
      <c r="AY1157" s="182" t="s">
        <v>187</v>
      </c>
    </row>
    <row r="1158" spans="2:51" s="12" customFormat="1" ht="13.5">
      <c r="B1158" s="187"/>
      <c r="D1158" s="179" t="s">
        <v>197</v>
      </c>
      <c r="E1158" s="188" t="s">
        <v>22</v>
      </c>
      <c r="F1158" s="189" t="s">
        <v>1250</v>
      </c>
      <c r="H1158" s="190">
        <v>12</v>
      </c>
      <c r="I1158" s="191"/>
      <c r="L1158" s="187"/>
      <c r="M1158" s="192"/>
      <c r="N1158" s="193"/>
      <c r="O1158" s="193"/>
      <c r="P1158" s="193"/>
      <c r="Q1158" s="193"/>
      <c r="R1158" s="193"/>
      <c r="S1158" s="193"/>
      <c r="T1158" s="194"/>
      <c r="AT1158" s="188" t="s">
        <v>197</v>
      </c>
      <c r="AU1158" s="188" t="s">
        <v>195</v>
      </c>
      <c r="AV1158" s="12" t="s">
        <v>195</v>
      </c>
      <c r="AW1158" s="12" t="s">
        <v>35</v>
      </c>
      <c r="AX1158" s="12" t="s">
        <v>71</v>
      </c>
      <c r="AY1158" s="188" t="s">
        <v>187</v>
      </c>
    </row>
    <row r="1159" spans="2:51" s="13" customFormat="1" ht="13.5">
      <c r="B1159" s="195"/>
      <c r="D1159" s="196" t="s">
        <v>197</v>
      </c>
      <c r="E1159" s="197" t="s">
        <v>22</v>
      </c>
      <c r="F1159" s="198" t="s">
        <v>201</v>
      </c>
      <c r="H1159" s="199">
        <v>31.6</v>
      </c>
      <c r="I1159" s="200"/>
      <c r="L1159" s="195"/>
      <c r="M1159" s="201"/>
      <c r="N1159" s="202"/>
      <c r="O1159" s="202"/>
      <c r="P1159" s="202"/>
      <c r="Q1159" s="202"/>
      <c r="R1159" s="202"/>
      <c r="S1159" s="202"/>
      <c r="T1159" s="203"/>
      <c r="AT1159" s="204" t="s">
        <v>197</v>
      </c>
      <c r="AU1159" s="204" t="s">
        <v>195</v>
      </c>
      <c r="AV1159" s="13" t="s">
        <v>194</v>
      </c>
      <c r="AW1159" s="13" t="s">
        <v>35</v>
      </c>
      <c r="AX1159" s="13" t="s">
        <v>78</v>
      </c>
      <c r="AY1159" s="204" t="s">
        <v>187</v>
      </c>
    </row>
    <row r="1160" spans="2:65" s="1" customFormat="1" ht="22.5" customHeight="1">
      <c r="B1160" s="165"/>
      <c r="C1160" s="166" t="s">
        <v>1251</v>
      </c>
      <c r="D1160" s="166" t="s">
        <v>189</v>
      </c>
      <c r="E1160" s="167" t="s">
        <v>1252</v>
      </c>
      <c r="F1160" s="168" t="s">
        <v>1253</v>
      </c>
      <c r="G1160" s="169" t="s">
        <v>95</v>
      </c>
      <c r="H1160" s="170">
        <v>60.387</v>
      </c>
      <c r="I1160" s="171"/>
      <c r="J1160" s="172">
        <f>ROUND(I1160*H1160,2)</f>
        <v>0</v>
      </c>
      <c r="K1160" s="168" t="s">
        <v>193</v>
      </c>
      <c r="L1160" s="35"/>
      <c r="M1160" s="173" t="s">
        <v>22</v>
      </c>
      <c r="N1160" s="174" t="s">
        <v>43</v>
      </c>
      <c r="O1160" s="36"/>
      <c r="P1160" s="175">
        <f>O1160*H1160</f>
        <v>0</v>
      </c>
      <c r="Q1160" s="175">
        <v>0.00759</v>
      </c>
      <c r="R1160" s="175">
        <f>Q1160*H1160</f>
        <v>0.45833733000000004</v>
      </c>
      <c r="S1160" s="175">
        <v>0</v>
      </c>
      <c r="T1160" s="176">
        <f>S1160*H1160</f>
        <v>0</v>
      </c>
      <c r="AR1160" s="18" t="s">
        <v>301</v>
      </c>
      <c r="AT1160" s="18" t="s">
        <v>189</v>
      </c>
      <c r="AU1160" s="18" t="s">
        <v>195</v>
      </c>
      <c r="AY1160" s="18" t="s">
        <v>187</v>
      </c>
      <c r="BE1160" s="177">
        <f>IF(N1160="základní",J1160,0)</f>
        <v>0</v>
      </c>
      <c r="BF1160" s="177">
        <f>IF(N1160="snížená",J1160,0)</f>
        <v>0</v>
      </c>
      <c r="BG1160" s="177">
        <f>IF(N1160="zákl. přenesená",J1160,0)</f>
        <v>0</v>
      </c>
      <c r="BH1160" s="177">
        <f>IF(N1160="sníž. přenesená",J1160,0)</f>
        <v>0</v>
      </c>
      <c r="BI1160" s="177">
        <f>IF(N1160="nulová",J1160,0)</f>
        <v>0</v>
      </c>
      <c r="BJ1160" s="18" t="s">
        <v>195</v>
      </c>
      <c r="BK1160" s="177">
        <f>ROUND(I1160*H1160,2)</f>
        <v>0</v>
      </c>
      <c r="BL1160" s="18" t="s">
        <v>301</v>
      </c>
      <c r="BM1160" s="18" t="s">
        <v>1254</v>
      </c>
    </row>
    <row r="1161" spans="2:51" s="11" customFormat="1" ht="13.5">
      <c r="B1161" s="178"/>
      <c r="D1161" s="179" t="s">
        <v>197</v>
      </c>
      <c r="E1161" s="180" t="s">
        <v>22</v>
      </c>
      <c r="F1161" s="181" t="s">
        <v>250</v>
      </c>
      <c r="H1161" s="182" t="s">
        <v>22</v>
      </c>
      <c r="I1161" s="183"/>
      <c r="L1161" s="178"/>
      <c r="M1161" s="184"/>
      <c r="N1161" s="185"/>
      <c r="O1161" s="185"/>
      <c r="P1161" s="185"/>
      <c r="Q1161" s="185"/>
      <c r="R1161" s="185"/>
      <c r="S1161" s="185"/>
      <c r="T1161" s="186"/>
      <c r="AT1161" s="182" t="s">
        <v>197</v>
      </c>
      <c r="AU1161" s="182" t="s">
        <v>195</v>
      </c>
      <c r="AV1161" s="11" t="s">
        <v>78</v>
      </c>
      <c r="AW1161" s="11" t="s">
        <v>35</v>
      </c>
      <c r="AX1161" s="11" t="s">
        <v>71</v>
      </c>
      <c r="AY1161" s="182" t="s">
        <v>187</v>
      </c>
    </row>
    <row r="1162" spans="2:51" s="12" customFormat="1" ht="13.5">
      <c r="B1162" s="187"/>
      <c r="D1162" s="179" t="s">
        <v>197</v>
      </c>
      <c r="E1162" s="188" t="s">
        <v>22</v>
      </c>
      <c r="F1162" s="189" t="s">
        <v>1255</v>
      </c>
      <c r="H1162" s="190">
        <v>18.525</v>
      </c>
      <c r="I1162" s="191"/>
      <c r="L1162" s="187"/>
      <c r="M1162" s="192"/>
      <c r="N1162" s="193"/>
      <c r="O1162" s="193"/>
      <c r="P1162" s="193"/>
      <c r="Q1162" s="193"/>
      <c r="R1162" s="193"/>
      <c r="S1162" s="193"/>
      <c r="T1162" s="194"/>
      <c r="AT1162" s="188" t="s">
        <v>197</v>
      </c>
      <c r="AU1162" s="188" t="s">
        <v>195</v>
      </c>
      <c r="AV1162" s="12" t="s">
        <v>195</v>
      </c>
      <c r="AW1162" s="12" t="s">
        <v>35</v>
      </c>
      <c r="AX1162" s="12" t="s">
        <v>71</v>
      </c>
      <c r="AY1162" s="188" t="s">
        <v>187</v>
      </c>
    </row>
    <row r="1163" spans="2:51" s="12" customFormat="1" ht="13.5">
      <c r="B1163" s="187"/>
      <c r="D1163" s="179" t="s">
        <v>197</v>
      </c>
      <c r="E1163" s="188" t="s">
        <v>22</v>
      </c>
      <c r="F1163" s="189" t="s">
        <v>1256</v>
      </c>
      <c r="H1163" s="190">
        <v>4.418</v>
      </c>
      <c r="I1163" s="191"/>
      <c r="L1163" s="187"/>
      <c r="M1163" s="192"/>
      <c r="N1163" s="193"/>
      <c r="O1163" s="193"/>
      <c r="P1163" s="193"/>
      <c r="Q1163" s="193"/>
      <c r="R1163" s="193"/>
      <c r="S1163" s="193"/>
      <c r="T1163" s="194"/>
      <c r="AT1163" s="188" t="s">
        <v>197</v>
      </c>
      <c r="AU1163" s="188" t="s">
        <v>195</v>
      </c>
      <c r="AV1163" s="12" t="s">
        <v>195</v>
      </c>
      <c r="AW1163" s="12" t="s">
        <v>35</v>
      </c>
      <c r="AX1163" s="12" t="s">
        <v>71</v>
      </c>
      <c r="AY1163" s="188" t="s">
        <v>187</v>
      </c>
    </row>
    <row r="1164" spans="2:51" s="12" customFormat="1" ht="13.5">
      <c r="B1164" s="187"/>
      <c r="D1164" s="179" t="s">
        <v>197</v>
      </c>
      <c r="E1164" s="188" t="s">
        <v>22</v>
      </c>
      <c r="F1164" s="189" t="s">
        <v>1257</v>
      </c>
      <c r="H1164" s="190">
        <v>37.444</v>
      </c>
      <c r="I1164" s="191"/>
      <c r="L1164" s="187"/>
      <c r="M1164" s="192"/>
      <c r="N1164" s="193"/>
      <c r="O1164" s="193"/>
      <c r="P1164" s="193"/>
      <c r="Q1164" s="193"/>
      <c r="R1164" s="193"/>
      <c r="S1164" s="193"/>
      <c r="T1164" s="194"/>
      <c r="AT1164" s="188" t="s">
        <v>197</v>
      </c>
      <c r="AU1164" s="188" t="s">
        <v>195</v>
      </c>
      <c r="AV1164" s="12" t="s">
        <v>195</v>
      </c>
      <c r="AW1164" s="12" t="s">
        <v>35</v>
      </c>
      <c r="AX1164" s="12" t="s">
        <v>71</v>
      </c>
      <c r="AY1164" s="188" t="s">
        <v>187</v>
      </c>
    </row>
    <row r="1165" spans="2:51" s="13" customFormat="1" ht="13.5">
      <c r="B1165" s="195"/>
      <c r="D1165" s="196" t="s">
        <v>197</v>
      </c>
      <c r="E1165" s="197" t="s">
        <v>22</v>
      </c>
      <c r="F1165" s="198" t="s">
        <v>201</v>
      </c>
      <c r="H1165" s="199">
        <v>60.387</v>
      </c>
      <c r="I1165" s="200"/>
      <c r="L1165" s="195"/>
      <c r="M1165" s="201"/>
      <c r="N1165" s="202"/>
      <c r="O1165" s="202"/>
      <c r="P1165" s="202"/>
      <c r="Q1165" s="202"/>
      <c r="R1165" s="202"/>
      <c r="S1165" s="202"/>
      <c r="T1165" s="203"/>
      <c r="AT1165" s="204" t="s">
        <v>197</v>
      </c>
      <c r="AU1165" s="204" t="s">
        <v>195</v>
      </c>
      <c r="AV1165" s="13" t="s">
        <v>194</v>
      </c>
      <c r="AW1165" s="13" t="s">
        <v>35</v>
      </c>
      <c r="AX1165" s="13" t="s">
        <v>78</v>
      </c>
      <c r="AY1165" s="204" t="s">
        <v>187</v>
      </c>
    </row>
    <row r="1166" spans="2:65" s="1" customFormat="1" ht="22.5" customHeight="1">
      <c r="B1166" s="165"/>
      <c r="C1166" s="166" t="s">
        <v>1258</v>
      </c>
      <c r="D1166" s="166" t="s">
        <v>189</v>
      </c>
      <c r="E1166" s="167" t="s">
        <v>1259</v>
      </c>
      <c r="F1166" s="168" t="s">
        <v>1260</v>
      </c>
      <c r="G1166" s="169" t="s">
        <v>192</v>
      </c>
      <c r="H1166" s="170">
        <v>141.2</v>
      </c>
      <c r="I1166" s="171"/>
      <c r="J1166" s="172">
        <f>ROUND(I1166*H1166,2)</f>
        <v>0</v>
      </c>
      <c r="K1166" s="168" t="s">
        <v>193</v>
      </c>
      <c r="L1166" s="35"/>
      <c r="M1166" s="173" t="s">
        <v>22</v>
      </c>
      <c r="N1166" s="174" t="s">
        <v>43</v>
      </c>
      <c r="O1166" s="36"/>
      <c r="P1166" s="175">
        <f>O1166*H1166</f>
        <v>0</v>
      </c>
      <c r="Q1166" s="175">
        <v>0.00218</v>
      </c>
      <c r="R1166" s="175">
        <f>Q1166*H1166</f>
        <v>0.307816</v>
      </c>
      <c r="S1166" s="175">
        <v>0</v>
      </c>
      <c r="T1166" s="176">
        <f>S1166*H1166</f>
        <v>0</v>
      </c>
      <c r="AR1166" s="18" t="s">
        <v>301</v>
      </c>
      <c r="AT1166" s="18" t="s">
        <v>189</v>
      </c>
      <c r="AU1166" s="18" t="s">
        <v>195</v>
      </c>
      <c r="AY1166" s="18" t="s">
        <v>187</v>
      </c>
      <c r="BE1166" s="177">
        <f>IF(N1166="základní",J1166,0)</f>
        <v>0</v>
      </c>
      <c r="BF1166" s="177">
        <f>IF(N1166="snížená",J1166,0)</f>
        <v>0</v>
      </c>
      <c r="BG1166" s="177">
        <f>IF(N1166="zákl. přenesená",J1166,0)</f>
        <v>0</v>
      </c>
      <c r="BH1166" s="177">
        <f>IF(N1166="sníž. přenesená",J1166,0)</f>
        <v>0</v>
      </c>
      <c r="BI1166" s="177">
        <f>IF(N1166="nulová",J1166,0)</f>
        <v>0</v>
      </c>
      <c r="BJ1166" s="18" t="s">
        <v>195</v>
      </c>
      <c r="BK1166" s="177">
        <f>ROUND(I1166*H1166,2)</f>
        <v>0</v>
      </c>
      <c r="BL1166" s="18" t="s">
        <v>301</v>
      </c>
      <c r="BM1166" s="18" t="s">
        <v>1261</v>
      </c>
    </row>
    <row r="1167" spans="2:51" s="11" customFormat="1" ht="13.5">
      <c r="B1167" s="178"/>
      <c r="D1167" s="179" t="s">
        <v>197</v>
      </c>
      <c r="E1167" s="180" t="s">
        <v>22</v>
      </c>
      <c r="F1167" s="181" t="s">
        <v>250</v>
      </c>
      <c r="H1167" s="182" t="s">
        <v>22</v>
      </c>
      <c r="I1167" s="183"/>
      <c r="L1167" s="178"/>
      <c r="M1167" s="184"/>
      <c r="N1167" s="185"/>
      <c r="O1167" s="185"/>
      <c r="P1167" s="185"/>
      <c r="Q1167" s="185"/>
      <c r="R1167" s="185"/>
      <c r="S1167" s="185"/>
      <c r="T1167" s="186"/>
      <c r="AT1167" s="182" t="s">
        <v>197</v>
      </c>
      <c r="AU1167" s="182" t="s">
        <v>195</v>
      </c>
      <c r="AV1167" s="11" t="s">
        <v>78</v>
      </c>
      <c r="AW1167" s="11" t="s">
        <v>35</v>
      </c>
      <c r="AX1167" s="11" t="s">
        <v>71</v>
      </c>
      <c r="AY1167" s="182" t="s">
        <v>187</v>
      </c>
    </row>
    <row r="1168" spans="2:51" s="12" customFormat="1" ht="13.5">
      <c r="B1168" s="187"/>
      <c r="D1168" s="196" t="s">
        <v>197</v>
      </c>
      <c r="E1168" s="216" t="s">
        <v>22</v>
      </c>
      <c r="F1168" s="217" t="s">
        <v>1262</v>
      </c>
      <c r="H1168" s="218">
        <v>141.2</v>
      </c>
      <c r="I1168" s="191"/>
      <c r="L1168" s="187"/>
      <c r="M1168" s="192"/>
      <c r="N1168" s="193"/>
      <c r="O1168" s="193"/>
      <c r="P1168" s="193"/>
      <c r="Q1168" s="193"/>
      <c r="R1168" s="193"/>
      <c r="S1168" s="193"/>
      <c r="T1168" s="194"/>
      <c r="AT1168" s="188" t="s">
        <v>197</v>
      </c>
      <c r="AU1168" s="188" t="s">
        <v>195</v>
      </c>
      <c r="AV1168" s="12" t="s">
        <v>195</v>
      </c>
      <c r="AW1168" s="12" t="s">
        <v>35</v>
      </c>
      <c r="AX1168" s="12" t="s">
        <v>78</v>
      </c>
      <c r="AY1168" s="188" t="s">
        <v>187</v>
      </c>
    </row>
    <row r="1169" spans="2:65" s="1" customFormat="1" ht="22.5" customHeight="1">
      <c r="B1169" s="165"/>
      <c r="C1169" s="166" t="s">
        <v>1263</v>
      </c>
      <c r="D1169" s="166" t="s">
        <v>189</v>
      </c>
      <c r="E1169" s="167" t="s">
        <v>1264</v>
      </c>
      <c r="F1169" s="168" t="s">
        <v>1265</v>
      </c>
      <c r="G1169" s="169" t="s">
        <v>192</v>
      </c>
      <c r="H1169" s="170">
        <v>25.3</v>
      </c>
      <c r="I1169" s="171"/>
      <c r="J1169" s="172">
        <f>ROUND(I1169*H1169,2)</f>
        <v>0</v>
      </c>
      <c r="K1169" s="168" t="s">
        <v>193</v>
      </c>
      <c r="L1169" s="35"/>
      <c r="M1169" s="173" t="s">
        <v>22</v>
      </c>
      <c r="N1169" s="174" t="s">
        <v>43</v>
      </c>
      <c r="O1169" s="36"/>
      <c r="P1169" s="175">
        <f>O1169*H1169</f>
        <v>0</v>
      </c>
      <c r="Q1169" s="175">
        <v>0.00227</v>
      </c>
      <c r="R1169" s="175">
        <f>Q1169*H1169</f>
        <v>0.057430999999999996</v>
      </c>
      <c r="S1169" s="175">
        <v>0</v>
      </c>
      <c r="T1169" s="176">
        <f>S1169*H1169</f>
        <v>0</v>
      </c>
      <c r="AR1169" s="18" t="s">
        <v>301</v>
      </c>
      <c r="AT1169" s="18" t="s">
        <v>189</v>
      </c>
      <c r="AU1169" s="18" t="s">
        <v>195</v>
      </c>
      <c r="AY1169" s="18" t="s">
        <v>187</v>
      </c>
      <c r="BE1169" s="177">
        <f>IF(N1169="základní",J1169,0)</f>
        <v>0</v>
      </c>
      <c r="BF1169" s="177">
        <f>IF(N1169="snížená",J1169,0)</f>
        <v>0</v>
      </c>
      <c r="BG1169" s="177">
        <f>IF(N1169="zákl. přenesená",J1169,0)</f>
        <v>0</v>
      </c>
      <c r="BH1169" s="177">
        <f>IF(N1169="sníž. přenesená",J1169,0)</f>
        <v>0</v>
      </c>
      <c r="BI1169" s="177">
        <f>IF(N1169="nulová",J1169,0)</f>
        <v>0</v>
      </c>
      <c r="BJ1169" s="18" t="s">
        <v>195</v>
      </c>
      <c r="BK1169" s="177">
        <f>ROUND(I1169*H1169,2)</f>
        <v>0</v>
      </c>
      <c r="BL1169" s="18" t="s">
        <v>301</v>
      </c>
      <c r="BM1169" s="18" t="s">
        <v>1266</v>
      </c>
    </row>
    <row r="1170" spans="2:51" s="11" customFormat="1" ht="13.5">
      <c r="B1170" s="178"/>
      <c r="D1170" s="179" t="s">
        <v>197</v>
      </c>
      <c r="E1170" s="180" t="s">
        <v>22</v>
      </c>
      <c r="F1170" s="181" t="s">
        <v>250</v>
      </c>
      <c r="H1170" s="182" t="s">
        <v>22</v>
      </c>
      <c r="I1170" s="183"/>
      <c r="L1170" s="178"/>
      <c r="M1170" s="184"/>
      <c r="N1170" s="185"/>
      <c r="O1170" s="185"/>
      <c r="P1170" s="185"/>
      <c r="Q1170" s="185"/>
      <c r="R1170" s="185"/>
      <c r="S1170" s="185"/>
      <c r="T1170" s="186"/>
      <c r="AT1170" s="182" t="s">
        <v>197</v>
      </c>
      <c r="AU1170" s="182" t="s">
        <v>195</v>
      </c>
      <c r="AV1170" s="11" t="s">
        <v>78</v>
      </c>
      <c r="AW1170" s="11" t="s">
        <v>35</v>
      </c>
      <c r="AX1170" s="11" t="s">
        <v>71</v>
      </c>
      <c r="AY1170" s="182" t="s">
        <v>187</v>
      </c>
    </row>
    <row r="1171" spans="2:51" s="12" customFormat="1" ht="13.5">
      <c r="B1171" s="187"/>
      <c r="D1171" s="196" t="s">
        <v>197</v>
      </c>
      <c r="E1171" s="216" t="s">
        <v>22</v>
      </c>
      <c r="F1171" s="217" t="s">
        <v>1267</v>
      </c>
      <c r="H1171" s="218">
        <v>25.3</v>
      </c>
      <c r="I1171" s="191"/>
      <c r="L1171" s="187"/>
      <c r="M1171" s="192"/>
      <c r="N1171" s="193"/>
      <c r="O1171" s="193"/>
      <c r="P1171" s="193"/>
      <c r="Q1171" s="193"/>
      <c r="R1171" s="193"/>
      <c r="S1171" s="193"/>
      <c r="T1171" s="194"/>
      <c r="AT1171" s="188" t="s">
        <v>197</v>
      </c>
      <c r="AU1171" s="188" t="s">
        <v>195</v>
      </c>
      <c r="AV1171" s="12" t="s">
        <v>195</v>
      </c>
      <c r="AW1171" s="12" t="s">
        <v>35</v>
      </c>
      <c r="AX1171" s="12" t="s">
        <v>78</v>
      </c>
      <c r="AY1171" s="188" t="s">
        <v>187</v>
      </c>
    </row>
    <row r="1172" spans="2:65" s="1" customFormat="1" ht="22.5" customHeight="1">
      <c r="B1172" s="165"/>
      <c r="C1172" s="166" t="s">
        <v>1268</v>
      </c>
      <c r="D1172" s="166" t="s">
        <v>189</v>
      </c>
      <c r="E1172" s="167" t="s">
        <v>1269</v>
      </c>
      <c r="F1172" s="168" t="s">
        <v>1270</v>
      </c>
      <c r="G1172" s="169" t="s">
        <v>192</v>
      </c>
      <c r="H1172" s="170">
        <v>30.9</v>
      </c>
      <c r="I1172" s="171"/>
      <c r="J1172" s="172">
        <f>ROUND(I1172*H1172,2)</f>
        <v>0</v>
      </c>
      <c r="K1172" s="168" t="s">
        <v>193</v>
      </c>
      <c r="L1172" s="35"/>
      <c r="M1172" s="173" t="s">
        <v>22</v>
      </c>
      <c r="N1172" s="174" t="s">
        <v>43</v>
      </c>
      <c r="O1172" s="36"/>
      <c r="P1172" s="175">
        <f>O1172*H1172</f>
        <v>0</v>
      </c>
      <c r="Q1172" s="175">
        <v>0.00653</v>
      </c>
      <c r="R1172" s="175">
        <f>Q1172*H1172</f>
        <v>0.20177699999999998</v>
      </c>
      <c r="S1172" s="175">
        <v>0</v>
      </c>
      <c r="T1172" s="176">
        <f>S1172*H1172</f>
        <v>0</v>
      </c>
      <c r="AR1172" s="18" t="s">
        <v>301</v>
      </c>
      <c r="AT1172" s="18" t="s">
        <v>189</v>
      </c>
      <c r="AU1172" s="18" t="s">
        <v>195</v>
      </c>
      <c r="AY1172" s="18" t="s">
        <v>187</v>
      </c>
      <c r="BE1172" s="177">
        <f>IF(N1172="základní",J1172,0)</f>
        <v>0</v>
      </c>
      <c r="BF1172" s="177">
        <f>IF(N1172="snížená",J1172,0)</f>
        <v>0</v>
      </c>
      <c r="BG1172" s="177">
        <f>IF(N1172="zákl. přenesená",J1172,0)</f>
        <v>0</v>
      </c>
      <c r="BH1172" s="177">
        <f>IF(N1172="sníž. přenesená",J1172,0)</f>
        <v>0</v>
      </c>
      <c r="BI1172" s="177">
        <f>IF(N1172="nulová",J1172,0)</f>
        <v>0</v>
      </c>
      <c r="BJ1172" s="18" t="s">
        <v>195</v>
      </c>
      <c r="BK1172" s="177">
        <f>ROUND(I1172*H1172,2)</f>
        <v>0</v>
      </c>
      <c r="BL1172" s="18" t="s">
        <v>301</v>
      </c>
      <c r="BM1172" s="18" t="s">
        <v>1271</v>
      </c>
    </row>
    <row r="1173" spans="2:51" s="11" customFormat="1" ht="13.5">
      <c r="B1173" s="178"/>
      <c r="D1173" s="179" t="s">
        <v>197</v>
      </c>
      <c r="E1173" s="180" t="s">
        <v>22</v>
      </c>
      <c r="F1173" s="181" t="s">
        <v>250</v>
      </c>
      <c r="H1173" s="182" t="s">
        <v>22</v>
      </c>
      <c r="I1173" s="183"/>
      <c r="L1173" s="178"/>
      <c r="M1173" s="184"/>
      <c r="N1173" s="185"/>
      <c r="O1173" s="185"/>
      <c r="P1173" s="185"/>
      <c r="Q1173" s="185"/>
      <c r="R1173" s="185"/>
      <c r="S1173" s="185"/>
      <c r="T1173" s="186"/>
      <c r="AT1173" s="182" t="s">
        <v>197</v>
      </c>
      <c r="AU1173" s="182" t="s">
        <v>195</v>
      </c>
      <c r="AV1173" s="11" t="s">
        <v>78</v>
      </c>
      <c r="AW1173" s="11" t="s">
        <v>35</v>
      </c>
      <c r="AX1173" s="11" t="s">
        <v>71</v>
      </c>
      <c r="AY1173" s="182" t="s">
        <v>187</v>
      </c>
    </row>
    <row r="1174" spans="2:51" s="12" customFormat="1" ht="13.5">
      <c r="B1174" s="187"/>
      <c r="D1174" s="196" t="s">
        <v>197</v>
      </c>
      <c r="E1174" s="216" t="s">
        <v>22</v>
      </c>
      <c r="F1174" s="217" t="s">
        <v>1272</v>
      </c>
      <c r="H1174" s="218">
        <v>30.9</v>
      </c>
      <c r="I1174" s="191"/>
      <c r="L1174" s="187"/>
      <c r="M1174" s="192"/>
      <c r="N1174" s="193"/>
      <c r="O1174" s="193"/>
      <c r="P1174" s="193"/>
      <c r="Q1174" s="193"/>
      <c r="R1174" s="193"/>
      <c r="S1174" s="193"/>
      <c r="T1174" s="194"/>
      <c r="AT1174" s="188" t="s">
        <v>197</v>
      </c>
      <c r="AU1174" s="188" t="s">
        <v>195</v>
      </c>
      <c r="AV1174" s="12" t="s">
        <v>195</v>
      </c>
      <c r="AW1174" s="12" t="s">
        <v>35</v>
      </c>
      <c r="AX1174" s="12" t="s">
        <v>78</v>
      </c>
      <c r="AY1174" s="188" t="s">
        <v>187</v>
      </c>
    </row>
    <row r="1175" spans="2:65" s="1" customFormat="1" ht="31.5" customHeight="1">
      <c r="B1175" s="165"/>
      <c r="C1175" s="166" t="s">
        <v>1273</v>
      </c>
      <c r="D1175" s="166" t="s">
        <v>189</v>
      </c>
      <c r="E1175" s="167" t="s">
        <v>1274</v>
      </c>
      <c r="F1175" s="168" t="s">
        <v>1275</v>
      </c>
      <c r="G1175" s="169" t="s">
        <v>192</v>
      </c>
      <c r="H1175" s="170">
        <v>42.2</v>
      </c>
      <c r="I1175" s="171"/>
      <c r="J1175" s="172">
        <f>ROUND(I1175*H1175,2)</f>
        <v>0</v>
      </c>
      <c r="K1175" s="168" t="s">
        <v>193</v>
      </c>
      <c r="L1175" s="35"/>
      <c r="M1175" s="173" t="s">
        <v>22</v>
      </c>
      <c r="N1175" s="174" t="s">
        <v>43</v>
      </c>
      <c r="O1175" s="36"/>
      <c r="P1175" s="175">
        <f>O1175*H1175</f>
        <v>0</v>
      </c>
      <c r="Q1175" s="175">
        <v>0.00291</v>
      </c>
      <c r="R1175" s="175">
        <f>Q1175*H1175</f>
        <v>0.122802</v>
      </c>
      <c r="S1175" s="175">
        <v>0</v>
      </c>
      <c r="T1175" s="176">
        <f>S1175*H1175</f>
        <v>0</v>
      </c>
      <c r="AR1175" s="18" t="s">
        <v>301</v>
      </c>
      <c r="AT1175" s="18" t="s">
        <v>189</v>
      </c>
      <c r="AU1175" s="18" t="s">
        <v>195</v>
      </c>
      <c r="AY1175" s="18" t="s">
        <v>187</v>
      </c>
      <c r="BE1175" s="177">
        <f>IF(N1175="základní",J1175,0)</f>
        <v>0</v>
      </c>
      <c r="BF1175" s="177">
        <f>IF(N1175="snížená",J1175,0)</f>
        <v>0</v>
      </c>
      <c r="BG1175" s="177">
        <f>IF(N1175="zákl. přenesená",J1175,0)</f>
        <v>0</v>
      </c>
      <c r="BH1175" s="177">
        <f>IF(N1175="sníž. přenesená",J1175,0)</f>
        <v>0</v>
      </c>
      <c r="BI1175" s="177">
        <f>IF(N1175="nulová",J1175,0)</f>
        <v>0</v>
      </c>
      <c r="BJ1175" s="18" t="s">
        <v>195</v>
      </c>
      <c r="BK1175" s="177">
        <f>ROUND(I1175*H1175,2)</f>
        <v>0</v>
      </c>
      <c r="BL1175" s="18" t="s">
        <v>301</v>
      </c>
      <c r="BM1175" s="18" t="s">
        <v>1276</v>
      </c>
    </row>
    <row r="1176" spans="2:51" s="11" customFormat="1" ht="13.5">
      <c r="B1176" s="178"/>
      <c r="D1176" s="179" t="s">
        <v>197</v>
      </c>
      <c r="E1176" s="180" t="s">
        <v>22</v>
      </c>
      <c r="F1176" s="181" t="s">
        <v>250</v>
      </c>
      <c r="H1176" s="182" t="s">
        <v>22</v>
      </c>
      <c r="I1176" s="183"/>
      <c r="L1176" s="178"/>
      <c r="M1176" s="184"/>
      <c r="N1176" s="185"/>
      <c r="O1176" s="185"/>
      <c r="P1176" s="185"/>
      <c r="Q1176" s="185"/>
      <c r="R1176" s="185"/>
      <c r="S1176" s="185"/>
      <c r="T1176" s="186"/>
      <c r="AT1176" s="182" t="s">
        <v>197</v>
      </c>
      <c r="AU1176" s="182" t="s">
        <v>195</v>
      </c>
      <c r="AV1176" s="11" t="s">
        <v>78</v>
      </c>
      <c r="AW1176" s="11" t="s">
        <v>35</v>
      </c>
      <c r="AX1176" s="11" t="s">
        <v>71</v>
      </c>
      <c r="AY1176" s="182" t="s">
        <v>187</v>
      </c>
    </row>
    <row r="1177" spans="2:51" s="12" customFormat="1" ht="13.5">
      <c r="B1177" s="187"/>
      <c r="D1177" s="196" t="s">
        <v>197</v>
      </c>
      <c r="E1177" s="216" t="s">
        <v>22</v>
      </c>
      <c r="F1177" s="217" t="s">
        <v>1201</v>
      </c>
      <c r="H1177" s="218">
        <v>42.2</v>
      </c>
      <c r="I1177" s="191"/>
      <c r="L1177" s="187"/>
      <c r="M1177" s="192"/>
      <c r="N1177" s="193"/>
      <c r="O1177" s="193"/>
      <c r="P1177" s="193"/>
      <c r="Q1177" s="193"/>
      <c r="R1177" s="193"/>
      <c r="S1177" s="193"/>
      <c r="T1177" s="194"/>
      <c r="AT1177" s="188" t="s">
        <v>197</v>
      </c>
      <c r="AU1177" s="188" t="s">
        <v>195</v>
      </c>
      <c r="AV1177" s="12" t="s">
        <v>195</v>
      </c>
      <c r="AW1177" s="12" t="s">
        <v>35</v>
      </c>
      <c r="AX1177" s="12" t="s">
        <v>78</v>
      </c>
      <c r="AY1177" s="188" t="s">
        <v>187</v>
      </c>
    </row>
    <row r="1178" spans="2:65" s="1" customFormat="1" ht="31.5" customHeight="1">
      <c r="B1178" s="165"/>
      <c r="C1178" s="166" t="s">
        <v>1277</v>
      </c>
      <c r="D1178" s="166" t="s">
        <v>189</v>
      </c>
      <c r="E1178" s="167" t="s">
        <v>1278</v>
      </c>
      <c r="F1178" s="168" t="s">
        <v>1279</v>
      </c>
      <c r="G1178" s="169" t="s">
        <v>192</v>
      </c>
      <c r="H1178" s="170">
        <v>130.65</v>
      </c>
      <c r="I1178" s="171"/>
      <c r="J1178" s="172">
        <f>ROUND(I1178*H1178,2)</f>
        <v>0</v>
      </c>
      <c r="K1178" s="168" t="s">
        <v>193</v>
      </c>
      <c r="L1178" s="35"/>
      <c r="M1178" s="173" t="s">
        <v>22</v>
      </c>
      <c r="N1178" s="174" t="s">
        <v>43</v>
      </c>
      <c r="O1178" s="36"/>
      <c r="P1178" s="175">
        <f>O1178*H1178</f>
        <v>0</v>
      </c>
      <c r="Q1178" s="175">
        <v>0.00584</v>
      </c>
      <c r="R1178" s="175">
        <f>Q1178*H1178</f>
        <v>0.762996</v>
      </c>
      <c r="S1178" s="175">
        <v>0</v>
      </c>
      <c r="T1178" s="176">
        <f>S1178*H1178</f>
        <v>0</v>
      </c>
      <c r="AR1178" s="18" t="s">
        <v>301</v>
      </c>
      <c r="AT1178" s="18" t="s">
        <v>189</v>
      </c>
      <c r="AU1178" s="18" t="s">
        <v>195</v>
      </c>
      <c r="AY1178" s="18" t="s">
        <v>187</v>
      </c>
      <c r="BE1178" s="177">
        <f>IF(N1178="základní",J1178,0)</f>
        <v>0</v>
      </c>
      <c r="BF1178" s="177">
        <f>IF(N1178="snížená",J1178,0)</f>
        <v>0</v>
      </c>
      <c r="BG1178" s="177">
        <f>IF(N1178="zákl. přenesená",J1178,0)</f>
        <v>0</v>
      </c>
      <c r="BH1178" s="177">
        <f>IF(N1178="sníž. přenesená",J1178,0)</f>
        <v>0</v>
      </c>
      <c r="BI1178" s="177">
        <f>IF(N1178="nulová",J1178,0)</f>
        <v>0</v>
      </c>
      <c r="BJ1178" s="18" t="s">
        <v>195</v>
      </c>
      <c r="BK1178" s="177">
        <f>ROUND(I1178*H1178,2)</f>
        <v>0</v>
      </c>
      <c r="BL1178" s="18" t="s">
        <v>301</v>
      </c>
      <c r="BM1178" s="18" t="s">
        <v>1280</v>
      </c>
    </row>
    <row r="1179" spans="2:51" s="11" customFormat="1" ht="13.5">
      <c r="B1179" s="178"/>
      <c r="D1179" s="179" t="s">
        <v>197</v>
      </c>
      <c r="E1179" s="180" t="s">
        <v>22</v>
      </c>
      <c r="F1179" s="181" t="s">
        <v>250</v>
      </c>
      <c r="H1179" s="182" t="s">
        <v>22</v>
      </c>
      <c r="I1179" s="183"/>
      <c r="L1179" s="178"/>
      <c r="M1179" s="184"/>
      <c r="N1179" s="185"/>
      <c r="O1179" s="185"/>
      <c r="P1179" s="185"/>
      <c r="Q1179" s="185"/>
      <c r="R1179" s="185"/>
      <c r="S1179" s="185"/>
      <c r="T1179" s="186"/>
      <c r="AT1179" s="182" t="s">
        <v>197</v>
      </c>
      <c r="AU1179" s="182" t="s">
        <v>195</v>
      </c>
      <c r="AV1179" s="11" t="s">
        <v>78</v>
      </c>
      <c r="AW1179" s="11" t="s">
        <v>35</v>
      </c>
      <c r="AX1179" s="11" t="s">
        <v>71</v>
      </c>
      <c r="AY1179" s="182" t="s">
        <v>187</v>
      </c>
    </row>
    <row r="1180" spans="2:51" s="12" customFormat="1" ht="13.5">
      <c r="B1180" s="187"/>
      <c r="D1180" s="179" t="s">
        <v>197</v>
      </c>
      <c r="E1180" s="188" t="s">
        <v>22</v>
      </c>
      <c r="F1180" s="189" t="s">
        <v>1202</v>
      </c>
      <c r="H1180" s="190">
        <v>3</v>
      </c>
      <c r="I1180" s="191"/>
      <c r="L1180" s="187"/>
      <c r="M1180" s="192"/>
      <c r="N1180" s="193"/>
      <c r="O1180" s="193"/>
      <c r="P1180" s="193"/>
      <c r="Q1180" s="193"/>
      <c r="R1180" s="193"/>
      <c r="S1180" s="193"/>
      <c r="T1180" s="194"/>
      <c r="AT1180" s="188" t="s">
        <v>197</v>
      </c>
      <c r="AU1180" s="188" t="s">
        <v>195</v>
      </c>
      <c r="AV1180" s="12" t="s">
        <v>195</v>
      </c>
      <c r="AW1180" s="12" t="s">
        <v>35</v>
      </c>
      <c r="AX1180" s="12" t="s">
        <v>71</v>
      </c>
      <c r="AY1180" s="188" t="s">
        <v>187</v>
      </c>
    </row>
    <row r="1181" spans="2:51" s="12" customFormat="1" ht="13.5">
      <c r="B1181" s="187"/>
      <c r="D1181" s="179" t="s">
        <v>197</v>
      </c>
      <c r="E1181" s="188" t="s">
        <v>22</v>
      </c>
      <c r="F1181" s="189" t="s">
        <v>1203</v>
      </c>
      <c r="H1181" s="190">
        <v>3.45</v>
      </c>
      <c r="I1181" s="191"/>
      <c r="L1181" s="187"/>
      <c r="M1181" s="192"/>
      <c r="N1181" s="193"/>
      <c r="O1181" s="193"/>
      <c r="P1181" s="193"/>
      <c r="Q1181" s="193"/>
      <c r="R1181" s="193"/>
      <c r="S1181" s="193"/>
      <c r="T1181" s="194"/>
      <c r="AT1181" s="188" t="s">
        <v>197</v>
      </c>
      <c r="AU1181" s="188" t="s">
        <v>195</v>
      </c>
      <c r="AV1181" s="12" t="s">
        <v>195</v>
      </c>
      <c r="AW1181" s="12" t="s">
        <v>35</v>
      </c>
      <c r="AX1181" s="12" t="s">
        <v>71</v>
      </c>
      <c r="AY1181" s="188" t="s">
        <v>187</v>
      </c>
    </row>
    <row r="1182" spans="2:51" s="12" customFormat="1" ht="13.5">
      <c r="B1182" s="187"/>
      <c r="D1182" s="179" t="s">
        <v>197</v>
      </c>
      <c r="E1182" s="188" t="s">
        <v>22</v>
      </c>
      <c r="F1182" s="189" t="s">
        <v>1204</v>
      </c>
      <c r="H1182" s="190">
        <v>1.125</v>
      </c>
      <c r="I1182" s="191"/>
      <c r="L1182" s="187"/>
      <c r="M1182" s="192"/>
      <c r="N1182" s="193"/>
      <c r="O1182" s="193"/>
      <c r="P1182" s="193"/>
      <c r="Q1182" s="193"/>
      <c r="R1182" s="193"/>
      <c r="S1182" s="193"/>
      <c r="T1182" s="194"/>
      <c r="AT1182" s="188" t="s">
        <v>197</v>
      </c>
      <c r="AU1182" s="188" t="s">
        <v>195</v>
      </c>
      <c r="AV1182" s="12" t="s">
        <v>195</v>
      </c>
      <c r="AW1182" s="12" t="s">
        <v>35</v>
      </c>
      <c r="AX1182" s="12" t="s">
        <v>71</v>
      </c>
      <c r="AY1182" s="188" t="s">
        <v>187</v>
      </c>
    </row>
    <row r="1183" spans="2:51" s="12" customFormat="1" ht="13.5">
      <c r="B1183" s="187"/>
      <c r="D1183" s="179" t="s">
        <v>197</v>
      </c>
      <c r="E1183" s="188" t="s">
        <v>22</v>
      </c>
      <c r="F1183" s="189" t="s">
        <v>1205</v>
      </c>
      <c r="H1183" s="190">
        <v>3.275</v>
      </c>
      <c r="I1183" s="191"/>
      <c r="L1183" s="187"/>
      <c r="M1183" s="192"/>
      <c r="N1183" s="193"/>
      <c r="O1183" s="193"/>
      <c r="P1183" s="193"/>
      <c r="Q1183" s="193"/>
      <c r="R1183" s="193"/>
      <c r="S1183" s="193"/>
      <c r="T1183" s="194"/>
      <c r="AT1183" s="188" t="s">
        <v>197</v>
      </c>
      <c r="AU1183" s="188" t="s">
        <v>195</v>
      </c>
      <c r="AV1183" s="12" t="s">
        <v>195</v>
      </c>
      <c r="AW1183" s="12" t="s">
        <v>35</v>
      </c>
      <c r="AX1183" s="12" t="s">
        <v>71</v>
      </c>
      <c r="AY1183" s="188" t="s">
        <v>187</v>
      </c>
    </row>
    <row r="1184" spans="2:51" s="12" customFormat="1" ht="13.5">
      <c r="B1184" s="187"/>
      <c r="D1184" s="179" t="s">
        <v>197</v>
      </c>
      <c r="E1184" s="188" t="s">
        <v>22</v>
      </c>
      <c r="F1184" s="189" t="s">
        <v>1206</v>
      </c>
      <c r="H1184" s="190">
        <v>1.8</v>
      </c>
      <c r="I1184" s="191"/>
      <c r="L1184" s="187"/>
      <c r="M1184" s="192"/>
      <c r="N1184" s="193"/>
      <c r="O1184" s="193"/>
      <c r="P1184" s="193"/>
      <c r="Q1184" s="193"/>
      <c r="R1184" s="193"/>
      <c r="S1184" s="193"/>
      <c r="T1184" s="194"/>
      <c r="AT1184" s="188" t="s">
        <v>197</v>
      </c>
      <c r="AU1184" s="188" t="s">
        <v>195</v>
      </c>
      <c r="AV1184" s="12" t="s">
        <v>195</v>
      </c>
      <c r="AW1184" s="12" t="s">
        <v>35</v>
      </c>
      <c r="AX1184" s="12" t="s">
        <v>71</v>
      </c>
      <c r="AY1184" s="188" t="s">
        <v>187</v>
      </c>
    </row>
    <row r="1185" spans="2:51" s="12" customFormat="1" ht="13.5">
      <c r="B1185" s="187"/>
      <c r="D1185" s="179" t="s">
        <v>197</v>
      </c>
      <c r="E1185" s="188" t="s">
        <v>22</v>
      </c>
      <c r="F1185" s="189" t="s">
        <v>1207</v>
      </c>
      <c r="H1185" s="190">
        <v>118</v>
      </c>
      <c r="I1185" s="191"/>
      <c r="L1185" s="187"/>
      <c r="M1185" s="192"/>
      <c r="N1185" s="193"/>
      <c r="O1185" s="193"/>
      <c r="P1185" s="193"/>
      <c r="Q1185" s="193"/>
      <c r="R1185" s="193"/>
      <c r="S1185" s="193"/>
      <c r="T1185" s="194"/>
      <c r="AT1185" s="188" t="s">
        <v>197</v>
      </c>
      <c r="AU1185" s="188" t="s">
        <v>195</v>
      </c>
      <c r="AV1185" s="12" t="s">
        <v>195</v>
      </c>
      <c r="AW1185" s="12" t="s">
        <v>35</v>
      </c>
      <c r="AX1185" s="12" t="s">
        <v>71</v>
      </c>
      <c r="AY1185" s="188" t="s">
        <v>187</v>
      </c>
    </row>
    <row r="1186" spans="2:51" s="13" customFormat="1" ht="13.5">
      <c r="B1186" s="195"/>
      <c r="D1186" s="196" t="s">
        <v>197</v>
      </c>
      <c r="E1186" s="197" t="s">
        <v>22</v>
      </c>
      <c r="F1186" s="198" t="s">
        <v>201</v>
      </c>
      <c r="H1186" s="199">
        <v>130.65</v>
      </c>
      <c r="I1186" s="200"/>
      <c r="L1186" s="195"/>
      <c r="M1186" s="201"/>
      <c r="N1186" s="202"/>
      <c r="O1186" s="202"/>
      <c r="P1186" s="202"/>
      <c r="Q1186" s="202"/>
      <c r="R1186" s="202"/>
      <c r="S1186" s="202"/>
      <c r="T1186" s="203"/>
      <c r="AT1186" s="204" t="s">
        <v>197</v>
      </c>
      <c r="AU1186" s="204" t="s">
        <v>195</v>
      </c>
      <c r="AV1186" s="13" t="s">
        <v>194</v>
      </c>
      <c r="AW1186" s="13" t="s">
        <v>35</v>
      </c>
      <c r="AX1186" s="13" t="s">
        <v>78</v>
      </c>
      <c r="AY1186" s="204" t="s">
        <v>187</v>
      </c>
    </row>
    <row r="1187" spans="2:65" s="1" customFormat="1" ht="31.5" customHeight="1">
      <c r="B1187" s="165"/>
      <c r="C1187" s="166" t="s">
        <v>1281</v>
      </c>
      <c r="D1187" s="166" t="s">
        <v>189</v>
      </c>
      <c r="E1187" s="167" t="s">
        <v>1282</v>
      </c>
      <c r="F1187" s="168" t="s">
        <v>1283</v>
      </c>
      <c r="G1187" s="169" t="s">
        <v>95</v>
      </c>
      <c r="H1187" s="170">
        <v>3.24</v>
      </c>
      <c r="I1187" s="171"/>
      <c r="J1187" s="172">
        <f>ROUND(I1187*H1187,2)</f>
        <v>0</v>
      </c>
      <c r="K1187" s="168" t="s">
        <v>193</v>
      </c>
      <c r="L1187" s="35"/>
      <c r="M1187" s="173" t="s">
        <v>22</v>
      </c>
      <c r="N1187" s="174" t="s">
        <v>43</v>
      </c>
      <c r="O1187" s="36"/>
      <c r="P1187" s="175">
        <f>O1187*H1187</f>
        <v>0</v>
      </c>
      <c r="Q1187" s="175">
        <v>0.00782</v>
      </c>
      <c r="R1187" s="175">
        <f>Q1187*H1187</f>
        <v>0.025336800000000003</v>
      </c>
      <c r="S1187" s="175">
        <v>0</v>
      </c>
      <c r="T1187" s="176">
        <f>S1187*H1187</f>
        <v>0</v>
      </c>
      <c r="AR1187" s="18" t="s">
        <v>301</v>
      </c>
      <c r="AT1187" s="18" t="s">
        <v>189</v>
      </c>
      <c r="AU1187" s="18" t="s">
        <v>195</v>
      </c>
      <c r="AY1187" s="18" t="s">
        <v>187</v>
      </c>
      <c r="BE1187" s="177">
        <f>IF(N1187="základní",J1187,0)</f>
        <v>0</v>
      </c>
      <c r="BF1187" s="177">
        <f>IF(N1187="snížená",J1187,0)</f>
        <v>0</v>
      </c>
      <c r="BG1187" s="177">
        <f>IF(N1187="zákl. přenesená",J1187,0)</f>
        <v>0</v>
      </c>
      <c r="BH1187" s="177">
        <f>IF(N1187="sníž. přenesená",J1187,0)</f>
        <v>0</v>
      </c>
      <c r="BI1187" s="177">
        <f>IF(N1187="nulová",J1187,0)</f>
        <v>0</v>
      </c>
      <c r="BJ1187" s="18" t="s">
        <v>195</v>
      </c>
      <c r="BK1187" s="177">
        <f>ROUND(I1187*H1187,2)</f>
        <v>0</v>
      </c>
      <c r="BL1187" s="18" t="s">
        <v>301</v>
      </c>
      <c r="BM1187" s="18" t="s">
        <v>1284</v>
      </c>
    </row>
    <row r="1188" spans="2:51" s="11" customFormat="1" ht="13.5">
      <c r="B1188" s="178"/>
      <c r="D1188" s="179" t="s">
        <v>197</v>
      </c>
      <c r="E1188" s="180" t="s">
        <v>22</v>
      </c>
      <c r="F1188" s="181" t="s">
        <v>250</v>
      </c>
      <c r="H1188" s="182" t="s">
        <v>22</v>
      </c>
      <c r="I1188" s="183"/>
      <c r="L1188" s="178"/>
      <c r="M1188" s="184"/>
      <c r="N1188" s="185"/>
      <c r="O1188" s="185"/>
      <c r="P1188" s="185"/>
      <c r="Q1188" s="185"/>
      <c r="R1188" s="185"/>
      <c r="S1188" s="185"/>
      <c r="T1188" s="186"/>
      <c r="AT1188" s="182" t="s">
        <v>197</v>
      </c>
      <c r="AU1188" s="182" t="s">
        <v>195</v>
      </c>
      <c r="AV1188" s="11" t="s">
        <v>78</v>
      </c>
      <c r="AW1188" s="11" t="s">
        <v>35</v>
      </c>
      <c r="AX1188" s="11" t="s">
        <v>71</v>
      </c>
      <c r="AY1188" s="182" t="s">
        <v>187</v>
      </c>
    </row>
    <row r="1189" spans="2:51" s="12" customFormat="1" ht="13.5">
      <c r="B1189" s="187"/>
      <c r="D1189" s="179" t="s">
        <v>197</v>
      </c>
      <c r="E1189" s="188" t="s">
        <v>22</v>
      </c>
      <c r="F1189" s="189" t="s">
        <v>1208</v>
      </c>
      <c r="H1189" s="190">
        <v>2.268</v>
      </c>
      <c r="I1189" s="191"/>
      <c r="L1189" s="187"/>
      <c r="M1189" s="192"/>
      <c r="N1189" s="193"/>
      <c r="O1189" s="193"/>
      <c r="P1189" s="193"/>
      <c r="Q1189" s="193"/>
      <c r="R1189" s="193"/>
      <c r="S1189" s="193"/>
      <c r="T1189" s="194"/>
      <c r="AT1189" s="188" t="s">
        <v>197</v>
      </c>
      <c r="AU1189" s="188" t="s">
        <v>195</v>
      </c>
      <c r="AV1189" s="12" t="s">
        <v>195</v>
      </c>
      <c r="AW1189" s="12" t="s">
        <v>35</v>
      </c>
      <c r="AX1189" s="12" t="s">
        <v>71</v>
      </c>
      <c r="AY1189" s="188" t="s">
        <v>187</v>
      </c>
    </row>
    <row r="1190" spans="2:51" s="12" customFormat="1" ht="13.5">
      <c r="B1190" s="187"/>
      <c r="D1190" s="179" t="s">
        <v>197</v>
      </c>
      <c r="E1190" s="188" t="s">
        <v>22</v>
      </c>
      <c r="F1190" s="189" t="s">
        <v>1209</v>
      </c>
      <c r="H1190" s="190">
        <v>0.972</v>
      </c>
      <c r="I1190" s="191"/>
      <c r="L1190" s="187"/>
      <c r="M1190" s="192"/>
      <c r="N1190" s="193"/>
      <c r="O1190" s="193"/>
      <c r="P1190" s="193"/>
      <c r="Q1190" s="193"/>
      <c r="R1190" s="193"/>
      <c r="S1190" s="193"/>
      <c r="T1190" s="194"/>
      <c r="AT1190" s="188" t="s">
        <v>197</v>
      </c>
      <c r="AU1190" s="188" t="s">
        <v>195</v>
      </c>
      <c r="AV1190" s="12" t="s">
        <v>195</v>
      </c>
      <c r="AW1190" s="12" t="s">
        <v>35</v>
      </c>
      <c r="AX1190" s="12" t="s">
        <v>71</v>
      </c>
      <c r="AY1190" s="188" t="s">
        <v>187</v>
      </c>
    </row>
    <row r="1191" spans="2:51" s="13" customFormat="1" ht="13.5">
      <c r="B1191" s="195"/>
      <c r="D1191" s="196" t="s">
        <v>197</v>
      </c>
      <c r="E1191" s="197" t="s">
        <v>22</v>
      </c>
      <c r="F1191" s="198" t="s">
        <v>201</v>
      </c>
      <c r="H1191" s="199">
        <v>3.24</v>
      </c>
      <c r="I1191" s="200"/>
      <c r="L1191" s="195"/>
      <c r="M1191" s="201"/>
      <c r="N1191" s="202"/>
      <c r="O1191" s="202"/>
      <c r="P1191" s="202"/>
      <c r="Q1191" s="202"/>
      <c r="R1191" s="202"/>
      <c r="S1191" s="202"/>
      <c r="T1191" s="203"/>
      <c r="AT1191" s="204" t="s">
        <v>197</v>
      </c>
      <c r="AU1191" s="204" t="s">
        <v>195</v>
      </c>
      <c r="AV1191" s="13" t="s">
        <v>194</v>
      </c>
      <c r="AW1191" s="13" t="s">
        <v>35</v>
      </c>
      <c r="AX1191" s="13" t="s">
        <v>78</v>
      </c>
      <c r="AY1191" s="204" t="s">
        <v>187</v>
      </c>
    </row>
    <row r="1192" spans="2:65" s="1" customFormat="1" ht="31.5" customHeight="1">
      <c r="B1192" s="165"/>
      <c r="C1192" s="166" t="s">
        <v>1285</v>
      </c>
      <c r="D1192" s="166" t="s">
        <v>189</v>
      </c>
      <c r="E1192" s="167" t="s">
        <v>1286</v>
      </c>
      <c r="F1192" s="168" t="s">
        <v>1287</v>
      </c>
      <c r="G1192" s="169" t="s">
        <v>742</v>
      </c>
      <c r="H1192" s="170">
        <v>2</v>
      </c>
      <c r="I1192" s="171"/>
      <c r="J1192" s="172">
        <f>ROUND(I1192*H1192,2)</f>
        <v>0</v>
      </c>
      <c r="K1192" s="168" t="s">
        <v>193</v>
      </c>
      <c r="L1192" s="35"/>
      <c r="M1192" s="173" t="s">
        <v>22</v>
      </c>
      <c r="N1192" s="174" t="s">
        <v>43</v>
      </c>
      <c r="O1192" s="36"/>
      <c r="P1192" s="175">
        <f>O1192*H1192</f>
        <v>0</v>
      </c>
      <c r="Q1192" s="175">
        <v>0</v>
      </c>
      <c r="R1192" s="175">
        <f>Q1192*H1192</f>
        <v>0</v>
      </c>
      <c r="S1192" s="175">
        <v>0</v>
      </c>
      <c r="T1192" s="176">
        <f>S1192*H1192</f>
        <v>0</v>
      </c>
      <c r="AR1192" s="18" t="s">
        <v>301</v>
      </c>
      <c r="AT1192" s="18" t="s">
        <v>189</v>
      </c>
      <c r="AU1192" s="18" t="s">
        <v>195</v>
      </c>
      <c r="AY1192" s="18" t="s">
        <v>187</v>
      </c>
      <c r="BE1192" s="177">
        <f>IF(N1192="základní",J1192,0)</f>
        <v>0</v>
      </c>
      <c r="BF1192" s="177">
        <f>IF(N1192="snížená",J1192,0)</f>
        <v>0</v>
      </c>
      <c r="BG1192" s="177">
        <f>IF(N1192="zákl. přenesená",J1192,0)</f>
        <v>0</v>
      </c>
      <c r="BH1192" s="177">
        <f>IF(N1192="sníž. přenesená",J1192,0)</f>
        <v>0</v>
      </c>
      <c r="BI1192" s="177">
        <f>IF(N1192="nulová",J1192,0)</f>
        <v>0</v>
      </c>
      <c r="BJ1192" s="18" t="s">
        <v>195</v>
      </c>
      <c r="BK1192" s="177">
        <f>ROUND(I1192*H1192,2)</f>
        <v>0</v>
      </c>
      <c r="BL1192" s="18" t="s">
        <v>301</v>
      </c>
      <c r="BM1192" s="18" t="s">
        <v>1288</v>
      </c>
    </row>
    <row r="1193" spans="2:51" s="11" customFormat="1" ht="13.5">
      <c r="B1193" s="178"/>
      <c r="D1193" s="179" t="s">
        <v>197</v>
      </c>
      <c r="E1193" s="180" t="s">
        <v>22</v>
      </c>
      <c r="F1193" s="181" t="s">
        <v>250</v>
      </c>
      <c r="H1193" s="182" t="s">
        <v>22</v>
      </c>
      <c r="I1193" s="183"/>
      <c r="L1193" s="178"/>
      <c r="M1193" s="184"/>
      <c r="N1193" s="185"/>
      <c r="O1193" s="185"/>
      <c r="P1193" s="185"/>
      <c r="Q1193" s="185"/>
      <c r="R1193" s="185"/>
      <c r="S1193" s="185"/>
      <c r="T1193" s="186"/>
      <c r="AT1193" s="182" t="s">
        <v>197</v>
      </c>
      <c r="AU1193" s="182" t="s">
        <v>195</v>
      </c>
      <c r="AV1193" s="11" t="s">
        <v>78</v>
      </c>
      <c r="AW1193" s="11" t="s">
        <v>35</v>
      </c>
      <c r="AX1193" s="11" t="s">
        <v>71</v>
      </c>
      <c r="AY1193" s="182" t="s">
        <v>187</v>
      </c>
    </row>
    <row r="1194" spans="2:51" s="12" customFormat="1" ht="13.5">
      <c r="B1194" s="187"/>
      <c r="D1194" s="196" t="s">
        <v>197</v>
      </c>
      <c r="E1194" s="216" t="s">
        <v>22</v>
      </c>
      <c r="F1194" s="217" t="s">
        <v>1289</v>
      </c>
      <c r="H1194" s="218">
        <v>2</v>
      </c>
      <c r="I1194" s="191"/>
      <c r="L1194" s="187"/>
      <c r="M1194" s="192"/>
      <c r="N1194" s="193"/>
      <c r="O1194" s="193"/>
      <c r="P1194" s="193"/>
      <c r="Q1194" s="193"/>
      <c r="R1194" s="193"/>
      <c r="S1194" s="193"/>
      <c r="T1194" s="194"/>
      <c r="AT1194" s="188" t="s">
        <v>197</v>
      </c>
      <c r="AU1194" s="188" t="s">
        <v>195</v>
      </c>
      <c r="AV1194" s="12" t="s">
        <v>195</v>
      </c>
      <c r="AW1194" s="12" t="s">
        <v>35</v>
      </c>
      <c r="AX1194" s="12" t="s">
        <v>78</v>
      </c>
      <c r="AY1194" s="188" t="s">
        <v>187</v>
      </c>
    </row>
    <row r="1195" spans="2:65" s="1" customFormat="1" ht="31.5" customHeight="1">
      <c r="B1195" s="165"/>
      <c r="C1195" s="166" t="s">
        <v>1290</v>
      </c>
      <c r="D1195" s="166" t="s">
        <v>189</v>
      </c>
      <c r="E1195" s="167" t="s">
        <v>1291</v>
      </c>
      <c r="F1195" s="168" t="s">
        <v>1292</v>
      </c>
      <c r="G1195" s="169" t="s">
        <v>742</v>
      </c>
      <c r="H1195" s="170">
        <v>16</v>
      </c>
      <c r="I1195" s="171"/>
      <c r="J1195" s="172">
        <f>ROUND(I1195*H1195,2)</f>
        <v>0</v>
      </c>
      <c r="K1195" s="168" t="s">
        <v>193</v>
      </c>
      <c r="L1195" s="35"/>
      <c r="M1195" s="173" t="s">
        <v>22</v>
      </c>
      <c r="N1195" s="174" t="s">
        <v>43</v>
      </c>
      <c r="O1195" s="36"/>
      <c r="P1195" s="175">
        <f>O1195*H1195</f>
        <v>0</v>
      </c>
      <c r="Q1195" s="175">
        <v>0</v>
      </c>
      <c r="R1195" s="175">
        <f>Q1195*H1195</f>
        <v>0</v>
      </c>
      <c r="S1195" s="175">
        <v>0</v>
      </c>
      <c r="T1195" s="176">
        <f>S1195*H1195</f>
        <v>0</v>
      </c>
      <c r="AR1195" s="18" t="s">
        <v>301</v>
      </c>
      <c r="AT1195" s="18" t="s">
        <v>189</v>
      </c>
      <c r="AU1195" s="18" t="s">
        <v>195</v>
      </c>
      <c r="AY1195" s="18" t="s">
        <v>187</v>
      </c>
      <c r="BE1195" s="177">
        <f>IF(N1195="základní",J1195,0)</f>
        <v>0</v>
      </c>
      <c r="BF1195" s="177">
        <f>IF(N1195="snížená",J1195,0)</f>
        <v>0</v>
      </c>
      <c r="BG1195" s="177">
        <f>IF(N1195="zákl. přenesená",J1195,0)</f>
        <v>0</v>
      </c>
      <c r="BH1195" s="177">
        <f>IF(N1195="sníž. přenesená",J1195,0)</f>
        <v>0</v>
      </c>
      <c r="BI1195" s="177">
        <f>IF(N1195="nulová",J1195,0)</f>
        <v>0</v>
      </c>
      <c r="BJ1195" s="18" t="s">
        <v>195</v>
      </c>
      <c r="BK1195" s="177">
        <f>ROUND(I1195*H1195,2)</f>
        <v>0</v>
      </c>
      <c r="BL1195" s="18" t="s">
        <v>301</v>
      </c>
      <c r="BM1195" s="18" t="s">
        <v>1293</v>
      </c>
    </row>
    <row r="1196" spans="2:51" s="11" customFormat="1" ht="13.5">
      <c r="B1196" s="178"/>
      <c r="D1196" s="179" t="s">
        <v>197</v>
      </c>
      <c r="E1196" s="180" t="s">
        <v>22</v>
      </c>
      <c r="F1196" s="181" t="s">
        <v>250</v>
      </c>
      <c r="H1196" s="182" t="s">
        <v>22</v>
      </c>
      <c r="I1196" s="183"/>
      <c r="L1196" s="178"/>
      <c r="M1196" s="184"/>
      <c r="N1196" s="185"/>
      <c r="O1196" s="185"/>
      <c r="P1196" s="185"/>
      <c r="Q1196" s="185"/>
      <c r="R1196" s="185"/>
      <c r="S1196" s="185"/>
      <c r="T1196" s="186"/>
      <c r="AT1196" s="182" t="s">
        <v>197</v>
      </c>
      <c r="AU1196" s="182" t="s">
        <v>195</v>
      </c>
      <c r="AV1196" s="11" t="s">
        <v>78</v>
      </c>
      <c r="AW1196" s="11" t="s">
        <v>35</v>
      </c>
      <c r="AX1196" s="11" t="s">
        <v>71</v>
      </c>
      <c r="AY1196" s="182" t="s">
        <v>187</v>
      </c>
    </row>
    <row r="1197" spans="2:51" s="12" customFormat="1" ht="13.5">
      <c r="B1197" s="187"/>
      <c r="D1197" s="179" t="s">
        <v>197</v>
      </c>
      <c r="E1197" s="188" t="s">
        <v>22</v>
      </c>
      <c r="F1197" s="189" t="s">
        <v>1294</v>
      </c>
      <c r="H1197" s="190">
        <v>14</v>
      </c>
      <c r="I1197" s="191"/>
      <c r="L1197" s="187"/>
      <c r="M1197" s="192"/>
      <c r="N1197" s="193"/>
      <c r="O1197" s="193"/>
      <c r="P1197" s="193"/>
      <c r="Q1197" s="193"/>
      <c r="R1197" s="193"/>
      <c r="S1197" s="193"/>
      <c r="T1197" s="194"/>
      <c r="AT1197" s="188" t="s">
        <v>197</v>
      </c>
      <c r="AU1197" s="188" t="s">
        <v>195</v>
      </c>
      <c r="AV1197" s="12" t="s">
        <v>195</v>
      </c>
      <c r="AW1197" s="12" t="s">
        <v>35</v>
      </c>
      <c r="AX1197" s="12" t="s">
        <v>71</v>
      </c>
      <c r="AY1197" s="188" t="s">
        <v>187</v>
      </c>
    </row>
    <row r="1198" spans="2:51" s="12" customFormat="1" ht="13.5">
      <c r="B1198" s="187"/>
      <c r="D1198" s="179" t="s">
        <v>197</v>
      </c>
      <c r="E1198" s="188" t="s">
        <v>22</v>
      </c>
      <c r="F1198" s="189" t="s">
        <v>1289</v>
      </c>
      <c r="H1198" s="190">
        <v>2</v>
      </c>
      <c r="I1198" s="191"/>
      <c r="L1198" s="187"/>
      <c r="M1198" s="192"/>
      <c r="N1198" s="193"/>
      <c r="O1198" s="193"/>
      <c r="P1198" s="193"/>
      <c r="Q1198" s="193"/>
      <c r="R1198" s="193"/>
      <c r="S1198" s="193"/>
      <c r="T1198" s="194"/>
      <c r="AT1198" s="188" t="s">
        <v>197</v>
      </c>
      <c r="AU1198" s="188" t="s">
        <v>195</v>
      </c>
      <c r="AV1198" s="12" t="s">
        <v>195</v>
      </c>
      <c r="AW1198" s="12" t="s">
        <v>35</v>
      </c>
      <c r="AX1198" s="12" t="s">
        <v>71</v>
      </c>
      <c r="AY1198" s="188" t="s">
        <v>187</v>
      </c>
    </row>
    <row r="1199" spans="2:51" s="13" customFormat="1" ht="13.5">
      <c r="B1199" s="195"/>
      <c r="D1199" s="196" t="s">
        <v>197</v>
      </c>
      <c r="E1199" s="197" t="s">
        <v>22</v>
      </c>
      <c r="F1199" s="198" t="s">
        <v>201</v>
      </c>
      <c r="H1199" s="199">
        <v>16</v>
      </c>
      <c r="I1199" s="200"/>
      <c r="L1199" s="195"/>
      <c r="M1199" s="201"/>
      <c r="N1199" s="202"/>
      <c r="O1199" s="202"/>
      <c r="P1199" s="202"/>
      <c r="Q1199" s="202"/>
      <c r="R1199" s="202"/>
      <c r="S1199" s="202"/>
      <c r="T1199" s="203"/>
      <c r="AT1199" s="204" t="s">
        <v>197</v>
      </c>
      <c r="AU1199" s="204" t="s">
        <v>195</v>
      </c>
      <c r="AV1199" s="13" t="s">
        <v>194</v>
      </c>
      <c r="AW1199" s="13" t="s">
        <v>35</v>
      </c>
      <c r="AX1199" s="13" t="s">
        <v>78</v>
      </c>
      <c r="AY1199" s="204" t="s">
        <v>187</v>
      </c>
    </row>
    <row r="1200" spans="2:65" s="1" customFormat="1" ht="31.5" customHeight="1">
      <c r="B1200" s="165"/>
      <c r="C1200" s="166" t="s">
        <v>1295</v>
      </c>
      <c r="D1200" s="166" t="s">
        <v>189</v>
      </c>
      <c r="E1200" s="167" t="s">
        <v>1296</v>
      </c>
      <c r="F1200" s="168" t="s">
        <v>1297</v>
      </c>
      <c r="G1200" s="169" t="s">
        <v>192</v>
      </c>
      <c r="H1200" s="170">
        <v>524.25</v>
      </c>
      <c r="I1200" s="171"/>
      <c r="J1200" s="172">
        <f>ROUND(I1200*H1200,2)</f>
        <v>0</v>
      </c>
      <c r="K1200" s="168" t="s">
        <v>193</v>
      </c>
      <c r="L1200" s="35"/>
      <c r="M1200" s="173" t="s">
        <v>22</v>
      </c>
      <c r="N1200" s="174" t="s">
        <v>43</v>
      </c>
      <c r="O1200" s="36"/>
      <c r="P1200" s="175">
        <f>O1200*H1200</f>
        <v>0</v>
      </c>
      <c r="Q1200" s="175">
        <v>0.00291</v>
      </c>
      <c r="R1200" s="175">
        <f>Q1200*H1200</f>
        <v>1.5255675</v>
      </c>
      <c r="S1200" s="175">
        <v>0</v>
      </c>
      <c r="T1200" s="176">
        <f>S1200*H1200</f>
        <v>0</v>
      </c>
      <c r="AR1200" s="18" t="s">
        <v>301</v>
      </c>
      <c r="AT1200" s="18" t="s">
        <v>189</v>
      </c>
      <c r="AU1200" s="18" t="s">
        <v>195</v>
      </c>
      <c r="AY1200" s="18" t="s">
        <v>187</v>
      </c>
      <c r="BE1200" s="177">
        <f>IF(N1200="základní",J1200,0)</f>
        <v>0</v>
      </c>
      <c r="BF1200" s="177">
        <f>IF(N1200="snížená",J1200,0)</f>
        <v>0</v>
      </c>
      <c r="BG1200" s="177">
        <f>IF(N1200="zákl. přenesená",J1200,0)</f>
        <v>0</v>
      </c>
      <c r="BH1200" s="177">
        <f>IF(N1200="sníž. přenesená",J1200,0)</f>
        <v>0</v>
      </c>
      <c r="BI1200" s="177">
        <f>IF(N1200="nulová",J1200,0)</f>
        <v>0</v>
      </c>
      <c r="BJ1200" s="18" t="s">
        <v>195</v>
      </c>
      <c r="BK1200" s="177">
        <f>ROUND(I1200*H1200,2)</f>
        <v>0</v>
      </c>
      <c r="BL1200" s="18" t="s">
        <v>301</v>
      </c>
      <c r="BM1200" s="18" t="s">
        <v>1298</v>
      </c>
    </row>
    <row r="1201" spans="2:51" s="11" customFormat="1" ht="13.5">
      <c r="B1201" s="178"/>
      <c r="D1201" s="179" t="s">
        <v>197</v>
      </c>
      <c r="E1201" s="180" t="s">
        <v>22</v>
      </c>
      <c r="F1201" s="181" t="s">
        <v>250</v>
      </c>
      <c r="H1201" s="182" t="s">
        <v>22</v>
      </c>
      <c r="I1201" s="183"/>
      <c r="L1201" s="178"/>
      <c r="M1201" s="184"/>
      <c r="N1201" s="185"/>
      <c r="O1201" s="185"/>
      <c r="P1201" s="185"/>
      <c r="Q1201" s="185"/>
      <c r="R1201" s="185"/>
      <c r="S1201" s="185"/>
      <c r="T1201" s="186"/>
      <c r="AT1201" s="182" t="s">
        <v>197</v>
      </c>
      <c r="AU1201" s="182" t="s">
        <v>195</v>
      </c>
      <c r="AV1201" s="11" t="s">
        <v>78</v>
      </c>
      <c r="AW1201" s="11" t="s">
        <v>35</v>
      </c>
      <c r="AX1201" s="11" t="s">
        <v>71</v>
      </c>
      <c r="AY1201" s="182" t="s">
        <v>187</v>
      </c>
    </row>
    <row r="1202" spans="2:51" s="12" customFormat="1" ht="13.5">
      <c r="B1202" s="187"/>
      <c r="D1202" s="179" t="s">
        <v>197</v>
      </c>
      <c r="E1202" s="188" t="s">
        <v>22</v>
      </c>
      <c r="F1202" s="189" t="s">
        <v>1299</v>
      </c>
      <c r="H1202" s="190">
        <v>4.5</v>
      </c>
      <c r="I1202" s="191"/>
      <c r="L1202" s="187"/>
      <c r="M1202" s="192"/>
      <c r="N1202" s="193"/>
      <c r="O1202" s="193"/>
      <c r="P1202" s="193"/>
      <c r="Q1202" s="193"/>
      <c r="R1202" s="193"/>
      <c r="S1202" s="193"/>
      <c r="T1202" s="194"/>
      <c r="AT1202" s="188" t="s">
        <v>197</v>
      </c>
      <c r="AU1202" s="188" t="s">
        <v>195</v>
      </c>
      <c r="AV1202" s="12" t="s">
        <v>195</v>
      </c>
      <c r="AW1202" s="12" t="s">
        <v>35</v>
      </c>
      <c r="AX1202" s="12" t="s">
        <v>71</v>
      </c>
      <c r="AY1202" s="188" t="s">
        <v>187</v>
      </c>
    </row>
    <row r="1203" spans="2:51" s="12" customFormat="1" ht="13.5">
      <c r="B1203" s="187"/>
      <c r="D1203" s="179" t="s">
        <v>197</v>
      </c>
      <c r="E1203" s="188" t="s">
        <v>22</v>
      </c>
      <c r="F1203" s="189" t="s">
        <v>1300</v>
      </c>
      <c r="H1203" s="190">
        <v>8.4</v>
      </c>
      <c r="I1203" s="191"/>
      <c r="L1203" s="187"/>
      <c r="M1203" s="192"/>
      <c r="N1203" s="193"/>
      <c r="O1203" s="193"/>
      <c r="P1203" s="193"/>
      <c r="Q1203" s="193"/>
      <c r="R1203" s="193"/>
      <c r="S1203" s="193"/>
      <c r="T1203" s="194"/>
      <c r="AT1203" s="188" t="s">
        <v>197</v>
      </c>
      <c r="AU1203" s="188" t="s">
        <v>195</v>
      </c>
      <c r="AV1203" s="12" t="s">
        <v>195</v>
      </c>
      <c r="AW1203" s="12" t="s">
        <v>35</v>
      </c>
      <c r="AX1203" s="12" t="s">
        <v>71</v>
      </c>
      <c r="AY1203" s="188" t="s">
        <v>187</v>
      </c>
    </row>
    <row r="1204" spans="2:51" s="12" customFormat="1" ht="13.5">
      <c r="B1204" s="187"/>
      <c r="D1204" s="179" t="s">
        <v>197</v>
      </c>
      <c r="E1204" s="188" t="s">
        <v>22</v>
      </c>
      <c r="F1204" s="189" t="s">
        <v>1301</v>
      </c>
      <c r="H1204" s="190">
        <v>6.95</v>
      </c>
      <c r="I1204" s="191"/>
      <c r="L1204" s="187"/>
      <c r="M1204" s="192"/>
      <c r="N1204" s="193"/>
      <c r="O1204" s="193"/>
      <c r="P1204" s="193"/>
      <c r="Q1204" s="193"/>
      <c r="R1204" s="193"/>
      <c r="S1204" s="193"/>
      <c r="T1204" s="194"/>
      <c r="AT1204" s="188" t="s">
        <v>197</v>
      </c>
      <c r="AU1204" s="188" t="s">
        <v>195</v>
      </c>
      <c r="AV1204" s="12" t="s">
        <v>195</v>
      </c>
      <c r="AW1204" s="12" t="s">
        <v>35</v>
      </c>
      <c r="AX1204" s="12" t="s">
        <v>71</v>
      </c>
      <c r="AY1204" s="188" t="s">
        <v>187</v>
      </c>
    </row>
    <row r="1205" spans="2:51" s="12" customFormat="1" ht="13.5">
      <c r="B1205" s="187"/>
      <c r="D1205" s="179" t="s">
        <v>197</v>
      </c>
      <c r="E1205" s="188" t="s">
        <v>22</v>
      </c>
      <c r="F1205" s="189" t="s">
        <v>1302</v>
      </c>
      <c r="H1205" s="190">
        <v>2.8</v>
      </c>
      <c r="I1205" s="191"/>
      <c r="L1205" s="187"/>
      <c r="M1205" s="192"/>
      <c r="N1205" s="193"/>
      <c r="O1205" s="193"/>
      <c r="P1205" s="193"/>
      <c r="Q1205" s="193"/>
      <c r="R1205" s="193"/>
      <c r="S1205" s="193"/>
      <c r="T1205" s="194"/>
      <c r="AT1205" s="188" t="s">
        <v>197</v>
      </c>
      <c r="AU1205" s="188" t="s">
        <v>195</v>
      </c>
      <c r="AV1205" s="12" t="s">
        <v>195</v>
      </c>
      <c r="AW1205" s="12" t="s">
        <v>35</v>
      </c>
      <c r="AX1205" s="12" t="s">
        <v>71</v>
      </c>
      <c r="AY1205" s="188" t="s">
        <v>187</v>
      </c>
    </row>
    <row r="1206" spans="2:51" s="12" customFormat="1" ht="13.5">
      <c r="B1206" s="187"/>
      <c r="D1206" s="179" t="s">
        <v>197</v>
      </c>
      <c r="E1206" s="188" t="s">
        <v>22</v>
      </c>
      <c r="F1206" s="189" t="s">
        <v>1303</v>
      </c>
      <c r="H1206" s="190">
        <v>237.6</v>
      </c>
      <c r="I1206" s="191"/>
      <c r="L1206" s="187"/>
      <c r="M1206" s="192"/>
      <c r="N1206" s="193"/>
      <c r="O1206" s="193"/>
      <c r="P1206" s="193"/>
      <c r="Q1206" s="193"/>
      <c r="R1206" s="193"/>
      <c r="S1206" s="193"/>
      <c r="T1206" s="194"/>
      <c r="AT1206" s="188" t="s">
        <v>197</v>
      </c>
      <c r="AU1206" s="188" t="s">
        <v>195</v>
      </c>
      <c r="AV1206" s="12" t="s">
        <v>195</v>
      </c>
      <c r="AW1206" s="12" t="s">
        <v>35</v>
      </c>
      <c r="AX1206" s="12" t="s">
        <v>71</v>
      </c>
      <c r="AY1206" s="188" t="s">
        <v>187</v>
      </c>
    </row>
    <row r="1207" spans="2:51" s="12" customFormat="1" ht="13.5">
      <c r="B1207" s="187"/>
      <c r="D1207" s="179" t="s">
        <v>197</v>
      </c>
      <c r="E1207" s="188" t="s">
        <v>22</v>
      </c>
      <c r="F1207" s="189" t="s">
        <v>1304</v>
      </c>
      <c r="H1207" s="190">
        <v>264</v>
      </c>
      <c r="I1207" s="191"/>
      <c r="L1207" s="187"/>
      <c r="M1207" s="192"/>
      <c r="N1207" s="193"/>
      <c r="O1207" s="193"/>
      <c r="P1207" s="193"/>
      <c r="Q1207" s="193"/>
      <c r="R1207" s="193"/>
      <c r="S1207" s="193"/>
      <c r="T1207" s="194"/>
      <c r="AT1207" s="188" t="s">
        <v>197</v>
      </c>
      <c r="AU1207" s="188" t="s">
        <v>195</v>
      </c>
      <c r="AV1207" s="12" t="s">
        <v>195</v>
      </c>
      <c r="AW1207" s="12" t="s">
        <v>35</v>
      </c>
      <c r="AX1207" s="12" t="s">
        <v>71</v>
      </c>
      <c r="AY1207" s="188" t="s">
        <v>187</v>
      </c>
    </row>
    <row r="1208" spans="2:51" s="13" customFormat="1" ht="13.5">
      <c r="B1208" s="195"/>
      <c r="D1208" s="196" t="s">
        <v>197</v>
      </c>
      <c r="E1208" s="197" t="s">
        <v>22</v>
      </c>
      <c r="F1208" s="198" t="s">
        <v>201</v>
      </c>
      <c r="H1208" s="199">
        <v>524.25</v>
      </c>
      <c r="I1208" s="200"/>
      <c r="L1208" s="195"/>
      <c r="M1208" s="201"/>
      <c r="N1208" s="202"/>
      <c r="O1208" s="202"/>
      <c r="P1208" s="202"/>
      <c r="Q1208" s="202"/>
      <c r="R1208" s="202"/>
      <c r="S1208" s="202"/>
      <c r="T1208" s="203"/>
      <c r="AT1208" s="204" t="s">
        <v>197</v>
      </c>
      <c r="AU1208" s="204" t="s">
        <v>195</v>
      </c>
      <c r="AV1208" s="13" t="s">
        <v>194</v>
      </c>
      <c r="AW1208" s="13" t="s">
        <v>35</v>
      </c>
      <c r="AX1208" s="13" t="s">
        <v>78</v>
      </c>
      <c r="AY1208" s="204" t="s">
        <v>187</v>
      </c>
    </row>
    <row r="1209" spans="2:65" s="1" customFormat="1" ht="31.5" customHeight="1">
      <c r="B1209" s="165"/>
      <c r="C1209" s="166" t="s">
        <v>1305</v>
      </c>
      <c r="D1209" s="166" t="s">
        <v>189</v>
      </c>
      <c r="E1209" s="167" t="s">
        <v>1306</v>
      </c>
      <c r="F1209" s="168" t="s">
        <v>1307</v>
      </c>
      <c r="G1209" s="169" t="s">
        <v>192</v>
      </c>
      <c r="H1209" s="170">
        <v>441.69</v>
      </c>
      <c r="I1209" s="171"/>
      <c r="J1209" s="172">
        <f>ROUND(I1209*H1209,2)</f>
        <v>0</v>
      </c>
      <c r="K1209" s="168" t="s">
        <v>193</v>
      </c>
      <c r="L1209" s="35"/>
      <c r="M1209" s="173" t="s">
        <v>22</v>
      </c>
      <c r="N1209" s="174" t="s">
        <v>43</v>
      </c>
      <c r="O1209" s="36"/>
      <c r="P1209" s="175">
        <f>O1209*H1209</f>
        <v>0</v>
      </c>
      <c r="Q1209" s="175">
        <v>0.00352</v>
      </c>
      <c r="R1209" s="175">
        <f>Q1209*H1209</f>
        <v>1.5547488</v>
      </c>
      <c r="S1209" s="175">
        <v>0</v>
      </c>
      <c r="T1209" s="176">
        <f>S1209*H1209</f>
        <v>0</v>
      </c>
      <c r="AR1209" s="18" t="s">
        <v>301</v>
      </c>
      <c r="AT1209" s="18" t="s">
        <v>189</v>
      </c>
      <c r="AU1209" s="18" t="s">
        <v>195</v>
      </c>
      <c r="AY1209" s="18" t="s">
        <v>187</v>
      </c>
      <c r="BE1209" s="177">
        <f>IF(N1209="základní",J1209,0)</f>
        <v>0</v>
      </c>
      <c r="BF1209" s="177">
        <f>IF(N1209="snížená",J1209,0)</f>
        <v>0</v>
      </c>
      <c r="BG1209" s="177">
        <f>IF(N1209="zákl. přenesená",J1209,0)</f>
        <v>0</v>
      </c>
      <c r="BH1209" s="177">
        <f>IF(N1209="sníž. přenesená",J1209,0)</f>
        <v>0</v>
      </c>
      <c r="BI1209" s="177">
        <f>IF(N1209="nulová",J1209,0)</f>
        <v>0</v>
      </c>
      <c r="BJ1209" s="18" t="s">
        <v>195</v>
      </c>
      <c r="BK1209" s="177">
        <f>ROUND(I1209*H1209,2)</f>
        <v>0</v>
      </c>
      <c r="BL1209" s="18" t="s">
        <v>301</v>
      </c>
      <c r="BM1209" s="18" t="s">
        <v>1308</v>
      </c>
    </row>
    <row r="1210" spans="2:51" s="11" customFormat="1" ht="13.5">
      <c r="B1210" s="178"/>
      <c r="D1210" s="179" t="s">
        <v>197</v>
      </c>
      <c r="E1210" s="180" t="s">
        <v>22</v>
      </c>
      <c r="F1210" s="181" t="s">
        <v>250</v>
      </c>
      <c r="H1210" s="182" t="s">
        <v>22</v>
      </c>
      <c r="I1210" s="183"/>
      <c r="L1210" s="178"/>
      <c r="M1210" s="184"/>
      <c r="N1210" s="185"/>
      <c r="O1210" s="185"/>
      <c r="P1210" s="185"/>
      <c r="Q1210" s="185"/>
      <c r="R1210" s="185"/>
      <c r="S1210" s="185"/>
      <c r="T1210" s="186"/>
      <c r="AT1210" s="182" t="s">
        <v>197</v>
      </c>
      <c r="AU1210" s="182" t="s">
        <v>195</v>
      </c>
      <c r="AV1210" s="11" t="s">
        <v>78</v>
      </c>
      <c r="AW1210" s="11" t="s">
        <v>35</v>
      </c>
      <c r="AX1210" s="11" t="s">
        <v>71</v>
      </c>
      <c r="AY1210" s="182" t="s">
        <v>187</v>
      </c>
    </row>
    <row r="1211" spans="2:51" s="12" customFormat="1" ht="13.5">
      <c r="B1211" s="187"/>
      <c r="D1211" s="179" t="s">
        <v>197</v>
      </c>
      <c r="E1211" s="188" t="s">
        <v>22</v>
      </c>
      <c r="F1211" s="189" t="s">
        <v>1309</v>
      </c>
      <c r="H1211" s="190">
        <v>69</v>
      </c>
      <c r="I1211" s="191"/>
      <c r="L1211" s="187"/>
      <c r="M1211" s="192"/>
      <c r="N1211" s="193"/>
      <c r="O1211" s="193"/>
      <c r="P1211" s="193"/>
      <c r="Q1211" s="193"/>
      <c r="R1211" s="193"/>
      <c r="S1211" s="193"/>
      <c r="T1211" s="194"/>
      <c r="AT1211" s="188" t="s">
        <v>197</v>
      </c>
      <c r="AU1211" s="188" t="s">
        <v>195</v>
      </c>
      <c r="AV1211" s="12" t="s">
        <v>195</v>
      </c>
      <c r="AW1211" s="12" t="s">
        <v>35</v>
      </c>
      <c r="AX1211" s="12" t="s">
        <v>71</v>
      </c>
      <c r="AY1211" s="188" t="s">
        <v>187</v>
      </c>
    </row>
    <row r="1212" spans="2:51" s="12" customFormat="1" ht="13.5">
      <c r="B1212" s="187"/>
      <c r="D1212" s="179" t="s">
        <v>197</v>
      </c>
      <c r="E1212" s="188" t="s">
        <v>22</v>
      </c>
      <c r="F1212" s="189" t="s">
        <v>1310</v>
      </c>
      <c r="H1212" s="190">
        <v>1.87</v>
      </c>
      <c r="I1212" s="191"/>
      <c r="L1212" s="187"/>
      <c r="M1212" s="192"/>
      <c r="N1212" s="193"/>
      <c r="O1212" s="193"/>
      <c r="P1212" s="193"/>
      <c r="Q1212" s="193"/>
      <c r="R1212" s="193"/>
      <c r="S1212" s="193"/>
      <c r="T1212" s="194"/>
      <c r="AT1212" s="188" t="s">
        <v>197</v>
      </c>
      <c r="AU1212" s="188" t="s">
        <v>195</v>
      </c>
      <c r="AV1212" s="12" t="s">
        <v>195</v>
      </c>
      <c r="AW1212" s="12" t="s">
        <v>35</v>
      </c>
      <c r="AX1212" s="12" t="s">
        <v>71</v>
      </c>
      <c r="AY1212" s="188" t="s">
        <v>187</v>
      </c>
    </row>
    <row r="1213" spans="2:51" s="12" customFormat="1" ht="13.5">
      <c r="B1213" s="187"/>
      <c r="D1213" s="179" t="s">
        <v>197</v>
      </c>
      <c r="E1213" s="188" t="s">
        <v>22</v>
      </c>
      <c r="F1213" s="189" t="s">
        <v>1311</v>
      </c>
      <c r="H1213" s="190">
        <v>1.97</v>
      </c>
      <c r="I1213" s="191"/>
      <c r="L1213" s="187"/>
      <c r="M1213" s="192"/>
      <c r="N1213" s="193"/>
      <c r="O1213" s="193"/>
      <c r="P1213" s="193"/>
      <c r="Q1213" s="193"/>
      <c r="R1213" s="193"/>
      <c r="S1213" s="193"/>
      <c r="T1213" s="194"/>
      <c r="AT1213" s="188" t="s">
        <v>197</v>
      </c>
      <c r="AU1213" s="188" t="s">
        <v>195</v>
      </c>
      <c r="AV1213" s="12" t="s">
        <v>195</v>
      </c>
      <c r="AW1213" s="12" t="s">
        <v>35</v>
      </c>
      <c r="AX1213" s="12" t="s">
        <v>71</v>
      </c>
      <c r="AY1213" s="188" t="s">
        <v>187</v>
      </c>
    </row>
    <row r="1214" spans="2:51" s="12" customFormat="1" ht="13.5">
      <c r="B1214" s="187"/>
      <c r="D1214" s="179" t="s">
        <v>197</v>
      </c>
      <c r="E1214" s="188" t="s">
        <v>22</v>
      </c>
      <c r="F1214" s="189" t="s">
        <v>1312</v>
      </c>
      <c r="H1214" s="190">
        <v>25.2</v>
      </c>
      <c r="I1214" s="191"/>
      <c r="L1214" s="187"/>
      <c r="M1214" s="192"/>
      <c r="N1214" s="193"/>
      <c r="O1214" s="193"/>
      <c r="P1214" s="193"/>
      <c r="Q1214" s="193"/>
      <c r="R1214" s="193"/>
      <c r="S1214" s="193"/>
      <c r="T1214" s="194"/>
      <c r="AT1214" s="188" t="s">
        <v>197</v>
      </c>
      <c r="AU1214" s="188" t="s">
        <v>195</v>
      </c>
      <c r="AV1214" s="12" t="s">
        <v>195</v>
      </c>
      <c r="AW1214" s="12" t="s">
        <v>35</v>
      </c>
      <c r="AX1214" s="12" t="s">
        <v>71</v>
      </c>
      <c r="AY1214" s="188" t="s">
        <v>187</v>
      </c>
    </row>
    <row r="1215" spans="2:51" s="12" customFormat="1" ht="13.5">
      <c r="B1215" s="187"/>
      <c r="D1215" s="179" t="s">
        <v>197</v>
      </c>
      <c r="E1215" s="188" t="s">
        <v>22</v>
      </c>
      <c r="F1215" s="189" t="s">
        <v>1313</v>
      </c>
      <c r="H1215" s="190">
        <v>0.5</v>
      </c>
      <c r="I1215" s="191"/>
      <c r="L1215" s="187"/>
      <c r="M1215" s="192"/>
      <c r="N1215" s="193"/>
      <c r="O1215" s="193"/>
      <c r="P1215" s="193"/>
      <c r="Q1215" s="193"/>
      <c r="R1215" s="193"/>
      <c r="S1215" s="193"/>
      <c r="T1215" s="194"/>
      <c r="AT1215" s="188" t="s">
        <v>197</v>
      </c>
      <c r="AU1215" s="188" t="s">
        <v>195</v>
      </c>
      <c r="AV1215" s="12" t="s">
        <v>195</v>
      </c>
      <c r="AW1215" s="12" t="s">
        <v>35</v>
      </c>
      <c r="AX1215" s="12" t="s">
        <v>71</v>
      </c>
      <c r="AY1215" s="188" t="s">
        <v>187</v>
      </c>
    </row>
    <row r="1216" spans="2:51" s="12" customFormat="1" ht="13.5">
      <c r="B1216" s="187"/>
      <c r="D1216" s="179" t="s">
        <v>197</v>
      </c>
      <c r="E1216" s="188" t="s">
        <v>22</v>
      </c>
      <c r="F1216" s="189" t="s">
        <v>1314</v>
      </c>
      <c r="H1216" s="190">
        <v>2.8</v>
      </c>
      <c r="I1216" s="191"/>
      <c r="L1216" s="187"/>
      <c r="M1216" s="192"/>
      <c r="N1216" s="193"/>
      <c r="O1216" s="193"/>
      <c r="P1216" s="193"/>
      <c r="Q1216" s="193"/>
      <c r="R1216" s="193"/>
      <c r="S1216" s="193"/>
      <c r="T1216" s="194"/>
      <c r="AT1216" s="188" t="s">
        <v>197</v>
      </c>
      <c r="AU1216" s="188" t="s">
        <v>195</v>
      </c>
      <c r="AV1216" s="12" t="s">
        <v>195</v>
      </c>
      <c r="AW1216" s="12" t="s">
        <v>35</v>
      </c>
      <c r="AX1216" s="12" t="s">
        <v>71</v>
      </c>
      <c r="AY1216" s="188" t="s">
        <v>187</v>
      </c>
    </row>
    <row r="1217" spans="2:51" s="12" customFormat="1" ht="13.5">
      <c r="B1217" s="187"/>
      <c r="D1217" s="179" t="s">
        <v>197</v>
      </c>
      <c r="E1217" s="188" t="s">
        <v>22</v>
      </c>
      <c r="F1217" s="189" t="s">
        <v>1315</v>
      </c>
      <c r="H1217" s="190">
        <v>19.8</v>
      </c>
      <c r="I1217" s="191"/>
      <c r="L1217" s="187"/>
      <c r="M1217" s="192"/>
      <c r="N1217" s="193"/>
      <c r="O1217" s="193"/>
      <c r="P1217" s="193"/>
      <c r="Q1217" s="193"/>
      <c r="R1217" s="193"/>
      <c r="S1217" s="193"/>
      <c r="T1217" s="194"/>
      <c r="AT1217" s="188" t="s">
        <v>197</v>
      </c>
      <c r="AU1217" s="188" t="s">
        <v>195</v>
      </c>
      <c r="AV1217" s="12" t="s">
        <v>195</v>
      </c>
      <c r="AW1217" s="12" t="s">
        <v>35</v>
      </c>
      <c r="AX1217" s="12" t="s">
        <v>71</v>
      </c>
      <c r="AY1217" s="188" t="s">
        <v>187</v>
      </c>
    </row>
    <row r="1218" spans="2:51" s="12" customFormat="1" ht="13.5">
      <c r="B1218" s="187"/>
      <c r="D1218" s="179" t="s">
        <v>197</v>
      </c>
      <c r="E1218" s="188" t="s">
        <v>22</v>
      </c>
      <c r="F1218" s="189" t="s">
        <v>1316</v>
      </c>
      <c r="H1218" s="190">
        <v>1.75</v>
      </c>
      <c r="I1218" s="191"/>
      <c r="L1218" s="187"/>
      <c r="M1218" s="192"/>
      <c r="N1218" s="193"/>
      <c r="O1218" s="193"/>
      <c r="P1218" s="193"/>
      <c r="Q1218" s="193"/>
      <c r="R1218" s="193"/>
      <c r="S1218" s="193"/>
      <c r="T1218" s="194"/>
      <c r="AT1218" s="188" t="s">
        <v>197</v>
      </c>
      <c r="AU1218" s="188" t="s">
        <v>195</v>
      </c>
      <c r="AV1218" s="12" t="s">
        <v>195</v>
      </c>
      <c r="AW1218" s="12" t="s">
        <v>35</v>
      </c>
      <c r="AX1218" s="12" t="s">
        <v>71</v>
      </c>
      <c r="AY1218" s="188" t="s">
        <v>187</v>
      </c>
    </row>
    <row r="1219" spans="2:51" s="12" customFormat="1" ht="13.5">
      <c r="B1219" s="187"/>
      <c r="D1219" s="179" t="s">
        <v>197</v>
      </c>
      <c r="E1219" s="188" t="s">
        <v>22</v>
      </c>
      <c r="F1219" s="189" t="s">
        <v>1317</v>
      </c>
      <c r="H1219" s="190">
        <v>2.1</v>
      </c>
      <c r="I1219" s="191"/>
      <c r="L1219" s="187"/>
      <c r="M1219" s="192"/>
      <c r="N1219" s="193"/>
      <c r="O1219" s="193"/>
      <c r="P1219" s="193"/>
      <c r="Q1219" s="193"/>
      <c r="R1219" s="193"/>
      <c r="S1219" s="193"/>
      <c r="T1219" s="194"/>
      <c r="AT1219" s="188" t="s">
        <v>197</v>
      </c>
      <c r="AU1219" s="188" t="s">
        <v>195</v>
      </c>
      <c r="AV1219" s="12" t="s">
        <v>195</v>
      </c>
      <c r="AW1219" s="12" t="s">
        <v>35</v>
      </c>
      <c r="AX1219" s="12" t="s">
        <v>71</v>
      </c>
      <c r="AY1219" s="188" t="s">
        <v>187</v>
      </c>
    </row>
    <row r="1220" spans="2:51" s="12" customFormat="1" ht="13.5">
      <c r="B1220" s="187"/>
      <c r="D1220" s="179" t="s">
        <v>197</v>
      </c>
      <c r="E1220" s="188" t="s">
        <v>22</v>
      </c>
      <c r="F1220" s="189" t="s">
        <v>1318</v>
      </c>
      <c r="H1220" s="190">
        <v>302.4</v>
      </c>
      <c r="I1220" s="191"/>
      <c r="L1220" s="187"/>
      <c r="M1220" s="192"/>
      <c r="N1220" s="193"/>
      <c r="O1220" s="193"/>
      <c r="P1220" s="193"/>
      <c r="Q1220" s="193"/>
      <c r="R1220" s="193"/>
      <c r="S1220" s="193"/>
      <c r="T1220" s="194"/>
      <c r="AT1220" s="188" t="s">
        <v>197</v>
      </c>
      <c r="AU1220" s="188" t="s">
        <v>195</v>
      </c>
      <c r="AV1220" s="12" t="s">
        <v>195</v>
      </c>
      <c r="AW1220" s="12" t="s">
        <v>35</v>
      </c>
      <c r="AX1220" s="12" t="s">
        <v>71</v>
      </c>
      <c r="AY1220" s="188" t="s">
        <v>187</v>
      </c>
    </row>
    <row r="1221" spans="2:51" s="12" customFormat="1" ht="13.5">
      <c r="B1221" s="187"/>
      <c r="D1221" s="179" t="s">
        <v>197</v>
      </c>
      <c r="E1221" s="188" t="s">
        <v>22</v>
      </c>
      <c r="F1221" s="189" t="s">
        <v>1319</v>
      </c>
      <c r="H1221" s="190">
        <v>12.6</v>
      </c>
      <c r="I1221" s="191"/>
      <c r="L1221" s="187"/>
      <c r="M1221" s="192"/>
      <c r="N1221" s="193"/>
      <c r="O1221" s="193"/>
      <c r="P1221" s="193"/>
      <c r="Q1221" s="193"/>
      <c r="R1221" s="193"/>
      <c r="S1221" s="193"/>
      <c r="T1221" s="194"/>
      <c r="AT1221" s="188" t="s">
        <v>197</v>
      </c>
      <c r="AU1221" s="188" t="s">
        <v>195</v>
      </c>
      <c r="AV1221" s="12" t="s">
        <v>195</v>
      </c>
      <c r="AW1221" s="12" t="s">
        <v>35</v>
      </c>
      <c r="AX1221" s="12" t="s">
        <v>71</v>
      </c>
      <c r="AY1221" s="188" t="s">
        <v>187</v>
      </c>
    </row>
    <row r="1222" spans="2:51" s="12" customFormat="1" ht="13.5">
      <c r="B1222" s="187"/>
      <c r="D1222" s="179" t="s">
        <v>197</v>
      </c>
      <c r="E1222" s="188" t="s">
        <v>22</v>
      </c>
      <c r="F1222" s="189" t="s">
        <v>1320</v>
      </c>
      <c r="H1222" s="190">
        <v>1.7</v>
      </c>
      <c r="I1222" s="191"/>
      <c r="L1222" s="187"/>
      <c r="M1222" s="192"/>
      <c r="N1222" s="193"/>
      <c r="O1222" s="193"/>
      <c r="P1222" s="193"/>
      <c r="Q1222" s="193"/>
      <c r="R1222" s="193"/>
      <c r="S1222" s="193"/>
      <c r="T1222" s="194"/>
      <c r="AT1222" s="188" t="s">
        <v>197</v>
      </c>
      <c r="AU1222" s="188" t="s">
        <v>195</v>
      </c>
      <c r="AV1222" s="12" t="s">
        <v>195</v>
      </c>
      <c r="AW1222" s="12" t="s">
        <v>35</v>
      </c>
      <c r="AX1222" s="12" t="s">
        <v>71</v>
      </c>
      <c r="AY1222" s="188" t="s">
        <v>187</v>
      </c>
    </row>
    <row r="1223" spans="2:51" s="13" customFormat="1" ht="13.5">
      <c r="B1223" s="195"/>
      <c r="D1223" s="196" t="s">
        <v>197</v>
      </c>
      <c r="E1223" s="197" t="s">
        <v>22</v>
      </c>
      <c r="F1223" s="198" t="s">
        <v>201</v>
      </c>
      <c r="H1223" s="199">
        <v>441.69</v>
      </c>
      <c r="I1223" s="200"/>
      <c r="L1223" s="195"/>
      <c r="M1223" s="201"/>
      <c r="N1223" s="202"/>
      <c r="O1223" s="202"/>
      <c r="P1223" s="202"/>
      <c r="Q1223" s="202"/>
      <c r="R1223" s="202"/>
      <c r="S1223" s="202"/>
      <c r="T1223" s="203"/>
      <c r="AT1223" s="204" t="s">
        <v>197</v>
      </c>
      <c r="AU1223" s="204" t="s">
        <v>195</v>
      </c>
      <c r="AV1223" s="13" t="s">
        <v>194</v>
      </c>
      <c r="AW1223" s="13" t="s">
        <v>35</v>
      </c>
      <c r="AX1223" s="13" t="s">
        <v>78</v>
      </c>
      <c r="AY1223" s="204" t="s">
        <v>187</v>
      </c>
    </row>
    <row r="1224" spans="2:65" s="1" customFormat="1" ht="31.5" customHeight="1">
      <c r="B1224" s="165"/>
      <c r="C1224" s="166" t="s">
        <v>1321</v>
      </c>
      <c r="D1224" s="166" t="s">
        <v>189</v>
      </c>
      <c r="E1224" s="167" t="s">
        <v>1322</v>
      </c>
      <c r="F1224" s="168" t="s">
        <v>1323</v>
      </c>
      <c r="G1224" s="169" t="s">
        <v>192</v>
      </c>
      <c r="H1224" s="170">
        <v>1.26</v>
      </c>
      <c r="I1224" s="171"/>
      <c r="J1224" s="172">
        <f>ROUND(I1224*H1224,2)</f>
        <v>0</v>
      </c>
      <c r="K1224" s="168" t="s">
        <v>193</v>
      </c>
      <c r="L1224" s="35"/>
      <c r="M1224" s="173" t="s">
        <v>22</v>
      </c>
      <c r="N1224" s="174" t="s">
        <v>43</v>
      </c>
      <c r="O1224" s="36"/>
      <c r="P1224" s="175">
        <f>O1224*H1224</f>
        <v>0</v>
      </c>
      <c r="Q1224" s="175">
        <v>0.00584</v>
      </c>
      <c r="R1224" s="175">
        <f>Q1224*H1224</f>
        <v>0.007358399999999999</v>
      </c>
      <c r="S1224" s="175">
        <v>0</v>
      </c>
      <c r="T1224" s="176">
        <f>S1224*H1224</f>
        <v>0</v>
      </c>
      <c r="AR1224" s="18" t="s">
        <v>301</v>
      </c>
      <c r="AT1224" s="18" t="s">
        <v>189</v>
      </c>
      <c r="AU1224" s="18" t="s">
        <v>195</v>
      </c>
      <c r="AY1224" s="18" t="s">
        <v>187</v>
      </c>
      <c r="BE1224" s="177">
        <f>IF(N1224="základní",J1224,0)</f>
        <v>0</v>
      </c>
      <c r="BF1224" s="177">
        <f>IF(N1224="snížená",J1224,0)</f>
        <v>0</v>
      </c>
      <c r="BG1224" s="177">
        <f>IF(N1224="zákl. přenesená",J1224,0)</f>
        <v>0</v>
      </c>
      <c r="BH1224" s="177">
        <f>IF(N1224="sníž. přenesená",J1224,0)</f>
        <v>0</v>
      </c>
      <c r="BI1224" s="177">
        <f>IF(N1224="nulová",J1224,0)</f>
        <v>0</v>
      </c>
      <c r="BJ1224" s="18" t="s">
        <v>195</v>
      </c>
      <c r="BK1224" s="177">
        <f>ROUND(I1224*H1224,2)</f>
        <v>0</v>
      </c>
      <c r="BL1224" s="18" t="s">
        <v>301</v>
      </c>
      <c r="BM1224" s="18" t="s">
        <v>1324</v>
      </c>
    </row>
    <row r="1225" spans="2:51" s="11" customFormat="1" ht="13.5">
      <c r="B1225" s="178"/>
      <c r="D1225" s="179" t="s">
        <v>197</v>
      </c>
      <c r="E1225" s="180" t="s">
        <v>22</v>
      </c>
      <c r="F1225" s="181" t="s">
        <v>250</v>
      </c>
      <c r="H1225" s="182" t="s">
        <v>22</v>
      </c>
      <c r="I1225" s="183"/>
      <c r="L1225" s="178"/>
      <c r="M1225" s="184"/>
      <c r="N1225" s="185"/>
      <c r="O1225" s="185"/>
      <c r="P1225" s="185"/>
      <c r="Q1225" s="185"/>
      <c r="R1225" s="185"/>
      <c r="S1225" s="185"/>
      <c r="T1225" s="186"/>
      <c r="AT1225" s="182" t="s">
        <v>197</v>
      </c>
      <c r="AU1225" s="182" t="s">
        <v>195</v>
      </c>
      <c r="AV1225" s="11" t="s">
        <v>78</v>
      </c>
      <c r="AW1225" s="11" t="s">
        <v>35</v>
      </c>
      <c r="AX1225" s="11" t="s">
        <v>71</v>
      </c>
      <c r="AY1225" s="182" t="s">
        <v>187</v>
      </c>
    </row>
    <row r="1226" spans="2:51" s="12" customFormat="1" ht="13.5">
      <c r="B1226" s="187"/>
      <c r="D1226" s="196" t="s">
        <v>197</v>
      </c>
      <c r="E1226" s="216" t="s">
        <v>22</v>
      </c>
      <c r="F1226" s="217" t="s">
        <v>1325</v>
      </c>
      <c r="H1226" s="218">
        <v>1.26</v>
      </c>
      <c r="I1226" s="191"/>
      <c r="L1226" s="187"/>
      <c r="M1226" s="192"/>
      <c r="N1226" s="193"/>
      <c r="O1226" s="193"/>
      <c r="P1226" s="193"/>
      <c r="Q1226" s="193"/>
      <c r="R1226" s="193"/>
      <c r="S1226" s="193"/>
      <c r="T1226" s="194"/>
      <c r="AT1226" s="188" t="s">
        <v>197</v>
      </c>
      <c r="AU1226" s="188" t="s">
        <v>195</v>
      </c>
      <c r="AV1226" s="12" t="s">
        <v>195</v>
      </c>
      <c r="AW1226" s="12" t="s">
        <v>35</v>
      </c>
      <c r="AX1226" s="12" t="s">
        <v>78</v>
      </c>
      <c r="AY1226" s="188" t="s">
        <v>187</v>
      </c>
    </row>
    <row r="1227" spans="2:65" s="1" customFormat="1" ht="31.5" customHeight="1">
      <c r="B1227" s="165"/>
      <c r="C1227" s="166" t="s">
        <v>1326</v>
      </c>
      <c r="D1227" s="166" t="s">
        <v>189</v>
      </c>
      <c r="E1227" s="167" t="s">
        <v>1327</v>
      </c>
      <c r="F1227" s="168" t="s">
        <v>1328</v>
      </c>
      <c r="G1227" s="169" t="s">
        <v>742</v>
      </c>
      <c r="H1227" s="170">
        <v>820</v>
      </c>
      <c r="I1227" s="171"/>
      <c r="J1227" s="172">
        <f>ROUND(I1227*H1227,2)</f>
        <v>0</v>
      </c>
      <c r="K1227" s="168" t="s">
        <v>193</v>
      </c>
      <c r="L1227" s="35"/>
      <c r="M1227" s="173" t="s">
        <v>22</v>
      </c>
      <c r="N1227" s="174" t="s">
        <v>43</v>
      </c>
      <c r="O1227" s="36"/>
      <c r="P1227" s="175">
        <f>O1227*H1227</f>
        <v>0</v>
      </c>
      <c r="Q1227" s="175">
        <v>0</v>
      </c>
      <c r="R1227" s="175">
        <f>Q1227*H1227</f>
        <v>0</v>
      </c>
      <c r="S1227" s="175">
        <v>0</v>
      </c>
      <c r="T1227" s="176">
        <f>S1227*H1227</f>
        <v>0</v>
      </c>
      <c r="AR1227" s="18" t="s">
        <v>301</v>
      </c>
      <c r="AT1227" s="18" t="s">
        <v>189</v>
      </c>
      <c r="AU1227" s="18" t="s">
        <v>195</v>
      </c>
      <c r="AY1227" s="18" t="s">
        <v>187</v>
      </c>
      <c r="BE1227" s="177">
        <f>IF(N1227="základní",J1227,0)</f>
        <v>0</v>
      </c>
      <c r="BF1227" s="177">
        <f>IF(N1227="snížená",J1227,0)</f>
        <v>0</v>
      </c>
      <c r="BG1227" s="177">
        <f>IF(N1227="zákl. přenesená",J1227,0)</f>
        <v>0</v>
      </c>
      <c r="BH1227" s="177">
        <f>IF(N1227="sníž. přenesená",J1227,0)</f>
        <v>0</v>
      </c>
      <c r="BI1227" s="177">
        <f>IF(N1227="nulová",J1227,0)</f>
        <v>0</v>
      </c>
      <c r="BJ1227" s="18" t="s">
        <v>195</v>
      </c>
      <c r="BK1227" s="177">
        <f>ROUND(I1227*H1227,2)</f>
        <v>0</v>
      </c>
      <c r="BL1227" s="18" t="s">
        <v>301</v>
      </c>
      <c r="BM1227" s="18" t="s">
        <v>1329</v>
      </c>
    </row>
    <row r="1228" spans="2:51" s="11" customFormat="1" ht="13.5">
      <c r="B1228" s="178"/>
      <c r="D1228" s="179" t="s">
        <v>197</v>
      </c>
      <c r="E1228" s="180" t="s">
        <v>22</v>
      </c>
      <c r="F1228" s="181" t="s">
        <v>250</v>
      </c>
      <c r="H1228" s="182" t="s">
        <v>22</v>
      </c>
      <c r="I1228" s="183"/>
      <c r="L1228" s="178"/>
      <c r="M1228" s="184"/>
      <c r="N1228" s="185"/>
      <c r="O1228" s="185"/>
      <c r="P1228" s="185"/>
      <c r="Q1228" s="185"/>
      <c r="R1228" s="185"/>
      <c r="S1228" s="185"/>
      <c r="T1228" s="186"/>
      <c r="AT1228" s="182" t="s">
        <v>197</v>
      </c>
      <c r="AU1228" s="182" t="s">
        <v>195</v>
      </c>
      <c r="AV1228" s="11" t="s">
        <v>78</v>
      </c>
      <c r="AW1228" s="11" t="s">
        <v>35</v>
      </c>
      <c r="AX1228" s="11" t="s">
        <v>71</v>
      </c>
      <c r="AY1228" s="182" t="s">
        <v>187</v>
      </c>
    </row>
    <row r="1229" spans="2:51" s="12" customFormat="1" ht="13.5">
      <c r="B1229" s="187"/>
      <c r="D1229" s="196" t="s">
        <v>197</v>
      </c>
      <c r="E1229" s="216" t="s">
        <v>22</v>
      </c>
      <c r="F1229" s="217" t="s">
        <v>1330</v>
      </c>
      <c r="H1229" s="218">
        <v>820</v>
      </c>
      <c r="I1229" s="191"/>
      <c r="L1229" s="187"/>
      <c r="M1229" s="192"/>
      <c r="N1229" s="193"/>
      <c r="O1229" s="193"/>
      <c r="P1229" s="193"/>
      <c r="Q1229" s="193"/>
      <c r="R1229" s="193"/>
      <c r="S1229" s="193"/>
      <c r="T1229" s="194"/>
      <c r="AT1229" s="188" t="s">
        <v>197</v>
      </c>
      <c r="AU1229" s="188" t="s">
        <v>195</v>
      </c>
      <c r="AV1229" s="12" t="s">
        <v>195</v>
      </c>
      <c r="AW1229" s="12" t="s">
        <v>35</v>
      </c>
      <c r="AX1229" s="12" t="s">
        <v>78</v>
      </c>
      <c r="AY1229" s="188" t="s">
        <v>187</v>
      </c>
    </row>
    <row r="1230" spans="2:65" s="1" customFormat="1" ht="31.5" customHeight="1">
      <c r="B1230" s="165"/>
      <c r="C1230" s="166" t="s">
        <v>1331</v>
      </c>
      <c r="D1230" s="166" t="s">
        <v>189</v>
      </c>
      <c r="E1230" s="167" t="s">
        <v>1332</v>
      </c>
      <c r="F1230" s="168" t="s">
        <v>1333</v>
      </c>
      <c r="G1230" s="169" t="s">
        <v>742</v>
      </c>
      <c r="H1230" s="170">
        <v>2</v>
      </c>
      <c r="I1230" s="171"/>
      <c r="J1230" s="172">
        <f>ROUND(I1230*H1230,2)</f>
        <v>0</v>
      </c>
      <c r="K1230" s="168" t="s">
        <v>193</v>
      </c>
      <c r="L1230" s="35"/>
      <c r="M1230" s="173" t="s">
        <v>22</v>
      </c>
      <c r="N1230" s="174" t="s">
        <v>43</v>
      </c>
      <c r="O1230" s="36"/>
      <c r="P1230" s="175">
        <f>O1230*H1230</f>
        <v>0</v>
      </c>
      <c r="Q1230" s="175">
        <v>0</v>
      </c>
      <c r="R1230" s="175">
        <f>Q1230*H1230</f>
        <v>0</v>
      </c>
      <c r="S1230" s="175">
        <v>0</v>
      </c>
      <c r="T1230" s="176">
        <f>S1230*H1230</f>
        <v>0</v>
      </c>
      <c r="AR1230" s="18" t="s">
        <v>301</v>
      </c>
      <c r="AT1230" s="18" t="s">
        <v>189</v>
      </c>
      <c r="AU1230" s="18" t="s">
        <v>195</v>
      </c>
      <c r="AY1230" s="18" t="s">
        <v>187</v>
      </c>
      <c r="BE1230" s="177">
        <f>IF(N1230="základní",J1230,0)</f>
        <v>0</v>
      </c>
      <c r="BF1230" s="177">
        <f>IF(N1230="snížená",J1230,0)</f>
        <v>0</v>
      </c>
      <c r="BG1230" s="177">
        <f>IF(N1230="zákl. přenesená",J1230,0)</f>
        <v>0</v>
      </c>
      <c r="BH1230" s="177">
        <f>IF(N1230="sníž. přenesená",J1230,0)</f>
        <v>0</v>
      </c>
      <c r="BI1230" s="177">
        <f>IF(N1230="nulová",J1230,0)</f>
        <v>0</v>
      </c>
      <c r="BJ1230" s="18" t="s">
        <v>195</v>
      </c>
      <c r="BK1230" s="177">
        <f>ROUND(I1230*H1230,2)</f>
        <v>0</v>
      </c>
      <c r="BL1230" s="18" t="s">
        <v>301</v>
      </c>
      <c r="BM1230" s="18" t="s">
        <v>1334</v>
      </c>
    </row>
    <row r="1231" spans="2:51" s="11" customFormat="1" ht="13.5">
      <c r="B1231" s="178"/>
      <c r="D1231" s="179" t="s">
        <v>197</v>
      </c>
      <c r="E1231" s="180" t="s">
        <v>22</v>
      </c>
      <c r="F1231" s="181" t="s">
        <v>250</v>
      </c>
      <c r="H1231" s="182" t="s">
        <v>22</v>
      </c>
      <c r="I1231" s="183"/>
      <c r="L1231" s="178"/>
      <c r="M1231" s="184"/>
      <c r="N1231" s="185"/>
      <c r="O1231" s="185"/>
      <c r="P1231" s="185"/>
      <c r="Q1231" s="185"/>
      <c r="R1231" s="185"/>
      <c r="S1231" s="185"/>
      <c r="T1231" s="186"/>
      <c r="AT1231" s="182" t="s">
        <v>197</v>
      </c>
      <c r="AU1231" s="182" t="s">
        <v>195</v>
      </c>
      <c r="AV1231" s="11" t="s">
        <v>78</v>
      </c>
      <c r="AW1231" s="11" t="s">
        <v>35</v>
      </c>
      <c r="AX1231" s="11" t="s">
        <v>71</v>
      </c>
      <c r="AY1231" s="182" t="s">
        <v>187</v>
      </c>
    </row>
    <row r="1232" spans="2:51" s="12" customFormat="1" ht="13.5">
      <c r="B1232" s="187"/>
      <c r="D1232" s="196" t="s">
        <v>197</v>
      </c>
      <c r="E1232" s="216" t="s">
        <v>22</v>
      </c>
      <c r="F1232" s="217" t="s">
        <v>1335</v>
      </c>
      <c r="H1232" s="218">
        <v>2</v>
      </c>
      <c r="I1232" s="191"/>
      <c r="L1232" s="187"/>
      <c r="M1232" s="192"/>
      <c r="N1232" s="193"/>
      <c r="O1232" s="193"/>
      <c r="P1232" s="193"/>
      <c r="Q1232" s="193"/>
      <c r="R1232" s="193"/>
      <c r="S1232" s="193"/>
      <c r="T1232" s="194"/>
      <c r="AT1232" s="188" t="s">
        <v>197</v>
      </c>
      <c r="AU1232" s="188" t="s">
        <v>195</v>
      </c>
      <c r="AV1232" s="12" t="s">
        <v>195</v>
      </c>
      <c r="AW1232" s="12" t="s">
        <v>35</v>
      </c>
      <c r="AX1232" s="12" t="s">
        <v>78</v>
      </c>
      <c r="AY1232" s="188" t="s">
        <v>187</v>
      </c>
    </row>
    <row r="1233" spans="2:65" s="1" customFormat="1" ht="22.5" customHeight="1">
      <c r="B1233" s="165"/>
      <c r="C1233" s="166" t="s">
        <v>1336</v>
      </c>
      <c r="D1233" s="166" t="s">
        <v>189</v>
      </c>
      <c r="E1233" s="167" t="s">
        <v>1337</v>
      </c>
      <c r="F1233" s="168" t="s">
        <v>1338</v>
      </c>
      <c r="G1233" s="169" t="s">
        <v>192</v>
      </c>
      <c r="H1233" s="170">
        <v>4.6</v>
      </c>
      <c r="I1233" s="171"/>
      <c r="J1233" s="172">
        <f>ROUND(I1233*H1233,2)</f>
        <v>0</v>
      </c>
      <c r="K1233" s="168" t="s">
        <v>193</v>
      </c>
      <c r="L1233" s="35"/>
      <c r="M1233" s="173" t="s">
        <v>22</v>
      </c>
      <c r="N1233" s="174" t="s">
        <v>43</v>
      </c>
      <c r="O1233" s="36"/>
      <c r="P1233" s="175">
        <f>O1233*H1233</f>
        <v>0</v>
      </c>
      <c r="Q1233" s="175">
        <v>0.0035</v>
      </c>
      <c r="R1233" s="175">
        <f>Q1233*H1233</f>
        <v>0.0161</v>
      </c>
      <c r="S1233" s="175">
        <v>0</v>
      </c>
      <c r="T1233" s="176">
        <f>S1233*H1233</f>
        <v>0</v>
      </c>
      <c r="AR1233" s="18" t="s">
        <v>301</v>
      </c>
      <c r="AT1233" s="18" t="s">
        <v>189</v>
      </c>
      <c r="AU1233" s="18" t="s">
        <v>195</v>
      </c>
      <c r="AY1233" s="18" t="s">
        <v>187</v>
      </c>
      <c r="BE1233" s="177">
        <f>IF(N1233="základní",J1233,0)</f>
        <v>0</v>
      </c>
      <c r="BF1233" s="177">
        <f>IF(N1233="snížená",J1233,0)</f>
        <v>0</v>
      </c>
      <c r="BG1233" s="177">
        <f>IF(N1233="zákl. přenesená",J1233,0)</f>
        <v>0</v>
      </c>
      <c r="BH1233" s="177">
        <f>IF(N1233="sníž. přenesená",J1233,0)</f>
        <v>0</v>
      </c>
      <c r="BI1233" s="177">
        <f>IF(N1233="nulová",J1233,0)</f>
        <v>0</v>
      </c>
      <c r="BJ1233" s="18" t="s">
        <v>195</v>
      </c>
      <c r="BK1233" s="177">
        <f>ROUND(I1233*H1233,2)</f>
        <v>0</v>
      </c>
      <c r="BL1233" s="18" t="s">
        <v>301</v>
      </c>
      <c r="BM1233" s="18" t="s">
        <v>1339</v>
      </c>
    </row>
    <row r="1234" spans="2:51" s="11" customFormat="1" ht="13.5">
      <c r="B1234" s="178"/>
      <c r="D1234" s="179" t="s">
        <v>197</v>
      </c>
      <c r="E1234" s="180" t="s">
        <v>22</v>
      </c>
      <c r="F1234" s="181" t="s">
        <v>250</v>
      </c>
      <c r="H1234" s="182" t="s">
        <v>22</v>
      </c>
      <c r="I1234" s="183"/>
      <c r="L1234" s="178"/>
      <c r="M1234" s="184"/>
      <c r="N1234" s="185"/>
      <c r="O1234" s="185"/>
      <c r="P1234" s="185"/>
      <c r="Q1234" s="185"/>
      <c r="R1234" s="185"/>
      <c r="S1234" s="185"/>
      <c r="T1234" s="186"/>
      <c r="AT1234" s="182" t="s">
        <v>197</v>
      </c>
      <c r="AU1234" s="182" t="s">
        <v>195</v>
      </c>
      <c r="AV1234" s="11" t="s">
        <v>78</v>
      </c>
      <c r="AW1234" s="11" t="s">
        <v>35</v>
      </c>
      <c r="AX1234" s="11" t="s">
        <v>71</v>
      </c>
      <c r="AY1234" s="182" t="s">
        <v>187</v>
      </c>
    </row>
    <row r="1235" spans="2:51" s="12" customFormat="1" ht="13.5">
      <c r="B1235" s="187"/>
      <c r="D1235" s="196" t="s">
        <v>197</v>
      </c>
      <c r="E1235" s="216" t="s">
        <v>22</v>
      </c>
      <c r="F1235" s="217" t="s">
        <v>1340</v>
      </c>
      <c r="H1235" s="218">
        <v>4.6</v>
      </c>
      <c r="I1235" s="191"/>
      <c r="L1235" s="187"/>
      <c r="M1235" s="192"/>
      <c r="N1235" s="193"/>
      <c r="O1235" s="193"/>
      <c r="P1235" s="193"/>
      <c r="Q1235" s="193"/>
      <c r="R1235" s="193"/>
      <c r="S1235" s="193"/>
      <c r="T1235" s="194"/>
      <c r="AT1235" s="188" t="s">
        <v>197</v>
      </c>
      <c r="AU1235" s="188" t="s">
        <v>195</v>
      </c>
      <c r="AV1235" s="12" t="s">
        <v>195</v>
      </c>
      <c r="AW1235" s="12" t="s">
        <v>35</v>
      </c>
      <c r="AX1235" s="12" t="s">
        <v>78</v>
      </c>
      <c r="AY1235" s="188" t="s">
        <v>187</v>
      </c>
    </row>
    <row r="1236" spans="2:65" s="1" customFormat="1" ht="22.5" customHeight="1">
      <c r="B1236" s="165"/>
      <c r="C1236" s="166" t="s">
        <v>1341</v>
      </c>
      <c r="D1236" s="166" t="s">
        <v>189</v>
      </c>
      <c r="E1236" s="167" t="s">
        <v>1342</v>
      </c>
      <c r="F1236" s="168" t="s">
        <v>1343</v>
      </c>
      <c r="G1236" s="169" t="s">
        <v>192</v>
      </c>
      <c r="H1236" s="170">
        <v>4</v>
      </c>
      <c r="I1236" s="171"/>
      <c r="J1236" s="172">
        <f>ROUND(I1236*H1236,2)</f>
        <v>0</v>
      </c>
      <c r="K1236" s="168" t="s">
        <v>193</v>
      </c>
      <c r="L1236" s="35"/>
      <c r="M1236" s="173" t="s">
        <v>22</v>
      </c>
      <c r="N1236" s="174" t="s">
        <v>43</v>
      </c>
      <c r="O1236" s="36"/>
      <c r="P1236" s="175">
        <f>O1236*H1236</f>
        <v>0</v>
      </c>
      <c r="Q1236" s="175">
        <v>0.00582</v>
      </c>
      <c r="R1236" s="175">
        <f>Q1236*H1236</f>
        <v>0.02328</v>
      </c>
      <c r="S1236" s="175">
        <v>0</v>
      </c>
      <c r="T1236" s="176">
        <f>S1236*H1236</f>
        <v>0</v>
      </c>
      <c r="AR1236" s="18" t="s">
        <v>301</v>
      </c>
      <c r="AT1236" s="18" t="s">
        <v>189</v>
      </c>
      <c r="AU1236" s="18" t="s">
        <v>195</v>
      </c>
      <c r="AY1236" s="18" t="s">
        <v>187</v>
      </c>
      <c r="BE1236" s="177">
        <f>IF(N1236="základní",J1236,0)</f>
        <v>0</v>
      </c>
      <c r="BF1236" s="177">
        <f>IF(N1236="snížená",J1236,0)</f>
        <v>0</v>
      </c>
      <c r="BG1236" s="177">
        <f>IF(N1236="zákl. přenesená",J1236,0)</f>
        <v>0</v>
      </c>
      <c r="BH1236" s="177">
        <f>IF(N1236="sníž. přenesená",J1236,0)</f>
        <v>0</v>
      </c>
      <c r="BI1236" s="177">
        <f>IF(N1236="nulová",J1236,0)</f>
        <v>0</v>
      </c>
      <c r="BJ1236" s="18" t="s">
        <v>195</v>
      </c>
      <c r="BK1236" s="177">
        <f>ROUND(I1236*H1236,2)</f>
        <v>0</v>
      </c>
      <c r="BL1236" s="18" t="s">
        <v>301</v>
      </c>
      <c r="BM1236" s="18" t="s">
        <v>1344</v>
      </c>
    </row>
    <row r="1237" spans="2:51" s="11" customFormat="1" ht="13.5">
      <c r="B1237" s="178"/>
      <c r="D1237" s="179" t="s">
        <v>197</v>
      </c>
      <c r="E1237" s="180" t="s">
        <v>22</v>
      </c>
      <c r="F1237" s="181" t="s">
        <v>250</v>
      </c>
      <c r="H1237" s="182" t="s">
        <v>22</v>
      </c>
      <c r="I1237" s="183"/>
      <c r="L1237" s="178"/>
      <c r="M1237" s="184"/>
      <c r="N1237" s="185"/>
      <c r="O1237" s="185"/>
      <c r="P1237" s="185"/>
      <c r="Q1237" s="185"/>
      <c r="R1237" s="185"/>
      <c r="S1237" s="185"/>
      <c r="T1237" s="186"/>
      <c r="AT1237" s="182" t="s">
        <v>197</v>
      </c>
      <c r="AU1237" s="182" t="s">
        <v>195</v>
      </c>
      <c r="AV1237" s="11" t="s">
        <v>78</v>
      </c>
      <c r="AW1237" s="11" t="s">
        <v>35</v>
      </c>
      <c r="AX1237" s="11" t="s">
        <v>71</v>
      </c>
      <c r="AY1237" s="182" t="s">
        <v>187</v>
      </c>
    </row>
    <row r="1238" spans="2:51" s="12" customFormat="1" ht="13.5">
      <c r="B1238" s="187"/>
      <c r="D1238" s="196" t="s">
        <v>197</v>
      </c>
      <c r="E1238" s="216" t="s">
        <v>22</v>
      </c>
      <c r="F1238" s="217" t="s">
        <v>1345</v>
      </c>
      <c r="H1238" s="218">
        <v>4</v>
      </c>
      <c r="I1238" s="191"/>
      <c r="L1238" s="187"/>
      <c r="M1238" s="192"/>
      <c r="N1238" s="193"/>
      <c r="O1238" s="193"/>
      <c r="P1238" s="193"/>
      <c r="Q1238" s="193"/>
      <c r="R1238" s="193"/>
      <c r="S1238" s="193"/>
      <c r="T1238" s="194"/>
      <c r="AT1238" s="188" t="s">
        <v>197</v>
      </c>
      <c r="AU1238" s="188" t="s">
        <v>195</v>
      </c>
      <c r="AV1238" s="12" t="s">
        <v>195</v>
      </c>
      <c r="AW1238" s="12" t="s">
        <v>35</v>
      </c>
      <c r="AX1238" s="12" t="s">
        <v>78</v>
      </c>
      <c r="AY1238" s="188" t="s">
        <v>187</v>
      </c>
    </row>
    <row r="1239" spans="2:65" s="1" customFormat="1" ht="31.5" customHeight="1">
      <c r="B1239" s="165"/>
      <c r="C1239" s="166" t="s">
        <v>1346</v>
      </c>
      <c r="D1239" s="166" t="s">
        <v>189</v>
      </c>
      <c r="E1239" s="167" t="s">
        <v>1347</v>
      </c>
      <c r="F1239" s="168" t="s">
        <v>1348</v>
      </c>
      <c r="G1239" s="169" t="s">
        <v>192</v>
      </c>
      <c r="H1239" s="170">
        <v>199.6</v>
      </c>
      <c r="I1239" s="171"/>
      <c r="J1239" s="172">
        <f>ROUND(I1239*H1239,2)</f>
        <v>0</v>
      </c>
      <c r="K1239" s="168" t="s">
        <v>193</v>
      </c>
      <c r="L1239" s="35"/>
      <c r="M1239" s="173" t="s">
        <v>22</v>
      </c>
      <c r="N1239" s="174" t="s">
        <v>43</v>
      </c>
      <c r="O1239" s="36"/>
      <c r="P1239" s="175">
        <f>O1239*H1239</f>
        <v>0</v>
      </c>
      <c r="Q1239" s="175">
        <v>0.00289</v>
      </c>
      <c r="R1239" s="175">
        <f>Q1239*H1239</f>
        <v>0.576844</v>
      </c>
      <c r="S1239" s="175">
        <v>0</v>
      </c>
      <c r="T1239" s="176">
        <f>S1239*H1239</f>
        <v>0</v>
      </c>
      <c r="AR1239" s="18" t="s">
        <v>301</v>
      </c>
      <c r="AT1239" s="18" t="s">
        <v>189</v>
      </c>
      <c r="AU1239" s="18" t="s">
        <v>195</v>
      </c>
      <c r="AY1239" s="18" t="s">
        <v>187</v>
      </c>
      <c r="BE1239" s="177">
        <f>IF(N1239="základní",J1239,0)</f>
        <v>0</v>
      </c>
      <c r="BF1239" s="177">
        <f>IF(N1239="snížená",J1239,0)</f>
        <v>0</v>
      </c>
      <c r="BG1239" s="177">
        <f>IF(N1239="zákl. přenesená",J1239,0)</f>
        <v>0</v>
      </c>
      <c r="BH1239" s="177">
        <f>IF(N1239="sníž. přenesená",J1239,0)</f>
        <v>0</v>
      </c>
      <c r="BI1239" s="177">
        <f>IF(N1239="nulová",J1239,0)</f>
        <v>0</v>
      </c>
      <c r="BJ1239" s="18" t="s">
        <v>195</v>
      </c>
      <c r="BK1239" s="177">
        <f>ROUND(I1239*H1239,2)</f>
        <v>0</v>
      </c>
      <c r="BL1239" s="18" t="s">
        <v>301</v>
      </c>
      <c r="BM1239" s="18" t="s">
        <v>1349</v>
      </c>
    </row>
    <row r="1240" spans="2:51" s="11" customFormat="1" ht="13.5">
      <c r="B1240" s="178"/>
      <c r="D1240" s="179" t="s">
        <v>197</v>
      </c>
      <c r="E1240" s="180" t="s">
        <v>22</v>
      </c>
      <c r="F1240" s="181" t="s">
        <v>250</v>
      </c>
      <c r="H1240" s="182" t="s">
        <v>22</v>
      </c>
      <c r="I1240" s="183"/>
      <c r="L1240" s="178"/>
      <c r="M1240" s="184"/>
      <c r="N1240" s="185"/>
      <c r="O1240" s="185"/>
      <c r="P1240" s="185"/>
      <c r="Q1240" s="185"/>
      <c r="R1240" s="185"/>
      <c r="S1240" s="185"/>
      <c r="T1240" s="186"/>
      <c r="AT1240" s="182" t="s">
        <v>197</v>
      </c>
      <c r="AU1240" s="182" t="s">
        <v>195</v>
      </c>
      <c r="AV1240" s="11" t="s">
        <v>78</v>
      </c>
      <c r="AW1240" s="11" t="s">
        <v>35</v>
      </c>
      <c r="AX1240" s="11" t="s">
        <v>71</v>
      </c>
      <c r="AY1240" s="182" t="s">
        <v>187</v>
      </c>
    </row>
    <row r="1241" spans="2:51" s="12" customFormat="1" ht="13.5">
      <c r="B1241" s="187"/>
      <c r="D1241" s="196" t="s">
        <v>197</v>
      </c>
      <c r="E1241" s="216" t="s">
        <v>22</v>
      </c>
      <c r="F1241" s="217" t="s">
        <v>1350</v>
      </c>
      <c r="H1241" s="218">
        <v>199.6</v>
      </c>
      <c r="I1241" s="191"/>
      <c r="L1241" s="187"/>
      <c r="M1241" s="192"/>
      <c r="N1241" s="193"/>
      <c r="O1241" s="193"/>
      <c r="P1241" s="193"/>
      <c r="Q1241" s="193"/>
      <c r="R1241" s="193"/>
      <c r="S1241" s="193"/>
      <c r="T1241" s="194"/>
      <c r="AT1241" s="188" t="s">
        <v>197</v>
      </c>
      <c r="AU1241" s="188" t="s">
        <v>195</v>
      </c>
      <c r="AV1241" s="12" t="s">
        <v>195</v>
      </c>
      <c r="AW1241" s="12" t="s">
        <v>35</v>
      </c>
      <c r="AX1241" s="12" t="s">
        <v>78</v>
      </c>
      <c r="AY1241" s="188" t="s">
        <v>187</v>
      </c>
    </row>
    <row r="1242" spans="2:65" s="1" customFormat="1" ht="31.5" customHeight="1">
      <c r="B1242" s="165"/>
      <c r="C1242" s="166" t="s">
        <v>1351</v>
      </c>
      <c r="D1242" s="166" t="s">
        <v>189</v>
      </c>
      <c r="E1242" s="167" t="s">
        <v>1352</v>
      </c>
      <c r="F1242" s="168" t="s">
        <v>1353</v>
      </c>
      <c r="G1242" s="169" t="s">
        <v>742</v>
      </c>
      <c r="H1242" s="170">
        <v>10</v>
      </c>
      <c r="I1242" s="171"/>
      <c r="J1242" s="172">
        <f>ROUND(I1242*H1242,2)</f>
        <v>0</v>
      </c>
      <c r="K1242" s="168" t="s">
        <v>193</v>
      </c>
      <c r="L1242" s="35"/>
      <c r="M1242" s="173" t="s">
        <v>22</v>
      </c>
      <c r="N1242" s="174" t="s">
        <v>43</v>
      </c>
      <c r="O1242" s="36"/>
      <c r="P1242" s="175">
        <f>O1242*H1242</f>
        <v>0</v>
      </c>
      <c r="Q1242" s="175">
        <v>0.00045</v>
      </c>
      <c r="R1242" s="175">
        <f>Q1242*H1242</f>
        <v>0.0045</v>
      </c>
      <c r="S1242" s="175">
        <v>0</v>
      </c>
      <c r="T1242" s="176">
        <f>S1242*H1242</f>
        <v>0</v>
      </c>
      <c r="AR1242" s="18" t="s">
        <v>301</v>
      </c>
      <c r="AT1242" s="18" t="s">
        <v>189</v>
      </c>
      <c r="AU1242" s="18" t="s">
        <v>195</v>
      </c>
      <c r="AY1242" s="18" t="s">
        <v>187</v>
      </c>
      <c r="BE1242" s="177">
        <f>IF(N1242="základní",J1242,0)</f>
        <v>0</v>
      </c>
      <c r="BF1242" s="177">
        <f>IF(N1242="snížená",J1242,0)</f>
        <v>0</v>
      </c>
      <c r="BG1242" s="177">
        <f>IF(N1242="zákl. přenesená",J1242,0)</f>
        <v>0</v>
      </c>
      <c r="BH1242" s="177">
        <f>IF(N1242="sníž. přenesená",J1242,0)</f>
        <v>0</v>
      </c>
      <c r="BI1242" s="177">
        <f>IF(N1242="nulová",J1242,0)</f>
        <v>0</v>
      </c>
      <c r="BJ1242" s="18" t="s">
        <v>195</v>
      </c>
      <c r="BK1242" s="177">
        <f>ROUND(I1242*H1242,2)</f>
        <v>0</v>
      </c>
      <c r="BL1242" s="18" t="s">
        <v>301</v>
      </c>
      <c r="BM1242" s="18" t="s">
        <v>1354</v>
      </c>
    </row>
    <row r="1243" spans="2:51" s="11" customFormat="1" ht="13.5">
      <c r="B1243" s="178"/>
      <c r="D1243" s="179" t="s">
        <v>197</v>
      </c>
      <c r="E1243" s="180" t="s">
        <v>22</v>
      </c>
      <c r="F1243" s="181" t="s">
        <v>250</v>
      </c>
      <c r="H1243" s="182" t="s">
        <v>22</v>
      </c>
      <c r="I1243" s="183"/>
      <c r="L1243" s="178"/>
      <c r="M1243" s="184"/>
      <c r="N1243" s="185"/>
      <c r="O1243" s="185"/>
      <c r="P1243" s="185"/>
      <c r="Q1243" s="185"/>
      <c r="R1243" s="185"/>
      <c r="S1243" s="185"/>
      <c r="T1243" s="186"/>
      <c r="AT1243" s="182" t="s">
        <v>197</v>
      </c>
      <c r="AU1243" s="182" t="s">
        <v>195</v>
      </c>
      <c r="AV1243" s="11" t="s">
        <v>78</v>
      </c>
      <c r="AW1243" s="11" t="s">
        <v>35</v>
      </c>
      <c r="AX1243" s="11" t="s">
        <v>71</v>
      </c>
      <c r="AY1243" s="182" t="s">
        <v>187</v>
      </c>
    </row>
    <row r="1244" spans="2:51" s="12" customFormat="1" ht="13.5">
      <c r="B1244" s="187"/>
      <c r="D1244" s="196" t="s">
        <v>197</v>
      </c>
      <c r="E1244" s="216" t="s">
        <v>22</v>
      </c>
      <c r="F1244" s="217" t="s">
        <v>1355</v>
      </c>
      <c r="H1244" s="218">
        <v>10</v>
      </c>
      <c r="I1244" s="191"/>
      <c r="L1244" s="187"/>
      <c r="M1244" s="192"/>
      <c r="N1244" s="193"/>
      <c r="O1244" s="193"/>
      <c r="P1244" s="193"/>
      <c r="Q1244" s="193"/>
      <c r="R1244" s="193"/>
      <c r="S1244" s="193"/>
      <c r="T1244" s="194"/>
      <c r="AT1244" s="188" t="s">
        <v>197</v>
      </c>
      <c r="AU1244" s="188" t="s">
        <v>195</v>
      </c>
      <c r="AV1244" s="12" t="s">
        <v>195</v>
      </c>
      <c r="AW1244" s="12" t="s">
        <v>35</v>
      </c>
      <c r="AX1244" s="12" t="s">
        <v>78</v>
      </c>
      <c r="AY1244" s="188" t="s">
        <v>187</v>
      </c>
    </row>
    <row r="1245" spans="2:65" s="1" customFormat="1" ht="31.5" customHeight="1">
      <c r="B1245" s="165"/>
      <c r="C1245" s="166" t="s">
        <v>1356</v>
      </c>
      <c r="D1245" s="166" t="s">
        <v>189</v>
      </c>
      <c r="E1245" s="167" t="s">
        <v>1357</v>
      </c>
      <c r="F1245" s="168" t="s">
        <v>1358</v>
      </c>
      <c r="G1245" s="169" t="s">
        <v>742</v>
      </c>
      <c r="H1245" s="170">
        <v>10</v>
      </c>
      <c r="I1245" s="171"/>
      <c r="J1245" s="172">
        <f>ROUND(I1245*H1245,2)</f>
        <v>0</v>
      </c>
      <c r="K1245" s="168" t="s">
        <v>22</v>
      </c>
      <c r="L1245" s="35"/>
      <c r="M1245" s="173" t="s">
        <v>22</v>
      </c>
      <c r="N1245" s="174" t="s">
        <v>43</v>
      </c>
      <c r="O1245" s="36"/>
      <c r="P1245" s="175">
        <f>O1245*H1245</f>
        <v>0</v>
      </c>
      <c r="Q1245" s="175">
        <v>0.00045</v>
      </c>
      <c r="R1245" s="175">
        <f>Q1245*H1245</f>
        <v>0.0045</v>
      </c>
      <c r="S1245" s="175">
        <v>0</v>
      </c>
      <c r="T1245" s="176">
        <f>S1245*H1245</f>
        <v>0</v>
      </c>
      <c r="AR1245" s="18" t="s">
        <v>301</v>
      </c>
      <c r="AT1245" s="18" t="s">
        <v>189</v>
      </c>
      <c r="AU1245" s="18" t="s">
        <v>195</v>
      </c>
      <c r="AY1245" s="18" t="s">
        <v>187</v>
      </c>
      <c r="BE1245" s="177">
        <f>IF(N1245="základní",J1245,0)</f>
        <v>0</v>
      </c>
      <c r="BF1245" s="177">
        <f>IF(N1245="snížená",J1245,0)</f>
        <v>0</v>
      </c>
      <c r="BG1245" s="177">
        <f>IF(N1245="zákl. přenesená",J1245,0)</f>
        <v>0</v>
      </c>
      <c r="BH1245" s="177">
        <f>IF(N1245="sníž. přenesená",J1245,0)</f>
        <v>0</v>
      </c>
      <c r="BI1245" s="177">
        <f>IF(N1245="nulová",J1245,0)</f>
        <v>0</v>
      </c>
      <c r="BJ1245" s="18" t="s">
        <v>195</v>
      </c>
      <c r="BK1245" s="177">
        <f>ROUND(I1245*H1245,2)</f>
        <v>0</v>
      </c>
      <c r="BL1245" s="18" t="s">
        <v>301</v>
      </c>
      <c r="BM1245" s="18" t="s">
        <v>1359</v>
      </c>
    </row>
    <row r="1246" spans="2:51" s="11" customFormat="1" ht="13.5">
      <c r="B1246" s="178"/>
      <c r="D1246" s="179" t="s">
        <v>197</v>
      </c>
      <c r="E1246" s="180" t="s">
        <v>22</v>
      </c>
      <c r="F1246" s="181" t="s">
        <v>250</v>
      </c>
      <c r="H1246" s="182" t="s">
        <v>22</v>
      </c>
      <c r="I1246" s="183"/>
      <c r="L1246" s="178"/>
      <c r="M1246" s="184"/>
      <c r="N1246" s="185"/>
      <c r="O1246" s="185"/>
      <c r="P1246" s="185"/>
      <c r="Q1246" s="185"/>
      <c r="R1246" s="185"/>
      <c r="S1246" s="185"/>
      <c r="T1246" s="186"/>
      <c r="AT1246" s="182" t="s">
        <v>197</v>
      </c>
      <c r="AU1246" s="182" t="s">
        <v>195</v>
      </c>
      <c r="AV1246" s="11" t="s">
        <v>78</v>
      </c>
      <c r="AW1246" s="11" t="s">
        <v>35</v>
      </c>
      <c r="AX1246" s="11" t="s">
        <v>71</v>
      </c>
      <c r="AY1246" s="182" t="s">
        <v>187</v>
      </c>
    </row>
    <row r="1247" spans="2:51" s="12" customFormat="1" ht="13.5">
      <c r="B1247" s="187"/>
      <c r="D1247" s="196" t="s">
        <v>197</v>
      </c>
      <c r="E1247" s="216" t="s">
        <v>22</v>
      </c>
      <c r="F1247" s="217" t="s">
        <v>1360</v>
      </c>
      <c r="H1247" s="218">
        <v>10</v>
      </c>
      <c r="I1247" s="191"/>
      <c r="L1247" s="187"/>
      <c r="M1247" s="192"/>
      <c r="N1247" s="193"/>
      <c r="O1247" s="193"/>
      <c r="P1247" s="193"/>
      <c r="Q1247" s="193"/>
      <c r="R1247" s="193"/>
      <c r="S1247" s="193"/>
      <c r="T1247" s="194"/>
      <c r="AT1247" s="188" t="s">
        <v>197</v>
      </c>
      <c r="AU1247" s="188" t="s">
        <v>195</v>
      </c>
      <c r="AV1247" s="12" t="s">
        <v>195</v>
      </c>
      <c r="AW1247" s="12" t="s">
        <v>35</v>
      </c>
      <c r="AX1247" s="12" t="s">
        <v>78</v>
      </c>
      <c r="AY1247" s="188" t="s">
        <v>187</v>
      </c>
    </row>
    <row r="1248" spans="2:65" s="1" customFormat="1" ht="22.5" customHeight="1">
      <c r="B1248" s="165"/>
      <c r="C1248" s="166" t="s">
        <v>1361</v>
      </c>
      <c r="D1248" s="166" t="s">
        <v>189</v>
      </c>
      <c r="E1248" s="167" t="s">
        <v>1362</v>
      </c>
      <c r="F1248" s="168" t="s">
        <v>1363</v>
      </c>
      <c r="G1248" s="169" t="s">
        <v>192</v>
      </c>
      <c r="H1248" s="170">
        <v>21.7</v>
      </c>
      <c r="I1248" s="171"/>
      <c r="J1248" s="172">
        <f>ROUND(I1248*H1248,2)</f>
        <v>0</v>
      </c>
      <c r="K1248" s="168" t="s">
        <v>193</v>
      </c>
      <c r="L1248" s="35"/>
      <c r="M1248" s="173" t="s">
        <v>22</v>
      </c>
      <c r="N1248" s="174" t="s">
        <v>43</v>
      </c>
      <c r="O1248" s="36"/>
      <c r="P1248" s="175">
        <f>O1248*H1248</f>
        <v>0</v>
      </c>
      <c r="Q1248" s="175">
        <v>0.00174</v>
      </c>
      <c r="R1248" s="175">
        <f>Q1248*H1248</f>
        <v>0.037758</v>
      </c>
      <c r="S1248" s="175">
        <v>0</v>
      </c>
      <c r="T1248" s="176">
        <f>S1248*H1248</f>
        <v>0</v>
      </c>
      <c r="AR1248" s="18" t="s">
        <v>301</v>
      </c>
      <c r="AT1248" s="18" t="s">
        <v>189</v>
      </c>
      <c r="AU1248" s="18" t="s">
        <v>195</v>
      </c>
      <c r="AY1248" s="18" t="s">
        <v>187</v>
      </c>
      <c r="BE1248" s="177">
        <f>IF(N1248="základní",J1248,0)</f>
        <v>0</v>
      </c>
      <c r="BF1248" s="177">
        <f>IF(N1248="snížená",J1248,0)</f>
        <v>0</v>
      </c>
      <c r="BG1248" s="177">
        <f>IF(N1248="zákl. přenesená",J1248,0)</f>
        <v>0</v>
      </c>
      <c r="BH1248" s="177">
        <f>IF(N1248="sníž. přenesená",J1248,0)</f>
        <v>0</v>
      </c>
      <c r="BI1248" s="177">
        <f>IF(N1248="nulová",J1248,0)</f>
        <v>0</v>
      </c>
      <c r="BJ1248" s="18" t="s">
        <v>195</v>
      </c>
      <c r="BK1248" s="177">
        <f>ROUND(I1248*H1248,2)</f>
        <v>0</v>
      </c>
      <c r="BL1248" s="18" t="s">
        <v>301</v>
      </c>
      <c r="BM1248" s="18" t="s">
        <v>1364</v>
      </c>
    </row>
    <row r="1249" spans="2:51" s="11" customFormat="1" ht="13.5">
      <c r="B1249" s="178"/>
      <c r="D1249" s="179" t="s">
        <v>197</v>
      </c>
      <c r="E1249" s="180" t="s">
        <v>22</v>
      </c>
      <c r="F1249" s="181" t="s">
        <v>250</v>
      </c>
      <c r="H1249" s="182" t="s">
        <v>22</v>
      </c>
      <c r="I1249" s="183"/>
      <c r="L1249" s="178"/>
      <c r="M1249" s="184"/>
      <c r="N1249" s="185"/>
      <c r="O1249" s="185"/>
      <c r="P1249" s="185"/>
      <c r="Q1249" s="185"/>
      <c r="R1249" s="185"/>
      <c r="S1249" s="185"/>
      <c r="T1249" s="186"/>
      <c r="AT1249" s="182" t="s">
        <v>197</v>
      </c>
      <c r="AU1249" s="182" t="s">
        <v>195</v>
      </c>
      <c r="AV1249" s="11" t="s">
        <v>78</v>
      </c>
      <c r="AW1249" s="11" t="s">
        <v>35</v>
      </c>
      <c r="AX1249" s="11" t="s">
        <v>71</v>
      </c>
      <c r="AY1249" s="182" t="s">
        <v>187</v>
      </c>
    </row>
    <row r="1250" spans="2:51" s="12" customFormat="1" ht="13.5">
      <c r="B1250" s="187"/>
      <c r="D1250" s="196" t="s">
        <v>197</v>
      </c>
      <c r="E1250" s="216" t="s">
        <v>22</v>
      </c>
      <c r="F1250" s="217" t="s">
        <v>1365</v>
      </c>
      <c r="H1250" s="218">
        <v>21.7</v>
      </c>
      <c r="I1250" s="191"/>
      <c r="L1250" s="187"/>
      <c r="M1250" s="192"/>
      <c r="N1250" s="193"/>
      <c r="O1250" s="193"/>
      <c r="P1250" s="193"/>
      <c r="Q1250" s="193"/>
      <c r="R1250" s="193"/>
      <c r="S1250" s="193"/>
      <c r="T1250" s="194"/>
      <c r="AT1250" s="188" t="s">
        <v>197</v>
      </c>
      <c r="AU1250" s="188" t="s">
        <v>195</v>
      </c>
      <c r="AV1250" s="12" t="s">
        <v>195</v>
      </c>
      <c r="AW1250" s="12" t="s">
        <v>35</v>
      </c>
      <c r="AX1250" s="12" t="s">
        <v>78</v>
      </c>
      <c r="AY1250" s="188" t="s">
        <v>187</v>
      </c>
    </row>
    <row r="1251" spans="2:65" s="1" customFormat="1" ht="22.5" customHeight="1">
      <c r="B1251" s="165"/>
      <c r="C1251" s="166" t="s">
        <v>1366</v>
      </c>
      <c r="D1251" s="166" t="s">
        <v>189</v>
      </c>
      <c r="E1251" s="167" t="s">
        <v>1367</v>
      </c>
      <c r="F1251" s="168" t="s">
        <v>1368</v>
      </c>
      <c r="G1251" s="169" t="s">
        <v>742</v>
      </c>
      <c r="H1251" s="170">
        <v>6</v>
      </c>
      <c r="I1251" s="171"/>
      <c r="J1251" s="172">
        <f>ROUND(I1251*H1251,2)</f>
        <v>0</v>
      </c>
      <c r="K1251" s="168" t="s">
        <v>193</v>
      </c>
      <c r="L1251" s="35"/>
      <c r="M1251" s="173" t="s">
        <v>22</v>
      </c>
      <c r="N1251" s="174" t="s">
        <v>43</v>
      </c>
      <c r="O1251" s="36"/>
      <c r="P1251" s="175">
        <f>O1251*H1251</f>
        <v>0</v>
      </c>
      <c r="Q1251" s="175">
        <v>0.00025</v>
      </c>
      <c r="R1251" s="175">
        <f>Q1251*H1251</f>
        <v>0.0015</v>
      </c>
      <c r="S1251" s="175">
        <v>0</v>
      </c>
      <c r="T1251" s="176">
        <f>S1251*H1251</f>
        <v>0</v>
      </c>
      <c r="AR1251" s="18" t="s">
        <v>301</v>
      </c>
      <c r="AT1251" s="18" t="s">
        <v>189</v>
      </c>
      <c r="AU1251" s="18" t="s">
        <v>195</v>
      </c>
      <c r="AY1251" s="18" t="s">
        <v>187</v>
      </c>
      <c r="BE1251" s="177">
        <f>IF(N1251="základní",J1251,0)</f>
        <v>0</v>
      </c>
      <c r="BF1251" s="177">
        <f>IF(N1251="snížená",J1251,0)</f>
        <v>0</v>
      </c>
      <c r="BG1251" s="177">
        <f>IF(N1251="zákl. přenesená",J1251,0)</f>
        <v>0</v>
      </c>
      <c r="BH1251" s="177">
        <f>IF(N1251="sníž. přenesená",J1251,0)</f>
        <v>0</v>
      </c>
      <c r="BI1251" s="177">
        <f>IF(N1251="nulová",J1251,0)</f>
        <v>0</v>
      </c>
      <c r="BJ1251" s="18" t="s">
        <v>195</v>
      </c>
      <c r="BK1251" s="177">
        <f>ROUND(I1251*H1251,2)</f>
        <v>0</v>
      </c>
      <c r="BL1251" s="18" t="s">
        <v>301</v>
      </c>
      <c r="BM1251" s="18" t="s">
        <v>1369</v>
      </c>
    </row>
    <row r="1252" spans="2:51" s="11" customFormat="1" ht="13.5">
      <c r="B1252" s="178"/>
      <c r="D1252" s="179" t="s">
        <v>197</v>
      </c>
      <c r="E1252" s="180" t="s">
        <v>22</v>
      </c>
      <c r="F1252" s="181" t="s">
        <v>250</v>
      </c>
      <c r="H1252" s="182" t="s">
        <v>22</v>
      </c>
      <c r="I1252" s="183"/>
      <c r="L1252" s="178"/>
      <c r="M1252" s="184"/>
      <c r="N1252" s="185"/>
      <c r="O1252" s="185"/>
      <c r="P1252" s="185"/>
      <c r="Q1252" s="185"/>
      <c r="R1252" s="185"/>
      <c r="S1252" s="185"/>
      <c r="T1252" s="186"/>
      <c r="AT1252" s="182" t="s">
        <v>197</v>
      </c>
      <c r="AU1252" s="182" t="s">
        <v>195</v>
      </c>
      <c r="AV1252" s="11" t="s">
        <v>78</v>
      </c>
      <c r="AW1252" s="11" t="s">
        <v>35</v>
      </c>
      <c r="AX1252" s="11" t="s">
        <v>71</v>
      </c>
      <c r="AY1252" s="182" t="s">
        <v>187</v>
      </c>
    </row>
    <row r="1253" spans="2:51" s="12" customFormat="1" ht="13.5">
      <c r="B1253" s="187"/>
      <c r="D1253" s="196" t="s">
        <v>197</v>
      </c>
      <c r="E1253" s="216" t="s">
        <v>22</v>
      </c>
      <c r="F1253" s="217" t="s">
        <v>1370</v>
      </c>
      <c r="H1253" s="218">
        <v>6</v>
      </c>
      <c r="I1253" s="191"/>
      <c r="L1253" s="187"/>
      <c r="M1253" s="192"/>
      <c r="N1253" s="193"/>
      <c r="O1253" s="193"/>
      <c r="P1253" s="193"/>
      <c r="Q1253" s="193"/>
      <c r="R1253" s="193"/>
      <c r="S1253" s="193"/>
      <c r="T1253" s="194"/>
      <c r="AT1253" s="188" t="s">
        <v>197</v>
      </c>
      <c r="AU1253" s="188" t="s">
        <v>195</v>
      </c>
      <c r="AV1253" s="12" t="s">
        <v>195</v>
      </c>
      <c r="AW1253" s="12" t="s">
        <v>35</v>
      </c>
      <c r="AX1253" s="12" t="s">
        <v>78</v>
      </c>
      <c r="AY1253" s="188" t="s">
        <v>187</v>
      </c>
    </row>
    <row r="1254" spans="2:65" s="1" customFormat="1" ht="31.5" customHeight="1">
      <c r="B1254" s="165"/>
      <c r="C1254" s="166" t="s">
        <v>1371</v>
      </c>
      <c r="D1254" s="166" t="s">
        <v>189</v>
      </c>
      <c r="E1254" s="167" t="s">
        <v>1372</v>
      </c>
      <c r="F1254" s="168" t="s">
        <v>1373</v>
      </c>
      <c r="G1254" s="169" t="s">
        <v>192</v>
      </c>
      <c r="H1254" s="170">
        <v>15.6</v>
      </c>
      <c r="I1254" s="171"/>
      <c r="J1254" s="172">
        <f>ROUND(I1254*H1254,2)</f>
        <v>0</v>
      </c>
      <c r="K1254" s="168" t="s">
        <v>193</v>
      </c>
      <c r="L1254" s="35"/>
      <c r="M1254" s="173" t="s">
        <v>22</v>
      </c>
      <c r="N1254" s="174" t="s">
        <v>43</v>
      </c>
      <c r="O1254" s="36"/>
      <c r="P1254" s="175">
        <f>O1254*H1254</f>
        <v>0</v>
      </c>
      <c r="Q1254" s="175">
        <v>0.00212</v>
      </c>
      <c r="R1254" s="175">
        <f>Q1254*H1254</f>
        <v>0.033072</v>
      </c>
      <c r="S1254" s="175">
        <v>0</v>
      </c>
      <c r="T1254" s="176">
        <f>S1254*H1254</f>
        <v>0</v>
      </c>
      <c r="AR1254" s="18" t="s">
        <v>301</v>
      </c>
      <c r="AT1254" s="18" t="s">
        <v>189</v>
      </c>
      <c r="AU1254" s="18" t="s">
        <v>195</v>
      </c>
      <c r="AY1254" s="18" t="s">
        <v>187</v>
      </c>
      <c r="BE1254" s="177">
        <f>IF(N1254="základní",J1254,0)</f>
        <v>0</v>
      </c>
      <c r="BF1254" s="177">
        <f>IF(N1254="snížená",J1254,0)</f>
        <v>0</v>
      </c>
      <c r="BG1254" s="177">
        <f>IF(N1254="zákl. přenesená",J1254,0)</f>
        <v>0</v>
      </c>
      <c r="BH1254" s="177">
        <f>IF(N1254="sníž. přenesená",J1254,0)</f>
        <v>0</v>
      </c>
      <c r="BI1254" s="177">
        <f>IF(N1254="nulová",J1254,0)</f>
        <v>0</v>
      </c>
      <c r="BJ1254" s="18" t="s">
        <v>195</v>
      </c>
      <c r="BK1254" s="177">
        <f>ROUND(I1254*H1254,2)</f>
        <v>0</v>
      </c>
      <c r="BL1254" s="18" t="s">
        <v>301</v>
      </c>
      <c r="BM1254" s="18" t="s">
        <v>1374</v>
      </c>
    </row>
    <row r="1255" spans="2:51" s="11" customFormat="1" ht="13.5">
      <c r="B1255" s="178"/>
      <c r="D1255" s="179" t="s">
        <v>197</v>
      </c>
      <c r="E1255" s="180" t="s">
        <v>22</v>
      </c>
      <c r="F1255" s="181" t="s">
        <v>250</v>
      </c>
      <c r="H1255" s="182" t="s">
        <v>22</v>
      </c>
      <c r="I1255" s="183"/>
      <c r="L1255" s="178"/>
      <c r="M1255" s="184"/>
      <c r="N1255" s="185"/>
      <c r="O1255" s="185"/>
      <c r="P1255" s="185"/>
      <c r="Q1255" s="185"/>
      <c r="R1255" s="185"/>
      <c r="S1255" s="185"/>
      <c r="T1255" s="186"/>
      <c r="AT1255" s="182" t="s">
        <v>197</v>
      </c>
      <c r="AU1255" s="182" t="s">
        <v>195</v>
      </c>
      <c r="AV1255" s="11" t="s">
        <v>78</v>
      </c>
      <c r="AW1255" s="11" t="s">
        <v>35</v>
      </c>
      <c r="AX1255" s="11" t="s">
        <v>71</v>
      </c>
      <c r="AY1255" s="182" t="s">
        <v>187</v>
      </c>
    </row>
    <row r="1256" spans="2:51" s="12" customFormat="1" ht="13.5">
      <c r="B1256" s="187"/>
      <c r="D1256" s="196" t="s">
        <v>197</v>
      </c>
      <c r="E1256" s="216" t="s">
        <v>22</v>
      </c>
      <c r="F1256" s="217" t="s">
        <v>1375</v>
      </c>
      <c r="H1256" s="218">
        <v>15.6</v>
      </c>
      <c r="I1256" s="191"/>
      <c r="L1256" s="187"/>
      <c r="M1256" s="192"/>
      <c r="N1256" s="193"/>
      <c r="O1256" s="193"/>
      <c r="P1256" s="193"/>
      <c r="Q1256" s="193"/>
      <c r="R1256" s="193"/>
      <c r="S1256" s="193"/>
      <c r="T1256" s="194"/>
      <c r="AT1256" s="188" t="s">
        <v>197</v>
      </c>
      <c r="AU1256" s="188" t="s">
        <v>195</v>
      </c>
      <c r="AV1256" s="12" t="s">
        <v>195</v>
      </c>
      <c r="AW1256" s="12" t="s">
        <v>35</v>
      </c>
      <c r="AX1256" s="12" t="s">
        <v>78</v>
      </c>
      <c r="AY1256" s="188" t="s">
        <v>187</v>
      </c>
    </row>
    <row r="1257" spans="2:65" s="1" customFormat="1" ht="22.5" customHeight="1">
      <c r="B1257" s="165"/>
      <c r="C1257" s="166" t="s">
        <v>1376</v>
      </c>
      <c r="D1257" s="166" t="s">
        <v>189</v>
      </c>
      <c r="E1257" s="167" t="s">
        <v>1377</v>
      </c>
      <c r="F1257" s="168" t="s">
        <v>1378</v>
      </c>
      <c r="G1257" s="169" t="s">
        <v>1136</v>
      </c>
      <c r="H1257" s="170">
        <v>1</v>
      </c>
      <c r="I1257" s="171"/>
      <c r="J1257" s="172">
        <f>ROUND(I1257*H1257,2)</f>
        <v>0</v>
      </c>
      <c r="K1257" s="168" t="s">
        <v>22</v>
      </c>
      <c r="L1257" s="35"/>
      <c r="M1257" s="173" t="s">
        <v>22</v>
      </c>
      <c r="N1257" s="174" t="s">
        <v>43</v>
      </c>
      <c r="O1257" s="36"/>
      <c r="P1257" s="175">
        <f>O1257*H1257</f>
        <v>0</v>
      </c>
      <c r="Q1257" s="175">
        <v>0</v>
      </c>
      <c r="R1257" s="175">
        <f>Q1257*H1257</f>
        <v>0</v>
      </c>
      <c r="S1257" s="175">
        <v>0</v>
      </c>
      <c r="T1257" s="176">
        <f>S1257*H1257</f>
        <v>0</v>
      </c>
      <c r="AR1257" s="18" t="s">
        <v>301</v>
      </c>
      <c r="AT1257" s="18" t="s">
        <v>189</v>
      </c>
      <c r="AU1257" s="18" t="s">
        <v>195</v>
      </c>
      <c r="AY1257" s="18" t="s">
        <v>187</v>
      </c>
      <c r="BE1257" s="177">
        <f>IF(N1257="základní",J1257,0)</f>
        <v>0</v>
      </c>
      <c r="BF1257" s="177">
        <f>IF(N1257="snížená",J1257,0)</f>
        <v>0</v>
      </c>
      <c r="BG1257" s="177">
        <f>IF(N1257="zákl. přenesená",J1257,0)</f>
        <v>0</v>
      </c>
      <c r="BH1257" s="177">
        <f>IF(N1257="sníž. přenesená",J1257,0)</f>
        <v>0</v>
      </c>
      <c r="BI1257" s="177">
        <f>IF(N1257="nulová",J1257,0)</f>
        <v>0</v>
      </c>
      <c r="BJ1257" s="18" t="s">
        <v>195</v>
      </c>
      <c r="BK1257" s="177">
        <f>ROUND(I1257*H1257,2)</f>
        <v>0</v>
      </c>
      <c r="BL1257" s="18" t="s">
        <v>301</v>
      </c>
      <c r="BM1257" s="18" t="s">
        <v>1379</v>
      </c>
    </row>
    <row r="1258" spans="2:63" s="10" customFormat="1" ht="29.25" customHeight="1">
      <c r="B1258" s="151"/>
      <c r="D1258" s="162" t="s">
        <v>70</v>
      </c>
      <c r="E1258" s="163" t="s">
        <v>1380</v>
      </c>
      <c r="F1258" s="163" t="s">
        <v>1381</v>
      </c>
      <c r="I1258" s="154"/>
      <c r="J1258" s="164">
        <f>BK1258</f>
        <v>0</v>
      </c>
      <c r="L1258" s="151"/>
      <c r="M1258" s="156"/>
      <c r="N1258" s="157"/>
      <c r="O1258" s="157"/>
      <c r="P1258" s="158">
        <f>SUM(P1259:P1326)</f>
        <v>0</v>
      </c>
      <c r="Q1258" s="157"/>
      <c r="R1258" s="158">
        <f>SUM(R1259:R1326)</f>
        <v>1.38220785</v>
      </c>
      <c r="S1258" s="157"/>
      <c r="T1258" s="159">
        <f>SUM(T1259:T1326)</f>
        <v>0.096</v>
      </c>
      <c r="AR1258" s="152" t="s">
        <v>195</v>
      </c>
      <c r="AT1258" s="160" t="s">
        <v>70</v>
      </c>
      <c r="AU1258" s="160" t="s">
        <v>78</v>
      </c>
      <c r="AY1258" s="152" t="s">
        <v>187</v>
      </c>
      <c r="BK1258" s="161">
        <f>SUM(BK1259:BK1326)</f>
        <v>0</v>
      </c>
    </row>
    <row r="1259" spans="2:65" s="1" customFormat="1" ht="22.5" customHeight="1">
      <c r="B1259" s="165"/>
      <c r="C1259" s="166" t="s">
        <v>1382</v>
      </c>
      <c r="D1259" s="166" t="s">
        <v>189</v>
      </c>
      <c r="E1259" s="167" t="s">
        <v>1383</v>
      </c>
      <c r="F1259" s="168" t="s">
        <v>1384</v>
      </c>
      <c r="G1259" s="169" t="s">
        <v>95</v>
      </c>
      <c r="H1259" s="170">
        <v>1235.576</v>
      </c>
      <c r="I1259" s="171"/>
      <c r="J1259" s="172">
        <f>ROUND(I1259*H1259,2)</f>
        <v>0</v>
      </c>
      <c r="K1259" s="168" t="s">
        <v>193</v>
      </c>
      <c r="L1259" s="35"/>
      <c r="M1259" s="173" t="s">
        <v>22</v>
      </c>
      <c r="N1259" s="174" t="s">
        <v>43</v>
      </c>
      <c r="O1259" s="36"/>
      <c r="P1259" s="175">
        <f>O1259*H1259</f>
        <v>0</v>
      </c>
      <c r="Q1259" s="175">
        <v>0.00025</v>
      </c>
      <c r="R1259" s="175">
        <f>Q1259*H1259</f>
        <v>0.308894</v>
      </c>
      <c r="S1259" s="175">
        <v>0</v>
      </c>
      <c r="T1259" s="176">
        <f>S1259*H1259</f>
        <v>0</v>
      </c>
      <c r="AR1259" s="18" t="s">
        <v>301</v>
      </c>
      <c r="AT1259" s="18" t="s">
        <v>189</v>
      </c>
      <c r="AU1259" s="18" t="s">
        <v>195</v>
      </c>
      <c r="AY1259" s="18" t="s">
        <v>187</v>
      </c>
      <c r="BE1259" s="177">
        <f>IF(N1259="základní",J1259,0)</f>
        <v>0</v>
      </c>
      <c r="BF1259" s="177">
        <f>IF(N1259="snížená",J1259,0)</f>
        <v>0</v>
      </c>
      <c r="BG1259" s="177">
        <f>IF(N1259="zákl. přenesená",J1259,0)</f>
        <v>0</v>
      </c>
      <c r="BH1259" s="177">
        <f>IF(N1259="sníž. přenesená",J1259,0)</f>
        <v>0</v>
      </c>
      <c r="BI1259" s="177">
        <f>IF(N1259="nulová",J1259,0)</f>
        <v>0</v>
      </c>
      <c r="BJ1259" s="18" t="s">
        <v>195</v>
      </c>
      <c r="BK1259" s="177">
        <f>ROUND(I1259*H1259,2)</f>
        <v>0</v>
      </c>
      <c r="BL1259" s="18" t="s">
        <v>301</v>
      </c>
      <c r="BM1259" s="18" t="s">
        <v>1385</v>
      </c>
    </row>
    <row r="1260" spans="2:51" s="11" customFormat="1" ht="13.5">
      <c r="B1260" s="178"/>
      <c r="D1260" s="179" t="s">
        <v>197</v>
      </c>
      <c r="E1260" s="180" t="s">
        <v>22</v>
      </c>
      <c r="F1260" s="181" t="s">
        <v>1386</v>
      </c>
      <c r="H1260" s="182" t="s">
        <v>22</v>
      </c>
      <c r="I1260" s="183"/>
      <c r="L1260" s="178"/>
      <c r="M1260" s="184"/>
      <c r="N1260" s="185"/>
      <c r="O1260" s="185"/>
      <c r="P1260" s="185"/>
      <c r="Q1260" s="185"/>
      <c r="R1260" s="185"/>
      <c r="S1260" s="185"/>
      <c r="T1260" s="186"/>
      <c r="AT1260" s="182" t="s">
        <v>197</v>
      </c>
      <c r="AU1260" s="182" t="s">
        <v>195</v>
      </c>
      <c r="AV1260" s="11" t="s">
        <v>78</v>
      </c>
      <c r="AW1260" s="11" t="s">
        <v>35</v>
      </c>
      <c r="AX1260" s="11" t="s">
        <v>71</v>
      </c>
      <c r="AY1260" s="182" t="s">
        <v>187</v>
      </c>
    </row>
    <row r="1261" spans="2:51" s="12" customFormat="1" ht="13.5">
      <c r="B1261" s="187"/>
      <c r="D1261" s="179" t="s">
        <v>197</v>
      </c>
      <c r="E1261" s="188" t="s">
        <v>22</v>
      </c>
      <c r="F1261" s="189" t="s">
        <v>1387</v>
      </c>
      <c r="H1261" s="190">
        <v>382.8</v>
      </c>
      <c r="I1261" s="191"/>
      <c r="L1261" s="187"/>
      <c r="M1261" s="192"/>
      <c r="N1261" s="193"/>
      <c r="O1261" s="193"/>
      <c r="P1261" s="193"/>
      <c r="Q1261" s="193"/>
      <c r="R1261" s="193"/>
      <c r="S1261" s="193"/>
      <c r="T1261" s="194"/>
      <c r="AT1261" s="188" t="s">
        <v>197</v>
      </c>
      <c r="AU1261" s="188" t="s">
        <v>195</v>
      </c>
      <c r="AV1261" s="12" t="s">
        <v>195</v>
      </c>
      <c r="AW1261" s="12" t="s">
        <v>35</v>
      </c>
      <c r="AX1261" s="12" t="s">
        <v>71</v>
      </c>
      <c r="AY1261" s="188" t="s">
        <v>187</v>
      </c>
    </row>
    <row r="1262" spans="2:51" s="12" customFormat="1" ht="13.5">
      <c r="B1262" s="187"/>
      <c r="D1262" s="179" t="s">
        <v>197</v>
      </c>
      <c r="E1262" s="188" t="s">
        <v>22</v>
      </c>
      <c r="F1262" s="189" t="s">
        <v>1388</v>
      </c>
      <c r="H1262" s="190">
        <v>219.24</v>
      </c>
      <c r="I1262" s="191"/>
      <c r="L1262" s="187"/>
      <c r="M1262" s="192"/>
      <c r="N1262" s="193"/>
      <c r="O1262" s="193"/>
      <c r="P1262" s="193"/>
      <c r="Q1262" s="193"/>
      <c r="R1262" s="193"/>
      <c r="S1262" s="193"/>
      <c r="T1262" s="194"/>
      <c r="AT1262" s="188" t="s">
        <v>197</v>
      </c>
      <c r="AU1262" s="188" t="s">
        <v>195</v>
      </c>
      <c r="AV1262" s="12" t="s">
        <v>195</v>
      </c>
      <c r="AW1262" s="12" t="s">
        <v>35</v>
      </c>
      <c r="AX1262" s="12" t="s">
        <v>71</v>
      </c>
      <c r="AY1262" s="188" t="s">
        <v>187</v>
      </c>
    </row>
    <row r="1263" spans="2:51" s="12" customFormat="1" ht="13.5">
      <c r="B1263" s="187"/>
      <c r="D1263" s="179" t="s">
        <v>197</v>
      </c>
      <c r="E1263" s="188" t="s">
        <v>22</v>
      </c>
      <c r="F1263" s="189" t="s">
        <v>1388</v>
      </c>
      <c r="H1263" s="190">
        <v>219.24</v>
      </c>
      <c r="I1263" s="191"/>
      <c r="L1263" s="187"/>
      <c r="M1263" s="192"/>
      <c r="N1263" s="193"/>
      <c r="O1263" s="193"/>
      <c r="P1263" s="193"/>
      <c r="Q1263" s="193"/>
      <c r="R1263" s="193"/>
      <c r="S1263" s="193"/>
      <c r="T1263" s="194"/>
      <c r="AT1263" s="188" t="s">
        <v>197</v>
      </c>
      <c r="AU1263" s="188" t="s">
        <v>195</v>
      </c>
      <c r="AV1263" s="12" t="s">
        <v>195</v>
      </c>
      <c r="AW1263" s="12" t="s">
        <v>35</v>
      </c>
      <c r="AX1263" s="12" t="s">
        <v>71</v>
      </c>
      <c r="AY1263" s="188" t="s">
        <v>187</v>
      </c>
    </row>
    <row r="1264" spans="2:51" s="12" customFormat="1" ht="13.5">
      <c r="B1264" s="187"/>
      <c r="D1264" s="179" t="s">
        <v>197</v>
      </c>
      <c r="E1264" s="188" t="s">
        <v>22</v>
      </c>
      <c r="F1264" s="189" t="s">
        <v>1389</v>
      </c>
      <c r="H1264" s="190">
        <v>1.105</v>
      </c>
      <c r="I1264" s="191"/>
      <c r="L1264" s="187"/>
      <c r="M1264" s="192"/>
      <c r="N1264" s="193"/>
      <c r="O1264" s="193"/>
      <c r="P1264" s="193"/>
      <c r="Q1264" s="193"/>
      <c r="R1264" s="193"/>
      <c r="S1264" s="193"/>
      <c r="T1264" s="194"/>
      <c r="AT1264" s="188" t="s">
        <v>197</v>
      </c>
      <c r="AU1264" s="188" t="s">
        <v>195</v>
      </c>
      <c r="AV1264" s="12" t="s">
        <v>195</v>
      </c>
      <c r="AW1264" s="12" t="s">
        <v>35</v>
      </c>
      <c r="AX1264" s="12" t="s">
        <v>71</v>
      </c>
      <c r="AY1264" s="188" t="s">
        <v>187</v>
      </c>
    </row>
    <row r="1265" spans="2:51" s="12" customFormat="1" ht="13.5">
      <c r="B1265" s="187"/>
      <c r="D1265" s="179" t="s">
        <v>197</v>
      </c>
      <c r="E1265" s="188" t="s">
        <v>22</v>
      </c>
      <c r="F1265" s="189" t="s">
        <v>1390</v>
      </c>
      <c r="H1265" s="190">
        <v>28.275</v>
      </c>
      <c r="I1265" s="191"/>
      <c r="L1265" s="187"/>
      <c r="M1265" s="192"/>
      <c r="N1265" s="193"/>
      <c r="O1265" s="193"/>
      <c r="P1265" s="193"/>
      <c r="Q1265" s="193"/>
      <c r="R1265" s="193"/>
      <c r="S1265" s="193"/>
      <c r="T1265" s="194"/>
      <c r="AT1265" s="188" t="s">
        <v>197</v>
      </c>
      <c r="AU1265" s="188" t="s">
        <v>195</v>
      </c>
      <c r="AV1265" s="12" t="s">
        <v>195</v>
      </c>
      <c r="AW1265" s="12" t="s">
        <v>35</v>
      </c>
      <c r="AX1265" s="12" t="s">
        <v>71</v>
      </c>
      <c r="AY1265" s="188" t="s">
        <v>187</v>
      </c>
    </row>
    <row r="1266" spans="2:51" s="12" customFormat="1" ht="13.5">
      <c r="B1266" s="187"/>
      <c r="D1266" s="179" t="s">
        <v>197</v>
      </c>
      <c r="E1266" s="188" t="s">
        <v>22</v>
      </c>
      <c r="F1266" s="189" t="s">
        <v>1391</v>
      </c>
      <c r="H1266" s="190">
        <v>27.788</v>
      </c>
      <c r="I1266" s="191"/>
      <c r="L1266" s="187"/>
      <c r="M1266" s="192"/>
      <c r="N1266" s="193"/>
      <c r="O1266" s="193"/>
      <c r="P1266" s="193"/>
      <c r="Q1266" s="193"/>
      <c r="R1266" s="193"/>
      <c r="S1266" s="193"/>
      <c r="T1266" s="194"/>
      <c r="AT1266" s="188" t="s">
        <v>197</v>
      </c>
      <c r="AU1266" s="188" t="s">
        <v>195</v>
      </c>
      <c r="AV1266" s="12" t="s">
        <v>195</v>
      </c>
      <c r="AW1266" s="12" t="s">
        <v>35</v>
      </c>
      <c r="AX1266" s="12" t="s">
        <v>71</v>
      </c>
      <c r="AY1266" s="188" t="s">
        <v>187</v>
      </c>
    </row>
    <row r="1267" spans="2:51" s="12" customFormat="1" ht="13.5">
      <c r="B1267" s="187"/>
      <c r="D1267" s="179" t="s">
        <v>197</v>
      </c>
      <c r="E1267" s="188" t="s">
        <v>22</v>
      </c>
      <c r="F1267" s="189" t="s">
        <v>1392</v>
      </c>
      <c r="H1267" s="190">
        <v>1.02</v>
      </c>
      <c r="I1267" s="191"/>
      <c r="L1267" s="187"/>
      <c r="M1267" s="192"/>
      <c r="N1267" s="193"/>
      <c r="O1267" s="193"/>
      <c r="P1267" s="193"/>
      <c r="Q1267" s="193"/>
      <c r="R1267" s="193"/>
      <c r="S1267" s="193"/>
      <c r="T1267" s="194"/>
      <c r="AT1267" s="188" t="s">
        <v>197</v>
      </c>
      <c r="AU1267" s="188" t="s">
        <v>195</v>
      </c>
      <c r="AV1267" s="12" t="s">
        <v>195</v>
      </c>
      <c r="AW1267" s="12" t="s">
        <v>35</v>
      </c>
      <c r="AX1267" s="12" t="s">
        <v>71</v>
      </c>
      <c r="AY1267" s="188" t="s">
        <v>187</v>
      </c>
    </row>
    <row r="1268" spans="2:51" s="12" customFormat="1" ht="13.5">
      <c r="B1268" s="187"/>
      <c r="D1268" s="179" t="s">
        <v>197</v>
      </c>
      <c r="E1268" s="188" t="s">
        <v>22</v>
      </c>
      <c r="F1268" s="189" t="s">
        <v>1393</v>
      </c>
      <c r="H1268" s="190">
        <v>10.8</v>
      </c>
      <c r="I1268" s="191"/>
      <c r="L1268" s="187"/>
      <c r="M1268" s="192"/>
      <c r="N1268" s="193"/>
      <c r="O1268" s="193"/>
      <c r="P1268" s="193"/>
      <c r="Q1268" s="193"/>
      <c r="R1268" s="193"/>
      <c r="S1268" s="193"/>
      <c r="T1268" s="194"/>
      <c r="AT1268" s="188" t="s">
        <v>197</v>
      </c>
      <c r="AU1268" s="188" t="s">
        <v>195</v>
      </c>
      <c r="AV1268" s="12" t="s">
        <v>195</v>
      </c>
      <c r="AW1268" s="12" t="s">
        <v>35</v>
      </c>
      <c r="AX1268" s="12" t="s">
        <v>71</v>
      </c>
      <c r="AY1268" s="188" t="s">
        <v>187</v>
      </c>
    </row>
    <row r="1269" spans="2:51" s="12" customFormat="1" ht="13.5">
      <c r="B1269" s="187"/>
      <c r="D1269" s="179" t="s">
        <v>197</v>
      </c>
      <c r="E1269" s="188" t="s">
        <v>22</v>
      </c>
      <c r="F1269" s="189" t="s">
        <v>1394</v>
      </c>
      <c r="H1269" s="190">
        <v>344.52</v>
      </c>
      <c r="I1269" s="191"/>
      <c r="L1269" s="187"/>
      <c r="M1269" s="192"/>
      <c r="N1269" s="193"/>
      <c r="O1269" s="193"/>
      <c r="P1269" s="193"/>
      <c r="Q1269" s="193"/>
      <c r="R1269" s="193"/>
      <c r="S1269" s="193"/>
      <c r="T1269" s="194"/>
      <c r="AT1269" s="188" t="s">
        <v>197</v>
      </c>
      <c r="AU1269" s="188" t="s">
        <v>195</v>
      </c>
      <c r="AV1269" s="12" t="s">
        <v>195</v>
      </c>
      <c r="AW1269" s="12" t="s">
        <v>35</v>
      </c>
      <c r="AX1269" s="12" t="s">
        <v>71</v>
      </c>
      <c r="AY1269" s="188" t="s">
        <v>187</v>
      </c>
    </row>
    <row r="1270" spans="2:51" s="12" customFormat="1" ht="13.5">
      <c r="B1270" s="187"/>
      <c r="D1270" s="179" t="s">
        <v>197</v>
      </c>
      <c r="E1270" s="188" t="s">
        <v>22</v>
      </c>
      <c r="F1270" s="189" t="s">
        <v>1395</v>
      </c>
      <c r="H1270" s="190">
        <v>0.788</v>
      </c>
      <c r="I1270" s="191"/>
      <c r="L1270" s="187"/>
      <c r="M1270" s="192"/>
      <c r="N1270" s="193"/>
      <c r="O1270" s="193"/>
      <c r="P1270" s="193"/>
      <c r="Q1270" s="193"/>
      <c r="R1270" s="193"/>
      <c r="S1270" s="193"/>
      <c r="T1270" s="194"/>
      <c r="AT1270" s="188" t="s">
        <v>197</v>
      </c>
      <c r="AU1270" s="188" t="s">
        <v>195</v>
      </c>
      <c r="AV1270" s="12" t="s">
        <v>195</v>
      </c>
      <c r="AW1270" s="12" t="s">
        <v>35</v>
      </c>
      <c r="AX1270" s="12" t="s">
        <v>71</v>
      </c>
      <c r="AY1270" s="188" t="s">
        <v>187</v>
      </c>
    </row>
    <row r="1271" spans="2:51" s="13" customFormat="1" ht="13.5">
      <c r="B1271" s="195"/>
      <c r="D1271" s="196" t="s">
        <v>197</v>
      </c>
      <c r="E1271" s="197" t="s">
        <v>22</v>
      </c>
      <c r="F1271" s="198" t="s">
        <v>201</v>
      </c>
      <c r="H1271" s="199">
        <v>1235.576</v>
      </c>
      <c r="I1271" s="200"/>
      <c r="L1271" s="195"/>
      <c r="M1271" s="201"/>
      <c r="N1271" s="202"/>
      <c r="O1271" s="202"/>
      <c r="P1271" s="202"/>
      <c r="Q1271" s="202"/>
      <c r="R1271" s="202"/>
      <c r="S1271" s="202"/>
      <c r="T1271" s="203"/>
      <c r="AT1271" s="204" t="s">
        <v>197</v>
      </c>
      <c r="AU1271" s="204" t="s">
        <v>195</v>
      </c>
      <c r="AV1271" s="13" t="s">
        <v>194</v>
      </c>
      <c r="AW1271" s="13" t="s">
        <v>35</v>
      </c>
      <c r="AX1271" s="13" t="s">
        <v>78</v>
      </c>
      <c r="AY1271" s="204" t="s">
        <v>187</v>
      </c>
    </row>
    <row r="1272" spans="2:65" s="1" customFormat="1" ht="22.5" customHeight="1">
      <c r="B1272" s="165"/>
      <c r="C1272" s="219" t="s">
        <v>1396</v>
      </c>
      <c r="D1272" s="219" t="s">
        <v>307</v>
      </c>
      <c r="E1272" s="220" t="s">
        <v>1397</v>
      </c>
      <c r="F1272" s="221" t="s">
        <v>1398</v>
      </c>
      <c r="G1272" s="222" t="s">
        <v>742</v>
      </c>
      <c r="H1272" s="223">
        <v>88</v>
      </c>
      <c r="I1272" s="224"/>
      <c r="J1272" s="225">
        <f aca="true" t="shared" si="0" ref="J1272:J1282">ROUND(I1272*H1272,2)</f>
        <v>0</v>
      </c>
      <c r="K1272" s="221" t="s">
        <v>22</v>
      </c>
      <c r="L1272" s="226"/>
      <c r="M1272" s="227" t="s">
        <v>22</v>
      </c>
      <c r="N1272" s="228" t="s">
        <v>43</v>
      </c>
      <c r="O1272" s="36"/>
      <c r="P1272" s="175">
        <f aca="true" t="shared" si="1" ref="P1272:P1282">O1272*H1272</f>
        <v>0</v>
      </c>
      <c r="Q1272" s="175">
        <v>0</v>
      </c>
      <c r="R1272" s="175">
        <f aca="true" t="shared" si="2" ref="R1272:R1282">Q1272*H1272</f>
        <v>0</v>
      </c>
      <c r="S1272" s="175">
        <v>0</v>
      </c>
      <c r="T1272" s="176">
        <f aca="true" t="shared" si="3" ref="T1272:T1282">S1272*H1272</f>
        <v>0</v>
      </c>
      <c r="AR1272" s="18" t="s">
        <v>437</v>
      </c>
      <c r="AT1272" s="18" t="s">
        <v>307</v>
      </c>
      <c r="AU1272" s="18" t="s">
        <v>195</v>
      </c>
      <c r="AY1272" s="18" t="s">
        <v>187</v>
      </c>
      <c r="BE1272" s="177">
        <f aca="true" t="shared" si="4" ref="BE1272:BE1282">IF(N1272="základní",J1272,0)</f>
        <v>0</v>
      </c>
      <c r="BF1272" s="177">
        <f aca="true" t="shared" si="5" ref="BF1272:BF1282">IF(N1272="snížená",J1272,0)</f>
        <v>0</v>
      </c>
      <c r="BG1272" s="177">
        <f aca="true" t="shared" si="6" ref="BG1272:BG1282">IF(N1272="zákl. přenesená",J1272,0)</f>
        <v>0</v>
      </c>
      <c r="BH1272" s="177">
        <f aca="true" t="shared" si="7" ref="BH1272:BH1282">IF(N1272="sníž. přenesená",J1272,0)</f>
        <v>0</v>
      </c>
      <c r="BI1272" s="177">
        <f aca="true" t="shared" si="8" ref="BI1272:BI1282">IF(N1272="nulová",J1272,0)</f>
        <v>0</v>
      </c>
      <c r="BJ1272" s="18" t="s">
        <v>195</v>
      </c>
      <c r="BK1272" s="177">
        <f aca="true" t="shared" si="9" ref="BK1272:BK1282">ROUND(I1272*H1272,2)</f>
        <v>0</v>
      </c>
      <c r="BL1272" s="18" t="s">
        <v>301</v>
      </c>
      <c r="BM1272" s="18" t="s">
        <v>1399</v>
      </c>
    </row>
    <row r="1273" spans="2:65" s="1" customFormat="1" ht="22.5" customHeight="1">
      <c r="B1273" s="165"/>
      <c r="C1273" s="219" t="s">
        <v>1400</v>
      </c>
      <c r="D1273" s="219" t="s">
        <v>307</v>
      </c>
      <c r="E1273" s="220" t="s">
        <v>1401</v>
      </c>
      <c r="F1273" s="221" t="s">
        <v>1402</v>
      </c>
      <c r="G1273" s="222" t="s">
        <v>742</v>
      </c>
      <c r="H1273" s="223">
        <v>63</v>
      </c>
      <c r="I1273" s="224"/>
      <c r="J1273" s="225">
        <f t="shared" si="0"/>
        <v>0</v>
      </c>
      <c r="K1273" s="221" t="s">
        <v>22</v>
      </c>
      <c r="L1273" s="226"/>
      <c r="M1273" s="227" t="s">
        <v>22</v>
      </c>
      <c r="N1273" s="228" t="s">
        <v>43</v>
      </c>
      <c r="O1273" s="36"/>
      <c r="P1273" s="175">
        <f t="shared" si="1"/>
        <v>0</v>
      </c>
      <c r="Q1273" s="175">
        <v>0</v>
      </c>
      <c r="R1273" s="175">
        <f t="shared" si="2"/>
        <v>0</v>
      </c>
      <c r="S1273" s="175">
        <v>0</v>
      </c>
      <c r="T1273" s="176">
        <f t="shared" si="3"/>
        <v>0</v>
      </c>
      <c r="AR1273" s="18" t="s">
        <v>437</v>
      </c>
      <c r="AT1273" s="18" t="s">
        <v>307</v>
      </c>
      <c r="AU1273" s="18" t="s">
        <v>195</v>
      </c>
      <c r="AY1273" s="18" t="s">
        <v>187</v>
      </c>
      <c r="BE1273" s="177">
        <f t="shared" si="4"/>
        <v>0</v>
      </c>
      <c r="BF1273" s="177">
        <f t="shared" si="5"/>
        <v>0</v>
      </c>
      <c r="BG1273" s="177">
        <f t="shared" si="6"/>
        <v>0</v>
      </c>
      <c r="BH1273" s="177">
        <f t="shared" si="7"/>
        <v>0</v>
      </c>
      <c r="BI1273" s="177">
        <f t="shared" si="8"/>
        <v>0</v>
      </c>
      <c r="BJ1273" s="18" t="s">
        <v>195</v>
      </c>
      <c r="BK1273" s="177">
        <f t="shared" si="9"/>
        <v>0</v>
      </c>
      <c r="BL1273" s="18" t="s">
        <v>301</v>
      </c>
      <c r="BM1273" s="18" t="s">
        <v>1403</v>
      </c>
    </row>
    <row r="1274" spans="2:65" s="1" customFormat="1" ht="22.5" customHeight="1">
      <c r="B1274" s="165"/>
      <c r="C1274" s="219" t="s">
        <v>1404</v>
      </c>
      <c r="D1274" s="219" t="s">
        <v>307</v>
      </c>
      <c r="E1274" s="220" t="s">
        <v>1405</v>
      </c>
      <c r="F1274" s="221" t="s">
        <v>1406</v>
      </c>
      <c r="G1274" s="222" t="s">
        <v>742</v>
      </c>
      <c r="H1274" s="223">
        <v>63</v>
      </c>
      <c r="I1274" s="224"/>
      <c r="J1274" s="225">
        <f t="shared" si="0"/>
        <v>0</v>
      </c>
      <c r="K1274" s="221" t="s">
        <v>22</v>
      </c>
      <c r="L1274" s="226"/>
      <c r="M1274" s="227" t="s">
        <v>22</v>
      </c>
      <c r="N1274" s="228" t="s">
        <v>43</v>
      </c>
      <c r="O1274" s="36"/>
      <c r="P1274" s="175">
        <f t="shared" si="1"/>
        <v>0</v>
      </c>
      <c r="Q1274" s="175">
        <v>0</v>
      </c>
      <c r="R1274" s="175">
        <f t="shared" si="2"/>
        <v>0</v>
      </c>
      <c r="S1274" s="175">
        <v>0</v>
      </c>
      <c r="T1274" s="176">
        <f t="shared" si="3"/>
        <v>0</v>
      </c>
      <c r="AR1274" s="18" t="s">
        <v>437</v>
      </c>
      <c r="AT1274" s="18" t="s">
        <v>307</v>
      </c>
      <c r="AU1274" s="18" t="s">
        <v>195</v>
      </c>
      <c r="AY1274" s="18" t="s">
        <v>187</v>
      </c>
      <c r="BE1274" s="177">
        <f t="shared" si="4"/>
        <v>0</v>
      </c>
      <c r="BF1274" s="177">
        <f t="shared" si="5"/>
        <v>0</v>
      </c>
      <c r="BG1274" s="177">
        <f t="shared" si="6"/>
        <v>0</v>
      </c>
      <c r="BH1274" s="177">
        <f t="shared" si="7"/>
        <v>0</v>
      </c>
      <c r="BI1274" s="177">
        <f t="shared" si="8"/>
        <v>0</v>
      </c>
      <c r="BJ1274" s="18" t="s">
        <v>195</v>
      </c>
      <c r="BK1274" s="177">
        <f t="shared" si="9"/>
        <v>0</v>
      </c>
      <c r="BL1274" s="18" t="s">
        <v>301</v>
      </c>
      <c r="BM1274" s="18" t="s">
        <v>1407</v>
      </c>
    </row>
    <row r="1275" spans="2:65" s="1" customFormat="1" ht="22.5" customHeight="1">
      <c r="B1275" s="165"/>
      <c r="C1275" s="219" t="s">
        <v>1408</v>
      </c>
      <c r="D1275" s="219" t="s">
        <v>307</v>
      </c>
      <c r="E1275" s="220" t="s">
        <v>1409</v>
      </c>
      <c r="F1275" s="221" t="s">
        <v>1410</v>
      </c>
      <c r="G1275" s="222" t="s">
        <v>742</v>
      </c>
      <c r="H1275" s="223">
        <v>1</v>
      </c>
      <c r="I1275" s="224"/>
      <c r="J1275" s="225">
        <f t="shared" si="0"/>
        <v>0</v>
      </c>
      <c r="K1275" s="221" t="s">
        <v>22</v>
      </c>
      <c r="L1275" s="226"/>
      <c r="M1275" s="227" t="s">
        <v>22</v>
      </c>
      <c r="N1275" s="228" t="s">
        <v>43</v>
      </c>
      <c r="O1275" s="36"/>
      <c r="P1275" s="175">
        <f t="shared" si="1"/>
        <v>0</v>
      </c>
      <c r="Q1275" s="175">
        <v>0</v>
      </c>
      <c r="R1275" s="175">
        <f t="shared" si="2"/>
        <v>0</v>
      </c>
      <c r="S1275" s="175">
        <v>0</v>
      </c>
      <c r="T1275" s="176">
        <f t="shared" si="3"/>
        <v>0</v>
      </c>
      <c r="AR1275" s="18" t="s">
        <v>437</v>
      </c>
      <c r="AT1275" s="18" t="s">
        <v>307</v>
      </c>
      <c r="AU1275" s="18" t="s">
        <v>195</v>
      </c>
      <c r="AY1275" s="18" t="s">
        <v>187</v>
      </c>
      <c r="BE1275" s="177">
        <f t="shared" si="4"/>
        <v>0</v>
      </c>
      <c r="BF1275" s="177">
        <f t="shared" si="5"/>
        <v>0</v>
      </c>
      <c r="BG1275" s="177">
        <f t="shared" si="6"/>
        <v>0</v>
      </c>
      <c r="BH1275" s="177">
        <f t="shared" si="7"/>
        <v>0</v>
      </c>
      <c r="BI1275" s="177">
        <f t="shared" si="8"/>
        <v>0</v>
      </c>
      <c r="BJ1275" s="18" t="s">
        <v>195</v>
      </c>
      <c r="BK1275" s="177">
        <f t="shared" si="9"/>
        <v>0</v>
      </c>
      <c r="BL1275" s="18" t="s">
        <v>301</v>
      </c>
      <c r="BM1275" s="18" t="s">
        <v>1411</v>
      </c>
    </row>
    <row r="1276" spans="2:65" s="1" customFormat="1" ht="22.5" customHeight="1">
      <c r="B1276" s="165"/>
      <c r="C1276" s="219" t="s">
        <v>1412</v>
      </c>
      <c r="D1276" s="219" t="s">
        <v>307</v>
      </c>
      <c r="E1276" s="220" t="s">
        <v>1413</v>
      </c>
      <c r="F1276" s="221" t="s">
        <v>1414</v>
      </c>
      <c r="G1276" s="222" t="s">
        <v>742</v>
      </c>
      <c r="H1276" s="223">
        <v>13</v>
      </c>
      <c r="I1276" s="224"/>
      <c r="J1276" s="225">
        <f t="shared" si="0"/>
        <v>0</v>
      </c>
      <c r="K1276" s="221" t="s">
        <v>22</v>
      </c>
      <c r="L1276" s="226"/>
      <c r="M1276" s="227" t="s">
        <v>22</v>
      </c>
      <c r="N1276" s="228" t="s">
        <v>43</v>
      </c>
      <c r="O1276" s="36"/>
      <c r="P1276" s="175">
        <f t="shared" si="1"/>
        <v>0</v>
      </c>
      <c r="Q1276" s="175">
        <v>0</v>
      </c>
      <c r="R1276" s="175">
        <f t="shared" si="2"/>
        <v>0</v>
      </c>
      <c r="S1276" s="175">
        <v>0</v>
      </c>
      <c r="T1276" s="176">
        <f t="shared" si="3"/>
        <v>0</v>
      </c>
      <c r="AR1276" s="18" t="s">
        <v>437</v>
      </c>
      <c r="AT1276" s="18" t="s">
        <v>307</v>
      </c>
      <c r="AU1276" s="18" t="s">
        <v>195</v>
      </c>
      <c r="AY1276" s="18" t="s">
        <v>187</v>
      </c>
      <c r="BE1276" s="177">
        <f t="shared" si="4"/>
        <v>0</v>
      </c>
      <c r="BF1276" s="177">
        <f t="shared" si="5"/>
        <v>0</v>
      </c>
      <c r="BG1276" s="177">
        <f t="shared" si="6"/>
        <v>0</v>
      </c>
      <c r="BH1276" s="177">
        <f t="shared" si="7"/>
        <v>0</v>
      </c>
      <c r="BI1276" s="177">
        <f t="shared" si="8"/>
        <v>0</v>
      </c>
      <c r="BJ1276" s="18" t="s">
        <v>195</v>
      </c>
      <c r="BK1276" s="177">
        <f t="shared" si="9"/>
        <v>0</v>
      </c>
      <c r="BL1276" s="18" t="s">
        <v>301</v>
      </c>
      <c r="BM1276" s="18" t="s">
        <v>1415</v>
      </c>
    </row>
    <row r="1277" spans="2:65" s="1" customFormat="1" ht="22.5" customHeight="1">
      <c r="B1277" s="165"/>
      <c r="C1277" s="219" t="s">
        <v>1416</v>
      </c>
      <c r="D1277" s="219" t="s">
        <v>307</v>
      </c>
      <c r="E1277" s="220" t="s">
        <v>1417</v>
      </c>
      <c r="F1277" s="221" t="s">
        <v>1418</v>
      </c>
      <c r="G1277" s="222" t="s">
        <v>742</v>
      </c>
      <c r="H1277" s="223">
        <v>13</v>
      </c>
      <c r="I1277" s="224"/>
      <c r="J1277" s="225">
        <f t="shared" si="0"/>
        <v>0</v>
      </c>
      <c r="K1277" s="221" t="s">
        <v>22</v>
      </c>
      <c r="L1277" s="226"/>
      <c r="M1277" s="227" t="s">
        <v>22</v>
      </c>
      <c r="N1277" s="228" t="s">
        <v>43</v>
      </c>
      <c r="O1277" s="36"/>
      <c r="P1277" s="175">
        <f t="shared" si="1"/>
        <v>0</v>
      </c>
      <c r="Q1277" s="175">
        <v>0</v>
      </c>
      <c r="R1277" s="175">
        <f t="shared" si="2"/>
        <v>0</v>
      </c>
      <c r="S1277" s="175">
        <v>0</v>
      </c>
      <c r="T1277" s="176">
        <f t="shared" si="3"/>
        <v>0</v>
      </c>
      <c r="AR1277" s="18" t="s">
        <v>437</v>
      </c>
      <c r="AT1277" s="18" t="s">
        <v>307</v>
      </c>
      <c r="AU1277" s="18" t="s">
        <v>195</v>
      </c>
      <c r="AY1277" s="18" t="s">
        <v>187</v>
      </c>
      <c r="BE1277" s="177">
        <f t="shared" si="4"/>
        <v>0</v>
      </c>
      <c r="BF1277" s="177">
        <f t="shared" si="5"/>
        <v>0</v>
      </c>
      <c r="BG1277" s="177">
        <f t="shared" si="6"/>
        <v>0</v>
      </c>
      <c r="BH1277" s="177">
        <f t="shared" si="7"/>
        <v>0</v>
      </c>
      <c r="BI1277" s="177">
        <f t="shared" si="8"/>
        <v>0</v>
      </c>
      <c r="BJ1277" s="18" t="s">
        <v>195</v>
      </c>
      <c r="BK1277" s="177">
        <f t="shared" si="9"/>
        <v>0</v>
      </c>
      <c r="BL1277" s="18" t="s">
        <v>301</v>
      </c>
      <c r="BM1277" s="18" t="s">
        <v>1419</v>
      </c>
    </row>
    <row r="1278" spans="2:65" s="1" customFormat="1" ht="22.5" customHeight="1">
      <c r="B1278" s="165"/>
      <c r="C1278" s="219" t="s">
        <v>1420</v>
      </c>
      <c r="D1278" s="219" t="s">
        <v>307</v>
      </c>
      <c r="E1278" s="220" t="s">
        <v>1421</v>
      </c>
      <c r="F1278" s="221" t="s">
        <v>1422</v>
      </c>
      <c r="G1278" s="222" t="s">
        <v>742</v>
      </c>
      <c r="H1278" s="223">
        <v>1</v>
      </c>
      <c r="I1278" s="224"/>
      <c r="J1278" s="225">
        <f t="shared" si="0"/>
        <v>0</v>
      </c>
      <c r="K1278" s="221" t="s">
        <v>22</v>
      </c>
      <c r="L1278" s="226"/>
      <c r="M1278" s="227" t="s">
        <v>22</v>
      </c>
      <c r="N1278" s="228" t="s">
        <v>43</v>
      </c>
      <c r="O1278" s="36"/>
      <c r="P1278" s="175">
        <f t="shared" si="1"/>
        <v>0</v>
      </c>
      <c r="Q1278" s="175">
        <v>0</v>
      </c>
      <c r="R1278" s="175">
        <f t="shared" si="2"/>
        <v>0</v>
      </c>
      <c r="S1278" s="175">
        <v>0</v>
      </c>
      <c r="T1278" s="176">
        <f t="shared" si="3"/>
        <v>0</v>
      </c>
      <c r="AR1278" s="18" t="s">
        <v>437</v>
      </c>
      <c r="AT1278" s="18" t="s">
        <v>307</v>
      </c>
      <c r="AU1278" s="18" t="s">
        <v>195</v>
      </c>
      <c r="AY1278" s="18" t="s">
        <v>187</v>
      </c>
      <c r="BE1278" s="177">
        <f t="shared" si="4"/>
        <v>0</v>
      </c>
      <c r="BF1278" s="177">
        <f t="shared" si="5"/>
        <v>0</v>
      </c>
      <c r="BG1278" s="177">
        <f t="shared" si="6"/>
        <v>0</v>
      </c>
      <c r="BH1278" s="177">
        <f t="shared" si="7"/>
        <v>0</v>
      </c>
      <c r="BI1278" s="177">
        <f t="shared" si="8"/>
        <v>0</v>
      </c>
      <c r="BJ1278" s="18" t="s">
        <v>195</v>
      </c>
      <c r="BK1278" s="177">
        <f t="shared" si="9"/>
        <v>0</v>
      </c>
      <c r="BL1278" s="18" t="s">
        <v>301</v>
      </c>
      <c r="BM1278" s="18" t="s">
        <v>1423</v>
      </c>
    </row>
    <row r="1279" spans="2:65" s="1" customFormat="1" ht="22.5" customHeight="1">
      <c r="B1279" s="165"/>
      <c r="C1279" s="219" t="s">
        <v>1424</v>
      </c>
      <c r="D1279" s="219" t="s">
        <v>307</v>
      </c>
      <c r="E1279" s="220" t="s">
        <v>1425</v>
      </c>
      <c r="F1279" s="221" t="s">
        <v>1426</v>
      </c>
      <c r="G1279" s="222" t="s">
        <v>742</v>
      </c>
      <c r="H1279" s="223">
        <v>10</v>
      </c>
      <c r="I1279" s="224"/>
      <c r="J1279" s="225">
        <f t="shared" si="0"/>
        <v>0</v>
      </c>
      <c r="K1279" s="221" t="s">
        <v>22</v>
      </c>
      <c r="L1279" s="226"/>
      <c r="M1279" s="227" t="s">
        <v>22</v>
      </c>
      <c r="N1279" s="228" t="s">
        <v>43</v>
      </c>
      <c r="O1279" s="36"/>
      <c r="P1279" s="175">
        <f t="shared" si="1"/>
        <v>0</v>
      </c>
      <c r="Q1279" s="175">
        <v>0</v>
      </c>
      <c r="R1279" s="175">
        <f t="shared" si="2"/>
        <v>0</v>
      </c>
      <c r="S1279" s="175">
        <v>0</v>
      </c>
      <c r="T1279" s="176">
        <f t="shared" si="3"/>
        <v>0</v>
      </c>
      <c r="AR1279" s="18" t="s">
        <v>437</v>
      </c>
      <c r="AT1279" s="18" t="s">
        <v>307</v>
      </c>
      <c r="AU1279" s="18" t="s">
        <v>195</v>
      </c>
      <c r="AY1279" s="18" t="s">
        <v>187</v>
      </c>
      <c r="BE1279" s="177">
        <f t="shared" si="4"/>
        <v>0</v>
      </c>
      <c r="BF1279" s="177">
        <f t="shared" si="5"/>
        <v>0</v>
      </c>
      <c r="BG1279" s="177">
        <f t="shared" si="6"/>
        <v>0</v>
      </c>
      <c r="BH1279" s="177">
        <f t="shared" si="7"/>
        <v>0</v>
      </c>
      <c r="BI1279" s="177">
        <f t="shared" si="8"/>
        <v>0</v>
      </c>
      <c r="BJ1279" s="18" t="s">
        <v>195</v>
      </c>
      <c r="BK1279" s="177">
        <f t="shared" si="9"/>
        <v>0</v>
      </c>
      <c r="BL1279" s="18" t="s">
        <v>301</v>
      </c>
      <c r="BM1279" s="18" t="s">
        <v>1427</v>
      </c>
    </row>
    <row r="1280" spans="2:65" s="1" customFormat="1" ht="22.5" customHeight="1">
      <c r="B1280" s="165"/>
      <c r="C1280" s="219" t="s">
        <v>1428</v>
      </c>
      <c r="D1280" s="219" t="s">
        <v>307</v>
      </c>
      <c r="E1280" s="220" t="s">
        <v>1429</v>
      </c>
      <c r="F1280" s="221" t="s">
        <v>1430</v>
      </c>
      <c r="G1280" s="222" t="s">
        <v>742</v>
      </c>
      <c r="H1280" s="223">
        <v>88</v>
      </c>
      <c r="I1280" s="224"/>
      <c r="J1280" s="225">
        <f t="shared" si="0"/>
        <v>0</v>
      </c>
      <c r="K1280" s="221" t="s">
        <v>22</v>
      </c>
      <c r="L1280" s="226"/>
      <c r="M1280" s="227" t="s">
        <v>22</v>
      </c>
      <c r="N1280" s="228" t="s">
        <v>43</v>
      </c>
      <c r="O1280" s="36"/>
      <c r="P1280" s="175">
        <f t="shared" si="1"/>
        <v>0</v>
      </c>
      <c r="Q1280" s="175">
        <v>0</v>
      </c>
      <c r="R1280" s="175">
        <f t="shared" si="2"/>
        <v>0</v>
      </c>
      <c r="S1280" s="175">
        <v>0</v>
      </c>
      <c r="T1280" s="176">
        <f t="shared" si="3"/>
        <v>0</v>
      </c>
      <c r="AR1280" s="18" t="s">
        <v>437</v>
      </c>
      <c r="AT1280" s="18" t="s">
        <v>307</v>
      </c>
      <c r="AU1280" s="18" t="s">
        <v>195</v>
      </c>
      <c r="AY1280" s="18" t="s">
        <v>187</v>
      </c>
      <c r="BE1280" s="177">
        <f t="shared" si="4"/>
        <v>0</v>
      </c>
      <c r="BF1280" s="177">
        <f t="shared" si="5"/>
        <v>0</v>
      </c>
      <c r="BG1280" s="177">
        <f t="shared" si="6"/>
        <v>0</v>
      </c>
      <c r="BH1280" s="177">
        <f t="shared" si="7"/>
        <v>0</v>
      </c>
      <c r="BI1280" s="177">
        <f t="shared" si="8"/>
        <v>0</v>
      </c>
      <c r="BJ1280" s="18" t="s">
        <v>195</v>
      </c>
      <c r="BK1280" s="177">
        <f t="shared" si="9"/>
        <v>0</v>
      </c>
      <c r="BL1280" s="18" t="s">
        <v>301</v>
      </c>
      <c r="BM1280" s="18" t="s">
        <v>1431</v>
      </c>
    </row>
    <row r="1281" spans="2:65" s="1" customFormat="1" ht="22.5" customHeight="1">
      <c r="B1281" s="165"/>
      <c r="C1281" s="219" t="s">
        <v>1432</v>
      </c>
      <c r="D1281" s="219" t="s">
        <v>307</v>
      </c>
      <c r="E1281" s="220" t="s">
        <v>1433</v>
      </c>
      <c r="F1281" s="221" t="s">
        <v>1434</v>
      </c>
      <c r="G1281" s="222" t="s">
        <v>742</v>
      </c>
      <c r="H1281" s="223">
        <v>1</v>
      </c>
      <c r="I1281" s="224"/>
      <c r="J1281" s="225">
        <f t="shared" si="0"/>
        <v>0</v>
      </c>
      <c r="K1281" s="221" t="s">
        <v>22</v>
      </c>
      <c r="L1281" s="226"/>
      <c r="M1281" s="227" t="s">
        <v>22</v>
      </c>
      <c r="N1281" s="228" t="s">
        <v>43</v>
      </c>
      <c r="O1281" s="36"/>
      <c r="P1281" s="175">
        <f t="shared" si="1"/>
        <v>0</v>
      </c>
      <c r="Q1281" s="175">
        <v>0</v>
      </c>
      <c r="R1281" s="175">
        <f t="shared" si="2"/>
        <v>0</v>
      </c>
      <c r="S1281" s="175">
        <v>0</v>
      </c>
      <c r="T1281" s="176">
        <f t="shared" si="3"/>
        <v>0</v>
      </c>
      <c r="AR1281" s="18" t="s">
        <v>437</v>
      </c>
      <c r="AT1281" s="18" t="s">
        <v>307</v>
      </c>
      <c r="AU1281" s="18" t="s">
        <v>195</v>
      </c>
      <c r="AY1281" s="18" t="s">
        <v>187</v>
      </c>
      <c r="BE1281" s="177">
        <f t="shared" si="4"/>
        <v>0</v>
      </c>
      <c r="BF1281" s="177">
        <f t="shared" si="5"/>
        <v>0</v>
      </c>
      <c r="BG1281" s="177">
        <f t="shared" si="6"/>
        <v>0</v>
      </c>
      <c r="BH1281" s="177">
        <f t="shared" si="7"/>
        <v>0</v>
      </c>
      <c r="BI1281" s="177">
        <f t="shared" si="8"/>
        <v>0</v>
      </c>
      <c r="BJ1281" s="18" t="s">
        <v>195</v>
      </c>
      <c r="BK1281" s="177">
        <f t="shared" si="9"/>
        <v>0</v>
      </c>
      <c r="BL1281" s="18" t="s">
        <v>301</v>
      </c>
      <c r="BM1281" s="18" t="s">
        <v>1435</v>
      </c>
    </row>
    <row r="1282" spans="2:65" s="1" customFormat="1" ht="22.5" customHeight="1">
      <c r="B1282" s="165"/>
      <c r="C1282" s="166" t="s">
        <v>1436</v>
      </c>
      <c r="D1282" s="166" t="s">
        <v>189</v>
      </c>
      <c r="E1282" s="167" t="s">
        <v>1437</v>
      </c>
      <c r="F1282" s="168" t="s">
        <v>1438</v>
      </c>
      <c r="G1282" s="169" t="s">
        <v>95</v>
      </c>
      <c r="H1282" s="170">
        <v>6.337</v>
      </c>
      <c r="I1282" s="171"/>
      <c r="J1282" s="172">
        <f t="shared" si="0"/>
        <v>0</v>
      </c>
      <c r="K1282" s="168" t="s">
        <v>193</v>
      </c>
      <c r="L1282" s="35"/>
      <c r="M1282" s="173" t="s">
        <v>22</v>
      </c>
      <c r="N1282" s="174" t="s">
        <v>43</v>
      </c>
      <c r="O1282" s="36"/>
      <c r="P1282" s="175">
        <f t="shared" si="1"/>
        <v>0</v>
      </c>
      <c r="Q1282" s="175">
        <v>0.00025</v>
      </c>
      <c r="R1282" s="175">
        <f t="shared" si="2"/>
        <v>0.00158425</v>
      </c>
      <c r="S1282" s="175">
        <v>0</v>
      </c>
      <c r="T1282" s="176">
        <f t="shared" si="3"/>
        <v>0</v>
      </c>
      <c r="AR1282" s="18" t="s">
        <v>301</v>
      </c>
      <c r="AT1282" s="18" t="s">
        <v>189</v>
      </c>
      <c r="AU1282" s="18" t="s">
        <v>195</v>
      </c>
      <c r="AY1282" s="18" t="s">
        <v>187</v>
      </c>
      <c r="BE1282" s="177">
        <f t="shared" si="4"/>
        <v>0</v>
      </c>
      <c r="BF1282" s="177">
        <f t="shared" si="5"/>
        <v>0</v>
      </c>
      <c r="BG1282" s="177">
        <f t="shared" si="6"/>
        <v>0</v>
      </c>
      <c r="BH1282" s="177">
        <f t="shared" si="7"/>
        <v>0</v>
      </c>
      <c r="BI1282" s="177">
        <f t="shared" si="8"/>
        <v>0</v>
      </c>
      <c r="BJ1282" s="18" t="s">
        <v>195</v>
      </c>
      <c r="BK1282" s="177">
        <f t="shared" si="9"/>
        <v>0</v>
      </c>
      <c r="BL1282" s="18" t="s">
        <v>301</v>
      </c>
      <c r="BM1282" s="18" t="s">
        <v>1439</v>
      </c>
    </row>
    <row r="1283" spans="2:51" s="11" customFormat="1" ht="13.5">
      <c r="B1283" s="178"/>
      <c r="D1283" s="179" t="s">
        <v>197</v>
      </c>
      <c r="E1283" s="180" t="s">
        <v>22</v>
      </c>
      <c r="F1283" s="181" t="s">
        <v>1386</v>
      </c>
      <c r="H1283" s="182" t="s">
        <v>22</v>
      </c>
      <c r="I1283" s="183"/>
      <c r="L1283" s="178"/>
      <c r="M1283" s="184"/>
      <c r="N1283" s="185"/>
      <c r="O1283" s="185"/>
      <c r="P1283" s="185"/>
      <c r="Q1283" s="185"/>
      <c r="R1283" s="185"/>
      <c r="S1283" s="185"/>
      <c r="T1283" s="186"/>
      <c r="AT1283" s="182" t="s">
        <v>197</v>
      </c>
      <c r="AU1283" s="182" t="s">
        <v>195</v>
      </c>
      <c r="AV1283" s="11" t="s">
        <v>78</v>
      </c>
      <c r="AW1283" s="11" t="s">
        <v>35</v>
      </c>
      <c r="AX1283" s="11" t="s">
        <v>71</v>
      </c>
      <c r="AY1283" s="182" t="s">
        <v>187</v>
      </c>
    </row>
    <row r="1284" spans="2:51" s="12" customFormat="1" ht="13.5">
      <c r="B1284" s="187"/>
      <c r="D1284" s="179" t="s">
        <v>197</v>
      </c>
      <c r="E1284" s="188" t="s">
        <v>22</v>
      </c>
      <c r="F1284" s="189" t="s">
        <v>1440</v>
      </c>
      <c r="H1284" s="190">
        <v>3.251</v>
      </c>
      <c r="I1284" s="191"/>
      <c r="L1284" s="187"/>
      <c r="M1284" s="192"/>
      <c r="N1284" s="193"/>
      <c r="O1284" s="193"/>
      <c r="P1284" s="193"/>
      <c r="Q1284" s="193"/>
      <c r="R1284" s="193"/>
      <c r="S1284" s="193"/>
      <c r="T1284" s="194"/>
      <c r="AT1284" s="188" t="s">
        <v>197</v>
      </c>
      <c r="AU1284" s="188" t="s">
        <v>195</v>
      </c>
      <c r="AV1284" s="12" t="s">
        <v>195</v>
      </c>
      <c r="AW1284" s="12" t="s">
        <v>35</v>
      </c>
      <c r="AX1284" s="12" t="s">
        <v>71</v>
      </c>
      <c r="AY1284" s="188" t="s">
        <v>187</v>
      </c>
    </row>
    <row r="1285" spans="2:51" s="12" customFormat="1" ht="13.5">
      <c r="B1285" s="187"/>
      <c r="D1285" s="179" t="s">
        <v>197</v>
      </c>
      <c r="E1285" s="188" t="s">
        <v>22</v>
      </c>
      <c r="F1285" s="189" t="s">
        <v>1441</v>
      </c>
      <c r="H1285" s="190">
        <v>3.086</v>
      </c>
      <c r="I1285" s="191"/>
      <c r="L1285" s="187"/>
      <c r="M1285" s="192"/>
      <c r="N1285" s="193"/>
      <c r="O1285" s="193"/>
      <c r="P1285" s="193"/>
      <c r="Q1285" s="193"/>
      <c r="R1285" s="193"/>
      <c r="S1285" s="193"/>
      <c r="T1285" s="194"/>
      <c r="AT1285" s="188" t="s">
        <v>197</v>
      </c>
      <c r="AU1285" s="188" t="s">
        <v>195</v>
      </c>
      <c r="AV1285" s="12" t="s">
        <v>195</v>
      </c>
      <c r="AW1285" s="12" t="s">
        <v>35</v>
      </c>
      <c r="AX1285" s="12" t="s">
        <v>71</v>
      </c>
      <c r="AY1285" s="188" t="s">
        <v>187</v>
      </c>
    </row>
    <row r="1286" spans="2:51" s="13" customFormat="1" ht="13.5">
      <c r="B1286" s="195"/>
      <c r="D1286" s="196" t="s">
        <v>197</v>
      </c>
      <c r="E1286" s="197" t="s">
        <v>22</v>
      </c>
      <c r="F1286" s="198" t="s">
        <v>201</v>
      </c>
      <c r="H1286" s="199">
        <v>6.337</v>
      </c>
      <c r="I1286" s="200"/>
      <c r="L1286" s="195"/>
      <c r="M1286" s="201"/>
      <c r="N1286" s="202"/>
      <c r="O1286" s="202"/>
      <c r="P1286" s="202"/>
      <c r="Q1286" s="202"/>
      <c r="R1286" s="202"/>
      <c r="S1286" s="202"/>
      <c r="T1286" s="203"/>
      <c r="AT1286" s="204" t="s">
        <v>197</v>
      </c>
      <c r="AU1286" s="204" t="s">
        <v>195</v>
      </c>
      <c r="AV1286" s="13" t="s">
        <v>194</v>
      </c>
      <c r="AW1286" s="13" t="s">
        <v>35</v>
      </c>
      <c r="AX1286" s="13" t="s">
        <v>78</v>
      </c>
      <c r="AY1286" s="204" t="s">
        <v>187</v>
      </c>
    </row>
    <row r="1287" spans="2:65" s="1" customFormat="1" ht="22.5" customHeight="1">
      <c r="B1287" s="165"/>
      <c r="C1287" s="219" t="s">
        <v>1442</v>
      </c>
      <c r="D1287" s="219" t="s">
        <v>307</v>
      </c>
      <c r="E1287" s="220" t="s">
        <v>1443</v>
      </c>
      <c r="F1287" s="221" t="s">
        <v>1444</v>
      </c>
      <c r="G1287" s="222" t="s">
        <v>742</v>
      </c>
      <c r="H1287" s="223">
        <v>1</v>
      </c>
      <c r="I1287" s="224"/>
      <c r="J1287" s="225">
        <f>ROUND(I1287*H1287,2)</f>
        <v>0</v>
      </c>
      <c r="K1287" s="221" t="s">
        <v>22</v>
      </c>
      <c r="L1287" s="226"/>
      <c r="M1287" s="227" t="s">
        <v>22</v>
      </c>
      <c r="N1287" s="228" t="s">
        <v>43</v>
      </c>
      <c r="O1287" s="36"/>
      <c r="P1287" s="175">
        <f>O1287*H1287</f>
        <v>0</v>
      </c>
      <c r="Q1287" s="175">
        <v>0</v>
      </c>
      <c r="R1287" s="175">
        <f>Q1287*H1287</f>
        <v>0</v>
      </c>
      <c r="S1287" s="175">
        <v>0</v>
      </c>
      <c r="T1287" s="176">
        <f>S1287*H1287</f>
        <v>0</v>
      </c>
      <c r="AR1287" s="18" t="s">
        <v>437</v>
      </c>
      <c r="AT1287" s="18" t="s">
        <v>307</v>
      </c>
      <c r="AU1287" s="18" t="s">
        <v>195</v>
      </c>
      <c r="AY1287" s="18" t="s">
        <v>187</v>
      </c>
      <c r="BE1287" s="177">
        <f>IF(N1287="základní",J1287,0)</f>
        <v>0</v>
      </c>
      <c r="BF1287" s="177">
        <f>IF(N1287="snížená",J1287,0)</f>
        <v>0</v>
      </c>
      <c r="BG1287" s="177">
        <f>IF(N1287="zákl. přenesená",J1287,0)</f>
        <v>0</v>
      </c>
      <c r="BH1287" s="177">
        <f>IF(N1287="sníž. přenesená",J1287,0)</f>
        <v>0</v>
      </c>
      <c r="BI1287" s="177">
        <f>IF(N1287="nulová",J1287,0)</f>
        <v>0</v>
      </c>
      <c r="BJ1287" s="18" t="s">
        <v>195</v>
      </c>
      <c r="BK1287" s="177">
        <f>ROUND(I1287*H1287,2)</f>
        <v>0</v>
      </c>
      <c r="BL1287" s="18" t="s">
        <v>301</v>
      </c>
      <c r="BM1287" s="18" t="s">
        <v>1445</v>
      </c>
    </row>
    <row r="1288" spans="2:65" s="1" customFormat="1" ht="22.5" customHeight="1">
      <c r="B1288" s="165"/>
      <c r="C1288" s="219" t="s">
        <v>1446</v>
      </c>
      <c r="D1288" s="219" t="s">
        <v>307</v>
      </c>
      <c r="E1288" s="220" t="s">
        <v>1447</v>
      </c>
      <c r="F1288" s="221" t="s">
        <v>1448</v>
      </c>
      <c r="G1288" s="222" t="s">
        <v>742</v>
      </c>
      <c r="H1288" s="223">
        <v>1</v>
      </c>
      <c r="I1288" s="224"/>
      <c r="J1288" s="225">
        <f>ROUND(I1288*H1288,2)</f>
        <v>0</v>
      </c>
      <c r="K1288" s="221" t="s">
        <v>22</v>
      </c>
      <c r="L1288" s="226"/>
      <c r="M1288" s="227" t="s">
        <v>22</v>
      </c>
      <c r="N1288" s="228" t="s">
        <v>43</v>
      </c>
      <c r="O1288" s="36"/>
      <c r="P1288" s="175">
        <f>O1288*H1288</f>
        <v>0</v>
      </c>
      <c r="Q1288" s="175">
        <v>0</v>
      </c>
      <c r="R1288" s="175">
        <f>Q1288*H1288</f>
        <v>0</v>
      </c>
      <c r="S1288" s="175">
        <v>0</v>
      </c>
      <c r="T1288" s="176">
        <f>S1288*H1288</f>
        <v>0</v>
      </c>
      <c r="AR1288" s="18" t="s">
        <v>437</v>
      </c>
      <c r="AT1288" s="18" t="s">
        <v>307</v>
      </c>
      <c r="AU1288" s="18" t="s">
        <v>195</v>
      </c>
      <c r="AY1288" s="18" t="s">
        <v>187</v>
      </c>
      <c r="BE1288" s="177">
        <f>IF(N1288="základní",J1288,0)</f>
        <v>0</v>
      </c>
      <c r="BF1288" s="177">
        <f>IF(N1288="snížená",J1288,0)</f>
        <v>0</v>
      </c>
      <c r="BG1288" s="177">
        <f>IF(N1288="zákl. přenesená",J1288,0)</f>
        <v>0</v>
      </c>
      <c r="BH1288" s="177">
        <f>IF(N1288="sníž. přenesená",J1288,0)</f>
        <v>0</v>
      </c>
      <c r="BI1288" s="177">
        <f>IF(N1288="nulová",J1288,0)</f>
        <v>0</v>
      </c>
      <c r="BJ1288" s="18" t="s">
        <v>195</v>
      </c>
      <c r="BK1288" s="177">
        <f>ROUND(I1288*H1288,2)</f>
        <v>0</v>
      </c>
      <c r="BL1288" s="18" t="s">
        <v>301</v>
      </c>
      <c r="BM1288" s="18" t="s">
        <v>1449</v>
      </c>
    </row>
    <row r="1289" spans="2:65" s="1" customFormat="1" ht="22.5" customHeight="1">
      <c r="B1289" s="165"/>
      <c r="C1289" s="166" t="s">
        <v>1450</v>
      </c>
      <c r="D1289" s="166" t="s">
        <v>189</v>
      </c>
      <c r="E1289" s="167" t="s">
        <v>1451</v>
      </c>
      <c r="F1289" s="168" t="s">
        <v>1452</v>
      </c>
      <c r="G1289" s="169" t="s">
        <v>742</v>
      </c>
      <c r="H1289" s="170">
        <v>52</v>
      </c>
      <c r="I1289" s="171"/>
      <c r="J1289" s="172">
        <f>ROUND(I1289*H1289,2)</f>
        <v>0</v>
      </c>
      <c r="K1289" s="168" t="s">
        <v>193</v>
      </c>
      <c r="L1289" s="35"/>
      <c r="M1289" s="173" t="s">
        <v>22</v>
      </c>
      <c r="N1289" s="174" t="s">
        <v>43</v>
      </c>
      <c r="O1289" s="36"/>
      <c r="P1289" s="175">
        <f>O1289*H1289</f>
        <v>0</v>
      </c>
      <c r="Q1289" s="175">
        <v>0.00025</v>
      </c>
      <c r="R1289" s="175">
        <f>Q1289*H1289</f>
        <v>0.013000000000000001</v>
      </c>
      <c r="S1289" s="175">
        <v>0</v>
      </c>
      <c r="T1289" s="176">
        <f>S1289*H1289</f>
        <v>0</v>
      </c>
      <c r="AR1289" s="18" t="s">
        <v>301</v>
      </c>
      <c r="AT1289" s="18" t="s">
        <v>189</v>
      </c>
      <c r="AU1289" s="18" t="s">
        <v>195</v>
      </c>
      <c r="AY1289" s="18" t="s">
        <v>187</v>
      </c>
      <c r="BE1289" s="177">
        <f>IF(N1289="základní",J1289,0)</f>
        <v>0</v>
      </c>
      <c r="BF1289" s="177">
        <f>IF(N1289="snížená",J1289,0)</f>
        <v>0</v>
      </c>
      <c r="BG1289" s="177">
        <f>IF(N1289="zákl. přenesená",J1289,0)</f>
        <v>0</v>
      </c>
      <c r="BH1289" s="177">
        <f>IF(N1289="sníž. přenesená",J1289,0)</f>
        <v>0</v>
      </c>
      <c r="BI1289" s="177">
        <f>IF(N1289="nulová",J1289,0)</f>
        <v>0</v>
      </c>
      <c r="BJ1289" s="18" t="s">
        <v>195</v>
      </c>
      <c r="BK1289" s="177">
        <f>ROUND(I1289*H1289,2)</f>
        <v>0</v>
      </c>
      <c r="BL1289" s="18" t="s">
        <v>301</v>
      </c>
      <c r="BM1289" s="18" t="s">
        <v>1453</v>
      </c>
    </row>
    <row r="1290" spans="2:51" s="11" customFormat="1" ht="13.5">
      <c r="B1290" s="178"/>
      <c r="D1290" s="179" t="s">
        <v>197</v>
      </c>
      <c r="E1290" s="180" t="s">
        <v>22</v>
      </c>
      <c r="F1290" s="181" t="s">
        <v>1386</v>
      </c>
      <c r="H1290" s="182" t="s">
        <v>22</v>
      </c>
      <c r="I1290" s="183"/>
      <c r="L1290" s="178"/>
      <c r="M1290" s="184"/>
      <c r="N1290" s="185"/>
      <c r="O1290" s="185"/>
      <c r="P1290" s="185"/>
      <c r="Q1290" s="185"/>
      <c r="R1290" s="185"/>
      <c r="S1290" s="185"/>
      <c r="T1290" s="186"/>
      <c r="AT1290" s="182" t="s">
        <v>197</v>
      </c>
      <c r="AU1290" s="182" t="s">
        <v>195</v>
      </c>
      <c r="AV1290" s="11" t="s">
        <v>78</v>
      </c>
      <c r="AW1290" s="11" t="s">
        <v>35</v>
      </c>
      <c r="AX1290" s="11" t="s">
        <v>71</v>
      </c>
      <c r="AY1290" s="182" t="s">
        <v>187</v>
      </c>
    </row>
    <row r="1291" spans="2:51" s="12" customFormat="1" ht="13.5">
      <c r="B1291" s="187"/>
      <c r="D1291" s="196" t="s">
        <v>197</v>
      </c>
      <c r="E1291" s="216" t="s">
        <v>22</v>
      </c>
      <c r="F1291" s="217" t="s">
        <v>1454</v>
      </c>
      <c r="H1291" s="218">
        <v>52</v>
      </c>
      <c r="I1291" s="191"/>
      <c r="L1291" s="187"/>
      <c r="M1291" s="192"/>
      <c r="N1291" s="193"/>
      <c r="O1291" s="193"/>
      <c r="P1291" s="193"/>
      <c r="Q1291" s="193"/>
      <c r="R1291" s="193"/>
      <c r="S1291" s="193"/>
      <c r="T1291" s="194"/>
      <c r="AT1291" s="188" t="s">
        <v>197</v>
      </c>
      <c r="AU1291" s="188" t="s">
        <v>195</v>
      </c>
      <c r="AV1291" s="12" t="s">
        <v>195</v>
      </c>
      <c r="AW1291" s="12" t="s">
        <v>35</v>
      </c>
      <c r="AX1291" s="12" t="s">
        <v>78</v>
      </c>
      <c r="AY1291" s="188" t="s">
        <v>187</v>
      </c>
    </row>
    <row r="1292" spans="2:65" s="1" customFormat="1" ht="22.5" customHeight="1">
      <c r="B1292" s="165"/>
      <c r="C1292" s="219" t="s">
        <v>1455</v>
      </c>
      <c r="D1292" s="219" t="s">
        <v>307</v>
      </c>
      <c r="E1292" s="220" t="s">
        <v>1456</v>
      </c>
      <c r="F1292" s="221" t="s">
        <v>1457</v>
      </c>
      <c r="G1292" s="222" t="s">
        <v>742</v>
      </c>
      <c r="H1292" s="223">
        <v>21</v>
      </c>
      <c r="I1292" s="224"/>
      <c r="J1292" s="225">
        <f aca="true" t="shared" si="10" ref="J1292:J1298">ROUND(I1292*H1292,2)</f>
        <v>0</v>
      </c>
      <c r="K1292" s="221" t="s">
        <v>22</v>
      </c>
      <c r="L1292" s="226"/>
      <c r="M1292" s="227" t="s">
        <v>22</v>
      </c>
      <c r="N1292" s="228" t="s">
        <v>43</v>
      </c>
      <c r="O1292" s="36"/>
      <c r="P1292" s="175">
        <f aca="true" t="shared" si="11" ref="P1292:P1298">O1292*H1292</f>
        <v>0</v>
      </c>
      <c r="Q1292" s="175">
        <v>0</v>
      </c>
      <c r="R1292" s="175">
        <f aca="true" t="shared" si="12" ref="R1292:R1298">Q1292*H1292</f>
        <v>0</v>
      </c>
      <c r="S1292" s="175">
        <v>0</v>
      </c>
      <c r="T1292" s="176">
        <f aca="true" t="shared" si="13" ref="T1292:T1298">S1292*H1292</f>
        <v>0</v>
      </c>
      <c r="AR1292" s="18" t="s">
        <v>437</v>
      </c>
      <c r="AT1292" s="18" t="s">
        <v>307</v>
      </c>
      <c r="AU1292" s="18" t="s">
        <v>195</v>
      </c>
      <c r="AY1292" s="18" t="s">
        <v>187</v>
      </c>
      <c r="BE1292" s="177">
        <f aca="true" t="shared" si="14" ref="BE1292:BE1298">IF(N1292="základní",J1292,0)</f>
        <v>0</v>
      </c>
      <c r="BF1292" s="177">
        <f aca="true" t="shared" si="15" ref="BF1292:BF1298">IF(N1292="snížená",J1292,0)</f>
        <v>0</v>
      </c>
      <c r="BG1292" s="177">
        <f aca="true" t="shared" si="16" ref="BG1292:BG1298">IF(N1292="zákl. přenesená",J1292,0)</f>
        <v>0</v>
      </c>
      <c r="BH1292" s="177">
        <f aca="true" t="shared" si="17" ref="BH1292:BH1298">IF(N1292="sníž. přenesená",J1292,0)</f>
        <v>0</v>
      </c>
      <c r="BI1292" s="177">
        <f aca="true" t="shared" si="18" ref="BI1292:BI1298">IF(N1292="nulová",J1292,0)</f>
        <v>0</v>
      </c>
      <c r="BJ1292" s="18" t="s">
        <v>195</v>
      </c>
      <c r="BK1292" s="177">
        <f aca="true" t="shared" si="19" ref="BK1292:BK1298">ROUND(I1292*H1292,2)</f>
        <v>0</v>
      </c>
      <c r="BL1292" s="18" t="s">
        <v>301</v>
      </c>
      <c r="BM1292" s="18" t="s">
        <v>1458</v>
      </c>
    </row>
    <row r="1293" spans="2:65" s="1" customFormat="1" ht="22.5" customHeight="1">
      <c r="B1293" s="165"/>
      <c r="C1293" s="219" t="s">
        <v>1459</v>
      </c>
      <c r="D1293" s="219" t="s">
        <v>307</v>
      </c>
      <c r="E1293" s="220" t="s">
        <v>1460</v>
      </c>
      <c r="F1293" s="221" t="s">
        <v>1461</v>
      </c>
      <c r="G1293" s="222" t="s">
        <v>742</v>
      </c>
      <c r="H1293" s="223">
        <v>1</v>
      </c>
      <c r="I1293" s="224"/>
      <c r="J1293" s="225">
        <f t="shared" si="10"/>
        <v>0</v>
      </c>
      <c r="K1293" s="221" t="s">
        <v>22</v>
      </c>
      <c r="L1293" s="226"/>
      <c r="M1293" s="227" t="s">
        <v>22</v>
      </c>
      <c r="N1293" s="228" t="s">
        <v>43</v>
      </c>
      <c r="O1293" s="36"/>
      <c r="P1293" s="175">
        <f t="shared" si="11"/>
        <v>0</v>
      </c>
      <c r="Q1293" s="175">
        <v>0</v>
      </c>
      <c r="R1293" s="175">
        <f t="shared" si="12"/>
        <v>0</v>
      </c>
      <c r="S1293" s="175">
        <v>0</v>
      </c>
      <c r="T1293" s="176">
        <f t="shared" si="13"/>
        <v>0</v>
      </c>
      <c r="AR1293" s="18" t="s">
        <v>437</v>
      </c>
      <c r="AT1293" s="18" t="s">
        <v>307</v>
      </c>
      <c r="AU1293" s="18" t="s">
        <v>195</v>
      </c>
      <c r="AY1293" s="18" t="s">
        <v>187</v>
      </c>
      <c r="BE1293" s="177">
        <f t="shared" si="14"/>
        <v>0</v>
      </c>
      <c r="BF1293" s="177">
        <f t="shared" si="15"/>
        <v>0</v>
      </c>
      <c r="BG1293" s="177">
        <f t="shared" si="16"/>
        <v>0</v>
      </c>
      <c r="BH1293" s="177">
        <f t="shared" si="17"/>
        <v>0</v>
      </c>
      <c r="BI1293" s="177">
        <f t="shared" si="18"/>
        <v>0</v>
      </c>
      <c r="BJ1293" s="18" t="s">
        <v>195</v>
      </c>
      <c r="BK1293" s="177">
        <f t="shared" si="19"/>
        <v>0</v>
      </c>
      <c r="BL1293" s="18" t="s">
        <v>301</v>
      </c>
      <c r="BM1293" s="18" t="s">
        <v>1462</v>
      </c>
    </row>
    <row r="1294" spans="2:65" s="1" customFormat="1" ht="22.5" customHeight="1">
      <c r="B1294" s="165"/>
      <c r="C1294" s="219" t="s">
        <v>1463</v>
      </c>
      <c r="D1294" s="219" t="s">
        <v>307</v>
      </c>
      <c r="E1294" s="220" t="s">
        <v>1464</v>
      </c>
      <c r="F1294" s="221" t="s">
        <v>1465</v>
      </c>
      <c r="G1294" s="222" t="s">
        <v>742</v>
      </c>
      <c r="H1294" s="223">
        <v>11</v>
      </c>
      <c r="I1294" s="224"/>
      <c r="J1294" s="225">
        <f t="shared" si="10"/>
        <v>0</v>
      </c>
      <c r="K1294" s="221" t="s">
        <v>22</v>
      </c>
      <c r="L1294" s="226"/>
      <c r="M1294" s="227" t="s">
        <v>22</v>
      </c>
      <c r="N1294" s="228" t="s">
        <v>43</v>
      </c>
      <c r="O1294" s="36"/>
      <c r="P1294" s="175">
        <f t="shared" si="11"/>
        <v>0</v>
      </c>
      <c r="Q1294" s="175">
        <v>0</v>
      </c>
      <c r="R1294" s="175">
        <f t="shared" si="12"/>
        <v>0</v>
      </c>
      <c r="S1294" s="175">
        <v>0</v>
      </c>
      <c r="T1294" s="176">
        <f t="shared" si="13"/>
        <v>0</v>
      </c>
      <c r="AR1294" s="18" t="s">
        <v>437</v>
      </c>
      <c r="AT1294" s="18" t="s">
        <v>307</v>
      </c>
      <c r="AU1294" s="18" t="s">
        <v>195</v>
      </c>
      <c r="AY1294" s="18" t="s">
        <v>187</v>
      </c>
      <c r="BE1294" s="177">
        <f t="shared" si="14"/>
        <v>0</v>
      </c>
      <c r="BF1294" s="177">
        <f t="shared" si="15"/>
        <v>0</v>
      </c>
      <c r="BG1294" s="177">
        <f t="shared" si="16"/>
        <v>0</v>
      </c>
      <c r="BH1294" s="177">
        <f t="shared" si="17"/>
        <v>0</v>
      </c>
      <c r="BI1294" s="177">
        <f t="shared" si="18"/>
        <v>0</v>
      </c>
      <c r="BJ1294" s="18" t="s">
        <v>195</v>
      </c>
      <c r="BK1294" s="177">
        <f t="shared" si="19"/>
        <v>0</v>
      </c>
      <c r="BL1294" s="18" t="s">
        <v>301</v>
      </c>
      <c r="BM1294" s="18" t="s">
        <v>1466</v>
      </c>
    </row>
    <row r="1295" spans="2:65" s="1" customFormat="1" ht="22.5" customHeight="1">
      <c r="B1295" s="165"/>
      <c r="C1295" s="219" t="s">
        <v>1467</v>
      </c>
      <c r="D1295" s="219" t="s">
        <v>307</v>
      </c>
      <c r="E1295" s="220" t="s">
        <v>1468</v>
      </c>
      <c r="F1295" s="221" t="s">
        <v>1469</v>
      </c>
      <c r="G1295" s="222" t="s">
        <v>742</v>
      </c>
      <c r="H1295" s="223">
        <v>1</v>
      </c>
      <c r="I1295" s="224"/>
      <c r="J1295" s="225">
        <f t="shared" si="10"/>
        <v>0</v>
      </c>
      <c r="K1295" s="221" t="s">
        <v>22</v>
      </c>
      <c r="L1295" s="226"/>
      <c r="M1295" s="227" t="s">
        <v>22</v>
      </c>
      <c r="N1295" s="228" t="s">
        <v>43</v>
      </c>
      <c r="O1295" s="36"/>
      <c r="P1295" s="175">
        <f t="shared" si="11"/>
        <v>0</v>
      </c>
      <c r="Q1295" s="175">
        <v>0</v>
      </c>
      <c r="R1295" s="175">
        <f t="shared" si="12"/>
        <v>0</v>
      </c>
      <c r="S1295" s="175">
        <v>0</v>
      </c>
      <c r="T1295" s="176">
        <f t="shared" si="13"/>
        <v>0</v>
      </c>
      <c r="AR1295" s="18" t="s">
        <v>437</v>
      </c>
      <c r="AT1295" s="18" t="s">
        <v>307</v>
      </c>
      <c r="AU1295" s="18" t="s">
        <v>195</v>
      </c>
      <c r="AY1295" s="18" t="s">
        <v>187</v>
      </c>
      <c r="BE1295" s="177">
        <f t="shared" si="14"/>
        <v>0</v>
      </c>
      <c r="BF1295" s="177">
        <f t="shared" si="15"/>
        <v>0</v>
      </c>
      <c r="BG1295" s="177">
        <f t="shared" si="16"/>
        <v>0</v>
      </c>
      <c r="BH1295" s="177">
        <f t="shared" si="17"/>
        <v>0</v>
      </c>
      <c r="BI1295" s="177">
        <f t="shared" si="18"/>
        <v>0</v>
      </c>
      <c r="BJ1295" s="18" t="s">
        <v>195</v>
      </c>
      <c r="BK1295" s="177">
        <f t="shared" si="19"/>
        <v>0</v>
      </c>
      <c r="BL1295" s="18" t="s">
        <v>301</v>
      </c>
      <c r="BM1295" s="18" t="s">
        <v>1470</v>
      </c>
    </row>
    <row r="1296" spans="2:65" s="1" customFormat="1" ht="22.5" customHeight="1">
      <c r="B1296" s="165"/>
      <c r="C1296" s="219" t="s">
        <v>1471</v>
      </c>
      <c r="D1296" s="219" t="s">
        <v>307</v>
      </c>
      <c r="E1296" s="220" t="s">
        <v>1472</v>
      </c>
      <c r="F1296" s="221" t="s">
        <v>1473</v>
      </c>
      <c r="G1296" s="222" t="s">
        <v>742</v>
      </c>
      <c r="H1296" s="223">
        <v>8</v>
      </c>
      <c r="I1296" s="224"/>
      <c r="J1296" s="225">
        <f t="shared" si="10"/>
        <v>0</v>
      </c>
      <c r="K1296" s="221" t="s">
        <v>22</v>
      </c>
      <c r="L1296" s="226"/>
      <c r="M1296" s="227" t="s">
        <v>22</v>
      </c>
      <c r="N1296" s="228" t="s">
        <v>43</v>
      </c>
      <c r="O1296" s="36"/>
      <c r="P1296" s="175">
        <f t="shared" si="11"/>
        <v>0</v>
      </c>
      <c r="Q1296" s="175">
        <v>0</v>
      </c>
      <c r="R1296" s="175">
        <f t="shared" si="12"/>
        <v>0</v>
      </c>
      <c r="S1296" s="175">
        <v>0</v>
      </c>
      <c r="T1296" s="176">
        <f t="shared" si="13"/>
        <v>0</v>
      </c>
      <c r="AR1296" s="18" t="s">
        <v>437</v>
      </c>
      <c r="AT1296" s="18" t="s">
        <v>307</v>
      </c>
      <c r="AU1296" s="18" t="s">
        <v>195</v>
      </c>
      <c r="AY1296" s="18" t="s">
        <v>187</v>
      </c>
      <c r="BE1296" s="177">
        <f t="shared" si="14"/>
        <v>0</v>
      </c>
      <c r="BF1296" s="177">
        <f t="shared" si="15"/>
        <v>0</v>
      </c>
      <c r="BG1296" s="177">
        <f t="shared" si="16"/>
        <v>0</v>
      </c>
      <c r="BH1296" s="177">
        <f t="shared" si="17"/>
        <v>0</v>
      </c>
      <c r="BI1296" s="177">
        <f t="shared" si="18"/>
        <v>0</v>
      </c>
      <c r="BJ1296" s="18" t="s">
        <v>195</v>
      </c>
      <c r="BK1296" s="177">
        <f t="shared" si="19"/>
        <v>0</v>
      </c>
      <c r="BL1296" s="18" t="s">
        <v>301</v>
      </c>
      <c r="BM1296" s="18" t="s">
        <v>1474</v>
      </c>
    </row>
    <row r="1297" spans="2:65" s="1" customFormat="1" ht="22.5" customHeight="1">
      <c r="B1297" s="165"/>
      <c r="C1297" s="219" t="s">
        <v>1475</v>
      </c>
      <c r="D1297" s="219" t="s">
        <v>307</v>
      </c>
      <c r="E1297" s="220" t="s">
        <v>1476</v>
      </c>
      <c r="F1297" s="221" t="s">
        <v>1477</v>
      </c>
      <c r="G1297" s="222" t="s">
        <v>742</v>
      </c>
      <c r="H1297" s="223">
        <v>10</v>
      </c>
      <c r="I1297" s="224"/>
      <c r="J1297" s="225">
        <f t="shared" si="10"/>
        <v>0</v>
      </c>
      <c r="K1297" s="221" t="s">
        <v>22</v>
      </c>
      <c r="L1297" s="226"/>
      <c r="M1297" s="227" t="s">
        <v>22</v>
      </c>
      <c r="N1297" s="228" t="s">
        <v>43</v>
      </c>
      <c r="O1297" s="36"/>
      <c r="P1297" s="175">
        <f t="shared" si="11"/>
        <v>0</v>
      </c>
      <c r="Q1297" s="175">
        <v>0</v>
      </c>
      <c r="R1297" s="175">
        <f t="shared" si="12"/>
        <v>0</v>
      </c>
      <c r="S1297" s="175">
        <v>0</v>
      </c>
      <c r="T1297" s="176">
        <f t="shared" si="13"/>
        <v>0</v>
      </c>
      <c r="AR1297" s="18" t="s">
        <v>437</v>
      </c>
      <c r="AT1297" s="18" t="s">
        <v>307</v>
      </c>
      <c r="AU1297" s="18" t="s">
        <v>195</v>
      </c>
      <c r="AY1297" s="18" t="s">
        <v>187</v>
      </c>
      <c r="BE1297" s="177">
        <f t="shared" si="14"/>
        <v>0</v>
      </c>
      <c r="BF1297" s="177">
        <f t="shared" si="15"/>
        <v>0</v>
      </c>
      <c r="BG1297" s="177">
        <f t="shared" si="16"/>
        <v>0</v>
      </c>
      <c r="BH1297" s="177">
        <f t="shared" si="17"/>
        <v>0</v>
      </c>
      <c r="BI1297" s="177">
        <f t="shared" si="18"/>
        <v>0</v>
      </c>
      <c r="BJ1297" s="18" t="s">
        <v>195</v>
      </c>
      <c r="BK1297" s="177">
        <f t="shared" si="19"/>
        <v>0</v>
      </c>
      <c r="BL1297" s="18" t="s">
        <v>301</v>
      </c>
      <c r="BM1297" s="18" t="s">
        <v>1478</v>
      </c>
    </row>
    <row r="1298" spans="2:65" s="1" customFormat="1" ht="22.5" customHeight="1">
      <c r="B1298" s="165"/>
      <c r="C1298" s="166" t="s">
        <v>1479</v>
      </c>
      <c r="D1298" s="166" t="s">
        <v>189</v>
      </c>
      <c r="E1298" s="167" t="s">
        <v>1480</v>
      </c>
      <c r="F1298" s="168" t="s">
        <v>1481</v>
      </c>
      <c r="G1298" s="169" t="s">
        <v>192</v>
      </c>
      <c r="H1298" s="170">
        <v>3636.32</v>
      </c>
      <c r="I1298" s="171"/>
      <c r="J1298" s="172">
        <f t="shared" si="10"/>
        <v>0</v>
      </c>
      <c r="K1298" s="168" t="s">
        <v>193</v>
      </c>
      <c r="L1298" s="35"/>
      <c r="M1298" s="173" t="s">
        <v>22</v>
      </c>
      <c r="N1298" s="174" t="s">
        <v>43</v>
      </c>
      <c r="O1298" s="36"/>
      <c r="P1298" s="175">
        <f t="shared" si="11"/>
        <v>0</v>
      </c>
      <c r="Q1298" s="175">
        <v>0.00028</v>
      </c>
      <c r="R1298" s="175">
        <f t="shared" si="12"/>
        <v>1.0181696</v>
      </c>
      <c r="S1298" s="175">
        <v>0</v>
      </c>
      <c r="T1298" s="176">
        <f t="shared" si="13"/>
        <v>0</v>
      </c>
      <c r="AR1298" s="18" t="s">
        <v>301</v>
      </c>
      <c r="AT1298" s="18" t="s">
        <v>189</v>
      </c>
      <c r="AU1298" s="18" t="s">
        <v>195</v>
      </c>
      <c r="AY1298" s="18" t="s">
        <v>187</v>
      </c>
      <c r="BE1298" s="177">
        <f t="shared" si="14"/>
        <v>0</v>
      </c>
      <c r="BF1298" s="177">
        <f t="shared" si="15"/>
        <v>0</v>
      </c>
      <c r="BG1298" s="177">
        <f t="shared" si="16"/>
        <v>0</v>
      </c>
      <c r="BH1298" s="177">
        <f t="shared" si="17"/>
        <v>0</v>
      </c>
      <c r="BI1298" s="177">
        <f t="shared" si="18"/>
        <v>0</v>
      </c>
      <c r="BJ1298" s="18" t="s">
        <v>195</v>
      </c>
      <c r="BK1298" s="177">
        <f t="shared" si="19"/>
        <v>0</v>
      </c>
      <c r="BL1298" s="18" t="s">
        <v>301</v>
      </c>
      <c r="BM1298" s="18" t="s">
        <v>1482</v>
      </c>
    </row>
    <row r="1299" spans="2:51" s="11" customFormat="1" ht="13.5">
      <c r="B1299" s="178"/>
      <c r="D1299" s="179" t="s">
        <v>197</v>
      </c>
      <c r="E1299" s="180" t="s">
        <v>22</v>
      </c>
      <c r="F1299" s="181" t="s">
        <v>250</v>
      </c>
      <c r="H1299" s="182" t="s">
        <v>22</v>
      </c>
      <c r="I1299" s="183"/>
      <c r="L1299" s="178"/>
      <c r="M1299" s="184"/>
      <c r="N1299" s="185"/>
      <c r="O1299" s="185"/>
      <c r="P1299" s="185"/>
      <c r="Q1299" s="185"/>
      <c r="R1299" s="185"/>
      <c r="S1299" s="185"/>
      <c r="T1299" s="186"/>
      <c r="AT1299" s="182" t="s">
        <v>197</v>
      </c>
      <c r="AU1299" s="182" t="s">
        <v>195</v>
      </c>
      <c r="AV1299" s="11" t="s">
        <v>78</v>
      </c>
      <c r="AW1299" s="11" t="s">
        <v>35</v>
      </c>
      <c r="AX1299" s="11" t="s">
        <v>71</v>
      </c>
      <c r="AY1299" s="182" t="s">
        <v>187</v>
      </c>
    </row>
    <row r="1300" spans="2:51" s="12" customFormat="1" ht="13.5">
      <c r="B1300" s="187"/>
      <c r="D1300" s="179" t="s">
        <v>197</v>
      </c>
      <c r="E1300" s="188" t="s">
        <v>22</v>
      </c>
      <c r="F1300" s="189" t="s">
        <v>1483</v>
      </c>
      <c r="H1300" s="190">
        <v>1488.6</v>
      </c>
      <c r="I1300" s="191"/>
      <c r="L1300" s="187"/>
      <c r="M1300" s="192"/>
      <c r="N1300" s="193"/>
      <c r="O1300" s="193"/>
      <c r="P1300" s="193"/>
      <c r="Q1300" s="193"/>
      <c r="R1300" s="193"/>
      <c r="S1300" s="193"/>
      <c r="T1300" s="194"/>
      <c r="AT1300" s="188" t="s">
        <v>197</v>
      </c>
      <c r="AU1300" s="188" t="s">
        <v>195</v>
      </c>
      <c r="AV1300" s="12" t="s">
        <v>195</v>
      </c>
      <c r="AW1300" s="12" t="s">
        <v>35</v>
      </c>
      <c r="AX1300" s="12" t="s">
        <v>71</v>
      </c>
      <c r="AY1300" s="188" t="s">
        <v>187</v>
      </c>
    </row>
    <row r="1301" spans="2:51" s="12" customFormat="1" ht="13.5">
      <c r="B1301" s="187"/>
      <c r="D1301" s="179" t="s">
        <v>197</v>
      </c>
      <c r="E1301" s="188" t="s">
        <v>22</v>
      </c>
      <c r="F1301" s="189" t="s">
        <v>1484</v>
      </c>
      <c r="H1301" s="190">
        <v>44.08</v>
      </c>
      <c r="I1301" s="191"/>
      <c r="L1301" s="187"/>
      <c r="M1301" s="192"/>
      <c r="N1301" s="193"/>
      <c r="O1301" s="193"/>
      <c r="P1301" s="193"/>
      <c r="Q1301" s="193"/>
      <c r="R1301" s="193"/>
      <c r="S1301" s="193"/>
      <c r="T1301" s="194"/>
      <c r="AT1301" s="188" t="s">
        <v>197</v>
      </c>
      <c r="AU1301" s="188" t="s">
        <v>195</v>
      </c>
      <c r="AV1301" s="12" t="s">
        <v>195</v>
      </c>
      <c r="AW1301" s="12" t="s">
        <v>35</v>
      </c>
      <c r="AX1301" s="12" t="s">
        <v>71</v>
      </c>
      <c r="AY1301" s="188" t="s">
        <v>187</v>
      </c>
    </row>
    <row r="1302" spans="2:51" s="12" customFormat="1" ht="13.5">
      <c r="B1302" s="187"/>
      <c r="D1302" s="179" t="s">
        <v>197</v>
      </c>
      <c r="E1302" s="188" t="s">
        <v>22</v>
      </c>
      <c r="F1302" s="189" t="s">
        <v>1485</v>
      </c>
      <c r="H1302" s="190">
        <v>127.7</v>
      </c>
      <c r="I1302" s="191"/>
      <c r="L1302" s="187"/>
      <c r="M1302" s="192"/>
      <c r="N1302" s="193"/>
      <c r="O1302" s="193"/>
      <c r="P1302" s="193"/>
      <c r="Q1302" s="193"/>
      <c r="R1302" s="193"/>
      <c r="S1302" s="193"/>
      <c r="T1302" s="194"/>
      <c r="AT1302" s="188" t="s">
        <v>197</v>
      </c>
      <c r="AU1302" s="188" t="s">
        <v>195</v>
      </c>
      <c r="AV1302" s="12" t="s">
        <v>195</v>
      </c>
      <c r="AW1302" s="12" t="s">
        <v>35</v>
      </c>
      <c r="AX1302" s="12" t="s">
        <v>71</v>
      </c>
      <c r="AY1302" s="188" t="s">
        <v>187</v>
      </c>
    </row>
    <row r="1303" spans="2:51" s="12" customFormat="1" ht="13.5">
      <c r="B1303" s="187"/>
      <c r="D1303" s="179" t="s">
        <v>197</v>
      </c>
      <c r="E1303" s="188" t="s">
        <v>22</v>
      </c>
      <c r="F1303" s="189" t="s">
        <v>1486</v>
      </c>
      <c r="H1303" s="190">
        <v>503.9</v>
      </c>
      <c r="I1303" s="191"/>
      <c r="L1303" s="187"/>
      <c r="M1303" s="192"/>
      <c r="N1303" s="193"/>
      <c r="O1303" s="193"/>
      <c r="P1303" s="193"/>
      <c r="Q1303" s="193"/>
      <c r="R1303" s="193"/>
      <c r="S1303" s="193"/>
      <c r="T1303" s="194"/>
      <c r="AT1303" s="188" t="s">
        <v>197</v>
      </c>
      <c r="AU1303" s="188" t="s">
        <v>195</v>
      </c>
      <c r="AV1303" s="12" t="s">
        <v>195</v>
      </c>
      <c r="AW1303" s="12" t="s">
        <v>35</v>
      </c>
      <c r="AX1303" s="12" t="s">
        <v>71</v>
      </c>
      <c r="AY1303" s="188" t="s">
        <v>187</v>
      </c>
    </row>
    <row r="1304" spans="2:51" s="12" customFormat="1" ht="13.5">
      <c r="B1304" s="187"/>
      <c r="D1304" s="179" t="s">
        <v>197</v>
      </c>
      <c r="E1304" s="188" t="s">
        <v>22</v>
      </c>
      <c r="F1304" s="189" t="s">
        <v>394</v>
      </c>
      <c r="H1304" s="190">
        <v>7.1</v>
      </c>
      <c r="I1304" s="191"/>
      <c r="L1304" s="187"/>
      <c r="M1304" s="192"/>
      <c r="N1304" s="193"/>
      <c r="O1304" s="193"/>
      <c r="P1304" s="193"/>
      <c r="Q1304" s="193"/>
      <c r="R1304" s="193"/>
      <c r="S1304" s="193"/>
      <c r="T1304" s="194"/>
      <c r="AT1304" s="188" t="s">
        <v>197</v>
      </c>
      <c r="AU1304" s="188" t="s">
        <v>195</v>
      </c>
      <c r="AV1304" s="12" t="s">
        <v>195</v>
      </c>
      <c r="AW1304" s="12" t="s">
        <v>35</v>
      </c>
      <c r="AX1304" s="12" t="s">
        <v>71</v>
      </c>
      <c r="AY1304" s="188" t="s">
        <v>187</v>
      </c>
    </row>
    <row r="1305" spans="2:51" s="14" customFormat="1" ht="13.5">
      <c r="B1305" s="208"/>
      <c r="D1305" s="179" t="s">
        <v>197</v>
      </c>
      <c r="E1305" s="209" t="s">
        <v>22</v>
      </c>
      <c r="F1305" s="210" t="s">
        <v>256</v>
      </c>
      <c r="H1305" s="211">
        <v>2171.38</v>
      </c>
      <c r="I1305" s="212"/>
      <c r="L1305" s="208"/>
      <c r="M1305" s="213"/>
      <c r="N1305" s="214"/>
      <c r="O1305" s="214"/>
      <c r="P1305" s="214"/>
      <c r="Q1305" s="214"/>
      <c r="R1305" s="214"/>
      <c r="S1305" s="214"/>
      <c r="T1305" s="215"/>
      <c r="AT1305" s="209" t="s">
        <v>197</v>
      </c>
      <c r="AU1305" s="209" t="s">
        <v>195</v>
      </c>
      <c r="AV1305" s="14" t="s">
        <v>97</v>
      </c>
      <c r="AW1305" s="14" t="s">
        <v>35</v>
      </c>
      <c r="AX1305" s="14" t="s">
        <v>71</v>
      </c>
      <c r="AY1305" s="209" t="s">
        <v>187</v>
      </c>
    </row>
    <row r="1306" spans="2:51" s="12" customFormat="1" ht="13.5">
      <c r="B1306" s="187"/>
      <c r="D1306" s="179" t="s">
        <v>197</v>
      </c>
      <c r="E1306" s="188" t="s">
        <v>22</v>
      </c>
      <c r="F1306" s="189" t="s">
        <v>1487</v>
      </c>
      <c r="H1306" s="190">
        <v>1059.05</v>
      </c>
      <c r="I1306" s="191"/>
      <c r="L1306" s="187"/>
      <c r="M1306" s="192"/>
      <c r="N1306" s="193"/>
      <c r="O1306" s="193"/>
      <c r="P1306" s="193"/>
      <c r="Q1306" s="193"/>
      <c r="R1306" s="193"/>
      <c r="S1306" s="193"/>
      <c r="T1306" s="194"/>
      <c r="AT1306" s="188" t="s">
        <v>197</v>
      </c>
      <c r="AU1306" s="188" t="s">
        <v>195</v>
      </c>
      <c r="AV1306" s="12" t="s">
        <v>195</v>
      </c>
      <c r="AW1306" s="12" t="s">
        <v>35</v>
      </c>
      <c r="AX1306" s="12" t="s">
        <v>71</v>
      </c>
      <c r="AY1306" s="188" t="s">
        <v>187</v>
      </c>
    </row>
    <row r="1307" spans="2:51" s="12" customFormat="1" ht="13.5">
      <c r="B1307" s="187"/>
      <c r="D1307" s="179" t="s">
        <v>197</v>
      </c>
      <c r="E1307" s="188" t="s">
        <v>22</v>
      </c>
      <c r="F1307" s="189" t="s">
        <v>1488</v>
      </c>
      <c r="H1307" s="190">
        <v>20.3</v>
      </c>
      <c r="I1307" s="191"/>
      <c r="L1307" s="187"/>
      <c r="M1307" s="192"/>
      <c r="N1307" s="193"/>
      <c r="O1307" s="193"/>
      <c r="P1307" s="193"/>
      <c r="Q1307" s="193"/>
      <c r="R1307" s="193"/>
      <c r="S1307" s="193"/>
      <c r="T1307" s="194"/>
      <c r="AT1307" s="188" t="s">
        <v>197</v>
      </c>
      <c r="AU1307" s="188" t="s">
        <v>195</v>
      </c>
      <c r="AV1307" s="12" t="s">
        <v>195</v>
      </c>
      <c r="AW1307" s="12" t="s">
        <v>35</v>
      </c>
      <c r="AX1307" s="12" t="s">
        <v>71</v>
      </c>
      <c r="AY1307" s="188" t="s">
        <v>187</v>
      </c>
    </row>
    <row r="1308" spans="2:51" s="12" customFormat="1" ht="13.5">
      <c r="B1308" s="187"/>
      <c r="D1308" s="179" t="s">
        <v>197</v>
      </c>
      <c r="E1308" s="188" t="s">
        <v>22</v>
      </c>
      <c r="F1308" s="189" t="s">
        <v>1489</v>
      </c>
      <c r="H1308" s="190">
        <v>96.75</v>
      </c>
      <c r="I1308" s="191"/>
      <c r="L1308" s="187"/>
      <c r="M1308" s="192"/>
      <c r="N1308" s="193"/>
      <c r="O1308" s="193"/>
      <c r="P1308" s="193"/>
      <c r="Q1308" s="193"/>
      <c r="R1308" s="193"/>
      <c r="S1308" s="193"/>
      <c r="T1308" s="194"/>
      <c r="AT1308" s="188" t="s">
        <v>197</v>
      </c>
      <c r="AU1308" s="188" t="s">
        <v>195</v>
      </c>
      <c r="AV1308" s="12" t="s">
        <v>195</v>
      </c>
      <c r="AW1308" s="12" t="s">
        <v>35</v>
      </c>
      <c r="AX1308" s="12" t="s">
        <v>71</v>
      </c>
      <c r="AY1308" s="188" t="s">
        <v>187</v>
      </c>
    </row>
    <row r="1309" spans="2:51" s="12" customFormat="1" ht="13.5">
      <c r="B1309" s="187"/>
      <c r="D1309" s="179" t="s">
        <v>197</v>
      </c>
      <c r="E1309" s="188" t="s">
        <v>22</v>
      </c>
      <c r="F1309" s="189" t="s">
        <v>1490</v>
      </c>
      <c r="H1309" s="190">
        <v>276.65</v>
      </c>
      <c r="I1309" s="191"/>
      <c r="L1309" s="187"/>
      <c r="M1309" s="192"/>
      <c r="N1309" s="193"/>
      <c r="O1309" s="193"/>
      <c r="P1309" s="193"/>
      <c r="Q1309" s="193"/>
      <c r="R1309" s="193"/>
      <c r="S1309" s="193"/>
      <c r="T1309" s="194"/>
      <c r="AT1309" s="188" t="s">
        <v>197</v>
      </c>
      <c r="AU1309" s="188" t="s">
        <v>195</v>
      </c>
      <c r="AV1309" s="12" t="s">
        <v>195</v>
      </c>
      <c r="AW1309" s="12" t="s">
        <v>35</v>
      </c>
      <c r="AX1309" s="12" t="s">
        <v>71</v>
      </c>
      <c r="AY1309" s="188" t="s">
        <v>187</v>
      </c>
    </row>
    <row r="1310" spans="2:51" s="12" customFormat="1" ht="13.5">
      <c r="B1310" s="187"/>
      <c r="D1310" s="179" t="s">
        <v>197</v>
      </c>
      <c r="E1310" s="188" t="s">
        <v>22</v>
      </c>
      <c r="F1310" s="189" t="s">
        <v>1491</v>
      </c>
      <c r="H1310" s="190">
        <v>12.19</v>
      </c>
      <c r="I1310" s="191"/>
      <c r="L1310" s="187"/>
      <c r="M1310" s="192"/>
      <c r="N1310" s="193"/>
      <c r="O1310" s="193"/>
      <c r="P1310" s="193"/>
      <c r="Q1310" s="193"/>
      <c r="R1310" s="193"/>
      <c r="S1310" s="193"/>
      <c r="T1310" s="194"/>
      <c r="AT1310" s="188" t="s">
        <v>197</v>
      </c>
      <c r="AU1310" s="188" t="s">
        <v>195</v>
      </c>
      <c r="AV1310" s="12" t="s">
        <v>195</v>
      </c>
      <c r="AW1310" s="12" t="s">
        <v>35</v>
      </c>
      <c r="AX1310" s="12" t="s">
        <v>71</v>
      </c>
      <c r="AY1310" s="188" t="s">
        <v>187</v>
      </c>
    </row>
    <row r="1311" spans="2:51" s="14" customFormat="1" ht="13.5">
      <c r="B1311" s="208"/>
      <c r="D1311" s="179" t="s">
        <v>197</v>
      </c>
      <c r="E1311" s="209" t="s">
        <v>22</v>
      </c>
      <c r="F1311" s="210" t="s">
        <v>262</v>
      </c>
      <c r="H1311" s="211">
        <v>1464.94</v>
      </c>
      <c r="I1311" s="212"/>
      <c r="L1311" s="208"/>
      <c r="M1311" s="213"/>
      <c r="N1311" s="214"/>
      <c r="O1311" s="214"/>
      <c r="P1311" s="214"/>
      <c r="Q1311" s="214"/>
      <c r="R1311" s="214"/>
      <c r="S1311" s="214"/>
      <c r="T1311" s="215"/>
      <c r="AT1311" s="209" t="s">
        <v>197</v>
      </c>
      <c r="AU1311" s="209" t="s">
        <v>195</v>
      </c>
      <c r="AV1311" s="14" t="s">
        <v>97</v>
      </c>
      <c r="AW1311" s="14" t="s">
        <v>35</v>
      </c>
      <c r="AX1311" s="14" t="s">
        <v>71</v>
      </c>
      <c r="AY1311" s="209" t="s">
        <v>187</v>
      </c>
    </row>
    <row r="1312" spans="2:51" s="13" customFormat="1" ht="13.5">
      <c r="B1312" s="195"/>
      <c r="D1312" s="196" t="s">
        <v>197</v>
      </c>
      <c r="E1312" s="197" t="s">
        <v>22</v>
      </c>
      <c r="F1312" s="198" t="s">
        <v>201</v>
      </c>
      <c r="H1312" s="199">
        <v>3636.32</v>
      </c>
      <c r="I1312" s="200"/>
      <c r="L1312" s="195"/>
      <c r="M1312" s="201"/>
      <c r="N1312" s="202"/>
      <c r="O1312" s="202"/>
      <c r="P1312" s="202"/>
      <c r="Q1312" s="202"/>
      <c r="R1312" s="202"/>
      <c r="S1312" s="202"/>
      <c r="T1312" s="203"/>
      <c r="AT1312" s="204" t="s">
        <v>197</v>
      </c>
      <c r="AU1312" s="204" t="s">
        <v>195</v>
      </c>
      <c r="AV1312" s="13" t="s">
        <v>194</v>
      </c>
      <c r="AW1312" s="13" t="s">
        <v>35</v>
      </c>
      <c r="AX1312" s="13" t="s">
        <v>78</v>
      </c>
      <c r="AY1312" s="204" t="s">
        <v>187</v>
      </c>
    </row>
    <row r="1313" spans="2:65" s="1" customFormat="1" ht="31.5" customHeight="1">
      <c r="B1313" s="165"/>
      <c r="C1313" s="166" t="s">
        <v>1492</v>
      </c>
      <c r="D1313" s="166" t="s">
        <v>189</v>
      </c>
      <c r="E1313" s="167" t="s">
        <v>1493</v>
      </c>
      <c r="F1313" s="168" t="s">
        <v>1494</v>
      </c>
      <c r="G1313" s="169" t="s">
        <v>742</v>
      </c>
      <c r="H1313" s="170">
        <v>147</v>
      </c>
      <c r="I1313" s="171"/>
      <c r="J1313" s="172">
        <f>ROUND(I1313*H1313,2)</f>
        <v>0</v>
      </c>
      <c r="K1313" s="168" t="s">
        <v>193</v>
      </c>
      <c r="L1313" s="35"/>
      <c r="M1313" s="173" t="s">
        <v>22</v>
      </c>
      <c r="N1313" s="174" t="s">
        <v>43</v>
      </c>
      <c r="O1313" s="36"/>
      <c r="P1313" s="175">
        <f>O1313*H1313</f>
        <v>0</v>
      </c>
      <c r="Q1313" s="175">
        <v>0.00024</v>
      </c>
      <c r="R1313" s="175">
        <f>Q1313*H1313</f>
        <v>0.03528</v>
      </c>
      <c r="S1313" s="175">
        <v>0</v>
      </c>
      <c r="T1313" s="176">
        <f>S1313*H1313</f>
        <v>0</v>
      </c>
      <c r="AR1313" s="18" t="s">
        <v>301</v>
      </c>
      <c r="AT1313" s="18" t="s">
        <v>189</v>
      </c>
      <c r="AU1313" s="18" t="s">
        <v>195</v>
      </c>
      <c r="AY1313" s="18" t="s">
        <v>187</v>
      </c>
      <c r="BE1313" s="177">
        <f>IF(N1313="základní",J1313,0)</f>
        <v>0</v>
      </c>
      <c r="BF1313" s="177">
        <f>IF(N1313="snížená",J1313,0)</f>
        <v>0</v>
      </c>
      <c r="BG1313" s="177">
        <f>IF(N1313="zákl. přenesená",J1313,0)</f>
        <v>0</v>
      </c>
      <c r="BH1313" s="177">
        <f>IF(N1313="sníž. přenesená",J1313,0)</f>
        <v>0</v>
      </c>
      <c r="BI1313" s="177">
        <f>IF(N1313="nulová",J1313,0)</f>
        <v>0</v>
      </c>
      <c r="BJ1313" s="18" t="s">
        <v>195</v>
      </c>
      <c r="BK1313" s="177">
        <f>ROUND(I1313*H1313,2)</f>
        <v>0</v>
      </c>
      <c r="BL1313" s="18" t="s">
        <v>301</v>
      </c>
      <c r="BM1313" s="18" t="s">
        <v>1495</v>
      </c>
    </row>
    <row r="1314" spans="2:51" s="11" customFormat="1" ht="13.5">
      <c r="B1314" s="178"/>
      <c r="D1314" s="179" t="s">
        <v>197</v>
      </c>
      <c r="E1314" s="180" t="s">
        <v>22</v>
      </c>
      <c r="F1314" s="181" t="s">
        <v>1386</v>
      </c>
      <c r="H1314" s="182" t="s">
        <v>22</v>
      </c>
      <c r="I1314" s="183"/>
      <c r="L1314" s="178"/>
      <c r="M1314" s="184"/>
      <c r="N1314" s="185"/>
      <c r="O1314" s="185"/>
      <c r="P1314" s="185"/>
      <c r="Q1314" s="185"/>
      <c r="R1314" s="185"/>
      <c r="S1314" s="185"/>
      <c r="T1314" s="186"/>
      <c r="AT1314" s="182" t="s">
        <v>197</v>
      </c>
      <c r="AU1314" s="182" t="s">
        <v>195</v>
      </c>
      <c r="AV1314" s="11" t="s">
        <v>78</v>
      </c>
      <c r="AW1314" s="11" t="s">
        <v>35</v>
      </c>
      <c r="AX1314" s="11" t="s">
        <v>71</v>
      </c>
      <c r="AY1314" s="182" t="s">
        <v>187</v>
      </c>
    </row>
    <row r="1315" spans="2:51" s="12" customFormat="1" ht="13.5">
      <c r="B1315" s="187"/>
      <c r="D1315" s="196" t="s">
        <v>197</v>
      </c>
      <c r="E1315" s="216" t="s">
        <v>22</v>
      </c>
      <c r="F1315" s="217" t="s">
        <v>1496</v>
      </c>
      <c r="H1315" s="218">
        <v>147</v>
      </c>
      <c r="I1315" s="191"/>
      <c r="L1315" s="187"/>
      <c r="M1315" s="192"/>
      <c r="N1315" s="193"/>
      <c r="O1315" s="193"/>
      <c r="P1315" s="193"/>
      <c r="Q1315" s="193"/>
      <c r="R1315" s="193"/>
      <c r="S1315" s="193"/>
      <c r="T1315" s="194"/>
      <c r="AT1315" s="188" t="s">
        <v>197</v>
      </c>
      <c r="AU1315" s="188" t="s">
        <v>195</v>
      </c>
      <c r="AV1315" s="12" t="s">
        <v>195</v>
      </c>
      <c r="AW1315" s="12" t="s">
        <v>35</v>
      </c>
      <c r="AX1315" s="12" t="s">
        <v>78</v>
      </c>
      <c r="AY1315" s="188" t="s">
        <v>187</v>
      </c>
    </row>
    <row r="1316" spans="2:65" s="1" customFormat="1" ht="22.5" customHeight="1">
      <c r="B1316" s="165"/>
      <c r="C1316" s="219" t="s">
        <v>1497</v>
      </c>
      <c r="D1316" s="219" t="s">
        <v>307</v>
      </c>
      <c r="E1316" s="220" t="s">
        <v>1498</v>
      </c>
      <c r="F1316" s="221" t="s">
        <v>1499</v>
      </c>
      <c r="G1316" s="222" t="s">
        <v>742</v>
      </c>
      <c r="H1316" s="223">
        <v>63</v>
      </c>
      <c r="I1316" s="224"/>
      <c r="J1316" s="225">
        <f>ROUND(I1316*H1316,2)</f>
        <v>0</v>
      </c>
      <c r="K1316" s="221" t="s">
        <v>22</v>
      </c>
      <c r="L1316" s="226"/>
      <c r="M1316" s="227" t="s">
        <v>22</v>
      </c>
      <c r="N1316" s="228" t="s">
        <v>43</v>
      </c>
      <c r="O1316" s="36"/>
      <c r="P1316" s="175">
        <f>O1316*H1316</f>
        <v>0</v>
      </c>
      <c r="Q1316" s="175">
        <v>0</v>
      </c>
      <c r="R1316" s="175">
        <f>Q1316*H1316</f>
        <v>0</v>
      </c>
      <c r="S1316" s="175">
        <v>0</v>
      </c>
      <c r="T1316" s="176">
        <f>S1316*H1316</f>
        <v>0</v>
      </c>
      <c r="AR1316" s="18" t="s">
        <v>437</v>
      </c>
      <c r="AT1316" s="18" t="s">
        <v>307</v>
      </c>
      <c r="AU1316" s="18" t="s">
        <v>195</v>
      </c>
      <c r="AY1316" s="18" t="s">
        <v>187</v>
      </c>
      <c r="BE1316" s="177">
        <f>IF(N1316="základní",J1316,0)</f>
        <v>0</v>
      </c>
      <c r="BF1316" s="177">
        <f>IF(N1316="snížená",J1316,0)</f>
        <v>0</v>
      </c>
      <c r="BG1316" s="177">
        <f>IF(N1316="zákl. přenesená",J1316,0)</f>
        <v>0</v>
      </c>
      <c r="BH1316" s="177">
        <f>IF(N1316="sníž. přenesená",J1316,0)</f>
        <v>0</v>
      </c>
      <c r="BI1316" s="177">
        <f>IF(N1316="nulová",J1316,0)</f>
        <v>0</v>
      </c>
      <c r="BJ1316" s="18" t="s">
        <v>195</v>
      </c>
      <c r="BK1316" s="177">
        <f>ROUND(I1316*H1316,2)</f>
        <v>0</v>
      </c>
      <c r="BL1316" s="18" t="s">
        <v>301</v>
      </c>
      <c r="BM1316" s="18" t="s">
        <v>1500</v>
      </c>
    </row>
    <row r="1317" spans="2:65" s="1" customFormat="1" ht="22.5" customHeight="1">
      <c r="B1317" s="165"/>
      <c r="C1317" s="219" t="s">
        <v>1501</v>
      </c>
      <c r="D1317" s="219" t="s">
        <v>307</v>
      </c>
      <c r="E1317" s="220" t="s">
        <v>1502</v>
      </c>
      <c r="F1317" s="221" t="s">
        <v>1503</v>
      </c>
      <c r="G1317" s="222" t="s">
        <v>742</v>
      </c>
      <c r="H1317" s="223">
        <v>63</v>
      </c>
      <c r="I1317" s="224"/>
      <c r="J1317" s="225">
        <f>ROUND(I1317*H1317,2)</f>
        <v>0</v>
      </c>
      <c r="K1317" s="221" t="s">
        <v>22</v>
      </c>
      <c r="L1317" s="226"/>
      <c r="M1317" s="227" t="s">
        <v>22</v>
      </c>
      <c r="N1317" s="228" t="s">
        <v>43</v>
      </c>
      <c r="O1317" s="36"/>
      <c r="P1317" s="175">
        <f>O1317*H1317</f>
        <v>0</v>
      </c>
      <c r="Q1317" s="175">
        <v>0</v>
      </c>
      <c r="R1317" s="175">
        <f>Q1317*H1317</f>
        <v>0</v>
      </c>
      <c r="S1317" s="175">
        <v>0</v>
      </c>
      <c r="T1317" s="176">
        <f>S1317*H1317</f>
        <v>0</v>
      </c>
      <c r="AR1317" s="18" t="s">
        <v>437</v>
      </c>
      <c r="AT1317" s="18" t="s">
        <v>307</v>
      </c>
      <c r="AU1317" s="18" t="s">
        <v>195</v>
      </c>
      <c r="AY1317" s="18" t="s">
        <v>187</v>
      </c>
      <c r="BE1317" s="177">
        <f>IF(N1317="základní",J1317,0)</f>
        <v>0</v>
      </c>
      <c r="BF1317" s="177">
        <f>IF(N1317="snížená",J1317,0)</f>
        <v>0</v>
      </c>
      <c r="BG1317" s="177">
        <f>IF(N1317="zákl. přenesená",J1317,0)</f>
        <v>0</v>
      </c>
      <c r="BH1317" s="177">
        <f>IF(N1317="sníž. přenesená",J1317,0)</f>
        <v>0</v>
      </c>
      <c r="BI1317" s="177">
        <f>IF(N1317="nulová",J1317,0)</f>
        <v>0</v>
      </c>
      <c r="BJ1317" s="18" t="s">
        <v>195</v>
      </c>
      <c r="BK1317" s="177">
        <f>ROUND(I1317*H1317,2)</f>
        <v>0</v>
      </c>
      <c r="BL1317" s="18" t="s">
        <v>301</v>
      </c>
      <c r="BM1317" s="18" t="s">
        <v>1504</v>
      </c>
    </row>
    <row r="1318" spans="2:65" s="1" customFormat="1" ht="22.5" customHeight="1">
      <c r="B1318" s="165"/>
      <c r="C1318" s="219" t="s">
        <v>1505</v>
      </c>
      <c r="D1318" s="219" t="s">
        <v>307</v>
      </c>
      <c r="E1318" s="220" t="s">
        <v>1506</v>
      </c>
      <c r="F1318" s="221" t="s">
        <v>1507</v>
      </c>
      <c r="G1318" s="222" t="s">
        <v>742</v>
      </c>
      <c r="H1318" s="223">
        <v>21</v>
      </c>
      <c r="I1318" s="224"/>
      <c r="J1318" s="225">
        <f>ROUND(I1318*H1318,2)</f>
        <v>0</v>
      </c>
      <c r="K1318" s="221" t="s">
        <v>22</v>
      </c>
      <c r="L1318" s="226"/>
      <c r="M1318" s="227" t="s">
        <v>22</v>
      </c>
      <c r="N1318" s="228" t="s">
        <v>43</v>
      </c>
      <c r="O1318" s="36"/>
      <c r="P1318" s="175">
        <f>O1318*H1318</f>
        <v>0</v>
      </c>
      <c r="Q1318" s="175">
        <v>0</v>
      </c>
      <c r="R1318" s="175">
        <f>Q1318*H1318</f>
        <v>0</v>
      </c>
      <c r="S1318" s="175">
        <v>0</v>
      </c>
      <c r="T1318" s="176">
        <f>S1318*H1318</f>
        <v>0</v>
      </c>
      <c r="AR1318" s="18" t="s">
        <v>437</v>
      </c>
      <c r="AT1318" s="18" t="s">
        <v>307</v>
      </c>
      <c r="AU1318" s="18" t="s">
        <v>195</v>
      </c>
      <c r="AY1318" s="18" t="s">
        <v>187</v>
      </c>
      <c r="BE1318" s="177">
        <f>IF(N1318="základní",J1318,0)</f>
        <v>0</v>
      </c>
      <c r="BF1318" s="177">
        <f>IF(N1318="snížená",J1318,0)</f>
        <v>0</v>
      </c>
      <c r="BG1318" s="177">
        <f>IF(N1318="zákl. přenesená",J1318,0)</f>
        <v>0</v>
      </c>
      <c r="BH1318" s="177">
        <f>IF(N1318="sníž. přenesená",J1318,0)</f>
        <v>0</v>
      </c>
      <c r="BI1318" s="177">
        <f>IF(N1318="nulová",J1318,0)</f>
        <v>0</v>
      </c>
      <c r="BJ1318" s="18" t="s">
        <v>195</v>
      </c>
      <c r="BK1318" s="177">
        <f>ROUND(I1318*H1318,2)</f>
        <v>0</v>
      </c>
      <c r="BL1318" s="18" t="s">
        <v>301</v>
      </c>
      <c r="BM1318" s="18" t="s">
        <v>1508</v>
      </c>
    </row>
    <row r="1319" spans="2:65" s="1" customFormat="1" ht="31.5" customHeight="1">
      <c r="B1319" s="165"/>
      <c r="C1319" s="166" t="s">
        <v>1509</v>
      </c>
      <c r="D1319" s="166" t="s">
        <v>189</v>
      </c>
      <c r="E1319" s="167" t="s">
        <v>1510</v>
      </c>
      <c r="F1319" s="168" t="s">
        <v>1511</v>
      </c>
      <c r="G1319" s="169" t="s">
        <v>742</v>
      </c>
      <c r="H1319" s="170">
        <v>22</v>
      </c>
      <c r="I1319" s="171"/>
      <c r="J1319" s="172">
        <f>ROUND(I1319*H1319,2)</f>
        <v>0</v>
      </c>
      <c r="K1319" s="168" t="s">
        <v>193</v>
      </c>
      <c r="L1319" s="35"/>
      <c r="M1319" s="173" t="s">
        <v>22</v>
      </c>
      <c r="N1319" s="174" t="s">
        <v>43</v>
      </c>
      <c r="O1319" s="36"/>
      <c r="P1319" s="175">
        <f>O1319*H1319</f>
        <v>0</v>
      </c>
      <c r="Q1319" s="175">
        <v>0.00024</v>
      </c>
      <c r="R1319" s="175">
        <f>Q1319*H1319</f>
        <v>0.00528</v>
      </c>
      <c r="S1319" s="175">
        <v>0</v>
      </c>
      <c r="T1319" s="176">
        <f>S1319*H1319</f>
        <v>0</v>
      </c>
      <c r="AR1319" s="18" t="s">
        <v>301</v>
      </c>
      <c r="AT1319" s="18" t="s">
        <v>189</v>
      </c>
      <c r="AU1319" s="18" t="s">
        <v>195</v>
      </c>
      <c r="AY1319" s="18" t="s">
        <v>187</v>
      </c>
      <c r="BE1319" s="177">
        <f>IF(N1319="základní",J1319,0)</f>
        <v>0</v>
      </c>
      <c r="BF1319" s="177">
        <f>IF(N1319="snížená",J1319,0)</f>
        <v>0</v>
      </c>
      <c r="BG1319" s="177">
        <f>IF(N1319="zákl. přenesená",J1319,0)</f>
        <v>0</v>
      </c>
      <c r="BH1319" s="177">
        <f>IF(N1319="sníž. přenesená",J1319,0)</f>
        <v>0</v>
      </c>
      <c r="BI1319" s="177">
        <f>IF(N1319="nulová",J1319,0)</f>
        <v>0</v>
      </c>
      <c r="BJ1319" s="18" t="s">
        <v>195</v>
      </c>
      <c r="BK1319" s="177">
        <f>ROUND(I1319*H1319,2)</f>
        <v>0</v>
      </c>
      <c r="BL1319" s="18" t="s">
        <v>301</v>
      </c>
      <c r="BM1319" s="18" t="s">
        <v>1512</v>
      </c>
    </row>
    <row r="1320" spans="2:51" s="11" customFormat="1" ht="13.5">
      <c r="B1320" s="178"/>
      <c r="D1320" s="179" t="s">
        <v>197</v>
      </c>
      <c r="E1320" s="180" t="s">
        <v>22</v>
      </c>
      <c r="F1320" s="181" t="s">
        <v>1386</v>
      </c>
      <c r="H1320" s="182" t="s">
        <v>22</v>
      </c>
      <c r="I1320" s="183"/>
      <c r="L1320" s="178"/>
      <c r="M1320" s="184"/>
      <c r="N1320" s="185"/>
      <c r="O1320" s="185"/>
      <c r="P1320" s="185"/>
      <c r="Q1320" s="185"/>
      <c r="R1320" s="185"/>
      <c r="S1320" s="185"/>
      <c r="T1320" s="186"/>
      <c r="AT1320" s="182" t="s">
        <v>197</v>
      </c>
      <c r="AU1320" s="182" t="s">
        <v>195</v>
      </c>
      <c r="AV1320" s="11" t="s">
        <v>78</v>
      </c>
      <c r="AW1320" s="11" t="s">
        <v>35</v>
      </c>
      <c r="AX1320" s="11" t="s">
        <v>71</v>
      </c>
      <c r="AY1320" s="182" t="s">
        <v>187</v>
      </c>
    </row>
    <row r="1321" spans="2:51" s="12" customFormat="1" ht="13.5">
      <c r="B1321" s="187"/>
      <c r="D1321" s="196" t="s">
        <v>197</v>
      </c>
      <c r="E1321" s="216" t="s">
        <v>22</v>
      </c>
      <c r="F1321" s="217" t="s">
        <v>345</v>
      </c>
      <c r="H1321" s="218">
        <v>22</v>
      </c>
      <c r="I1321" s="191"/>
      <c r="L1321" s="187"/>
      <c r="M1321" s="192"/>
      <c r="N1321" s="193"/>
      <c r="O1321" s="193"/>
      <c r="P1321" s="193"/>
      <c r="Q1321" s="193"/>
      <c r="R1321" s="193"/>
      <c r="S1321" s="193"/>
      <c r="T1321" s="194"/>
      <c r="AT1321" s="188" t="s">
        <v>197</v>
      </c>
      <c r="AU1321" s="188" t="s">
        <v>195</v>
      </c>
      <c r="AV1321" s="12" t="s">
        <v>195</v>
      </c>
      <c r="AW1321" s="12" t="s">
        <v>35</v>
      </c>
      <c r="AX1321" s="12" t="s">
        <v>78</v>
      </c>
      <c r="AY1321" s="188" t="s">
        <v>187</v>
      </c>
    </row>
    <row r="1322" spans="2:65" s="1" customFormat="1" ht="22.5" customHeight="1">
      <c r="B1322" s="165"/>
      <c r="C1322" s="219" t="s">
        <v>1513</v>
      </c>
      <c r="D1322" s="219" t="s">
        <v>307</v>
      </c>
      <c r="E1322" s="220" t="s">
        <v>1514</v>
      </c>
      <c r="F1322" s="221" t="s">
        <v>1515</v>
      </c>
      <c r="G1322" s="222" t="s">
        <v>742</v>
      </c>
      <c r="H1322" s="223">
        <v>22</v>
      </c>
      <c r="I1322" s="224"/>
      <c r="J1322" s="225">
        <f>ROUND(I1322*H1322,2)</f>
        <v>0</v>
      </c>
      <c r="K1322" s="221" t="s">
        <v>22</v>
      </c>
      <c r="L1322" s="226"/>
      <c r="M1322" s="227" t="s">
        <v>22</v>
      </c>
      <c r="N1322" s="228" t="s">
        <v>43</v>
      </c>
      <c r="O1322" s="36"/>
      <c r="P1322" s="175">
        <f>O1322*H1322</f>
        <v>0</v>
      </c>
      <c r="Q1322" s="175">
        <v>0</v>
      </c>
      <c r="R1322" s="175">
        <f>Q1322*H1322</f>
        <v>0</v>
      </c>
      <c r="S1322" s="175">
        <v>0</v>
      </c>
      <c r="T1322" s="176">
        <f>S1322*H1322</f>
        <v>0</v>
      </c>
      <c r="AR1322" s="18" t="s">
        <v>437</v>
      </c>
      <c r="AT1322" s="18" t="s">
        <v>307</v>
      </c>
      <c r="AU1322" s="18" t="s">
        <v>195</v>
      </c>
      <c r="AY1322" s="18" t="s">
        <v>187</v>
      </c>
      <c r="BE1322" s="177">
        <f>IF(N1322="základní",J1322,0)</f>
        <v>0</v>
      </c>
      <c r="BF1322" s="177">
        <f>IF(N1322="snížená",J1322,0)</f>
        <v>0</v>
      </c>
      <c r="BG1322" s="177">
        <f>IF(N1322="zákl. přenesená",J1322,0)</f>
        <v>0</v>
      </c>
      <c r="BH1322" s="177">
        <f>IF(N1322="sníž. přenesená",J1322,0)</f>
        <v>0</v>
      </c>
      <c r="BI1322" s="177">
        <f>IF(N1322="nulová",J1322,0)</f>
        <v>0</v>
      </c>
      <c r="BJ1322" s="18" t="s">
        <v>195</v>
      </c>
      <c r="BK1322" s="177">
        <f>ROUND(I1322*H1322,2)</f>
        <v>0</v>
      </c>
      <c r="BL1322" s="18" t="s">
        <v>301</v>
      </c>
      <c r="BM1322" s="18" t="s">
        <v>1516</v>
      </c>
    </row>
    <row r="1323" spans="2:65" s="1" customFormat="1" ht="22.5" customHeight="1">
      <c r="B1323" s="165"/>
      <c r="C1323" s="166" t="s">
        <v>1517</v>
      </c>
      <c r="D1323" s="166" t="s">
        <v>189</v>
      </c>
      <c r="E1323" s="167" t="s">
        <v>1518</v>
      </c>
      <c r="F1323" s="168" t="s">
        <v>1519</v>
      </c>
      <c r="G1323" s="169" t="s">
        <v>742</v>
      </c>
      <c r="H1323" s="170">
        <v>4</v>
      </c>
      <c r="I1323" s="171"/>
      <c r="J1323" s="172">
        <f>ROUND(I1323*H1323,2)</f>
        <v>0</v>
      </c>
      <c r="K1323" s="168" t="s">
        <v>193</v>
      </c>
      <c r="L1323" s="35"/>
      <c r="M1323" s="173" t="s">
        <v>22</v>
      </c>
      <c r="N1323" s="174" t="s">
        <v>43</v>
      </c>
      <c r="O1323" s="36"/>
      <c r="P1323" s="175">
        <f>O1323*H1323</f>
        <v>0</v>
      </c>
      <c r="Q1323" s="175">
        <v>0</v>
      </c>
      <c r="R1323" s="175">
        <f>Q1323*H1323</f>
        <v>0</v>
      </c>
      <c r="S1323" s="175">
        <v>0.024</v>
      </c>
      <c r="T1323" s="176">
        <f>S1323*H1323</f>
        <v>0.096</v>
      </c>
      <c r="AR1323" s="18" t="s">
        <v>301</v>
      </c>
      <c r="AT1323" s="18" t="s">
        <v>189</v>
      </c>
      <c r="AU1323" s="18" t="s">
        <v>195</v>
      </c>
      <c r="AY1323" s="18" t="s">
        <v>187</v>
      </c>
      <c r="BE1323" s="177">
        <f>IF(N1323="základní",J1323,0)</f>
        <v>0</v>
      </c>
      <c r="BF1323" s="177">
        <f>IF(N1323="snížená",J1323,0)</f>
        <v>0</v>
      </c>
      <c r="BG1323" s="177">
        <f>IF(N1323="zákl. přenesená",J1323,0)</f>
        <v>0</v>
      </c>
      <c r="BH1323" s="177">
        <f>IF(N1323="sníž. přenesená",J1323,0)</f>
        <v>0</v>
      </c>
      <c r="BI1323" s="177">
        <f>IF(N1323="nulová",J1323,0)</f>
        <v>0</v>
      </c>
      <c r="BJ1323" s="18" t="s">
        <v>195</v>
      </c>
      <c r="BK1323" s="177">
        <f>ROUND(I1323*H1323,2)</f>
        <v>0</v>
      </c>
      <c r="BL1323" s="18" t="s">
        <v>301</v>
      </c>
      <c r="BM1323" s="18" t="s">
        <v>1520</v>
      </c>
    </row>
    <row r="1324" spans="2:51" s="11" customFormat="1" ht="13.5">
      <c r="B1324" s="178"/>
      <c r="D1324" s="179" t="s">
        <v>197</v>
      </c>
      <c r="E1324" s="180" t="s">
        <v>22</v>
      </c>
      <c r="F1324" s="181" t="s">
        <v>267</v>
      </c>
      <c r="H1324" s="182" t="s">
        <v>22</v>
      </c>
      <c r="I1324" s="183"/>
      <c r="L1324" s="178"/>
      <c r="M1324" s="184"/>
      <c r="N1324" s="185"/>
      <c r="O1324" s="185"/>
      <c r="P1324" s="185"/>
      <c r="Q1324" s="185"/>
      <c r="R1324" s="185"/>
      <c r="S1324" s="185"/>
      <c r="T1324" s="186"/>
      <c r="AT1324" s="182" t="s">
        <v>197</v>
      </c>
      <c r="AU1324" s="182" t="s">
        <v>195</v>
      </c>
      <c r="AV1324" s="11" t="s">
        <v>78</v>
      </c>
      <c r="AW1324" s="11" t="s">
        <v>35</v>
      </c>
      <c r="AX1324" s="11" t="s">
        <v>71</v>
      </c>
      <c r="AY1324" s="182" t="s">
        <v>187</v>
      </c>
    </row>
    <row r="1325" spans="2:51" s="12" customFormat="1" ht="13.5">
      <c r="B1325" s="187"/>
      <c r="D1325" s="196" t="s">
        <v>197</v>
      </c>
      <c r="E1325" s="216" t="s">
        <v>22</v>
      </c>
      <c r="F1325" s="217" t="s">
        <v>1521</v>
      </c>
      <c r="H1325" s="218">
        <v>4</v>
      </c>
      <c r="I1325" s="191"/>
      <c r="L1325" s="187"/>
      <c r="M1325" s="192"/>
      <c r="N1325" s="193"/>
      <c r="O1325" s="193"/>
      <c r="P1325" s="193"/>
      <c r="Q1325" s="193"/>
      <c r="R1325" s="193"/>
      <c r="S1325" s="193"/>
      <c r="T1325" s="194"/>
      <c r="AT1325" s="188" t="s">
        <v>197</v>
      </c>
      <c r="AU1325" s="188" t="s">
        <v>195</v>
      </c>
      <c r="AV1325" s="12" t="s">
        <v>195</v>
      </c>
      <c r="AW1325" s="12" t="s">
        <v>35</v>
      </c>
      <c r="AX1325" s="12" t="s">
        <v>78</v>
      </c>
      <c r="AY1325" s="188" t="s">
        <v>187</v>
      </c>
    </row>
    <row r="1326" spans="2:65" s="1" customFormat="1" ht="22.5" customHeight="1">
      <c r="B1326" s="165"/>
      <c r="C1326" s="166" t="s">
        <v>1522</v>
      </c>
      <c r="D1326" s="166" t="s">
        <v>189</v>
      </c>
      <c r="E1326" s="167" t="s">
        <v>1523</v>
      </c>
      <c r="F1326" s="168" t="s">
        <v>1524</v>
      </c>
      <c r="G1326" s="169" t="s">
        <v>1136</v>
      </c>
      <c r="H1326" s="170">
        <v>1</v>
      </c>
      <c r="I1326" s="171"/>
      <c r="J1326" s="172">
        <f>ROUND(I1326*H1326,2)</f>
        <v>0</v>
      </c>
      <c r="K1326" s="168" t="s">
        <v>22</v>
      </c>
      <c r="L1326" s="35"/>
      <c r="M1326" s="173" t="s">
        <v>22</v>
      </c>
      <c r="N1326" s="174" t="s">
        <v>43</v>
      </c>
      <c r="O1326" s="36"/>
      <c r="P1326" s="175">
        <f>O1326*H1326</f>
        <v>0</v>
      </c>
      <c r="Q1326" s="175">
        <v>0</v>
      </c>
      <c r="R1326" s="175">
        <f>Q1326*H1326</f>
        <v>0</v>
      </c>
      <c r="S1326" s="175">
        <v>0</v>
      </c>
      <c r="T1326" s="176">
        <f>S1326*H1326</f>
        <v>0</v>
      </c>
      <c r="AR1326" s="18" t="s">
        <v>301</v>
      </c>
      <c r="AT1326" s="18" t="s">
        <v>189</v>
      </c>
      <c r="AU1326" s="18" t="s">
        <v>195</v>
      </c>
      <c r="AY1326" s="18" t="s">
        <v>187</v>
      </c>
      <c r="BE1326" s="177">
        <f>IF(N1326="základní",J1326,0)</f>
        <v>0</v>
      </c>
      <c r="BF1326" s="177">
        <f>IF(N1326="snížená",J1326,0)</f>
        <v>0</v>
      </c>
      <c r="BG1326" s="177">
        <f>IF(N1326="zákl. přenesená",J1326,0)</f>
        <v>0</v>
      </c>
      <c r="BH1326" s="177">
        <f>IF(N1326="sníž. přenesená",J1326,0)</f>
        <v>0</v>
      </c>
      <c r="BI1326" s="177">
        <f>IF(N1326="nulová",J1326,0)</f>
        <v>0</v>
      </c>
      <c r="BJ1326" s="18" t="s">
        <v>195</v>
      </c>
      <c r="BK1326" s="177">
        <f>ROUND(I1326*H1326,2)</f>
        <v>0</v>
      </c>
      <c r="BL1326" s="18" t="s">
        <v>301</v>
      </c>
      <c r="BM1326" s="18" t="s">
        <v>1525</v>
      </c>
    </row>
    <row r="1327" spans="2:63" s="10" customFormat="1" ht="29.25" customHeight="1">
      <c r="B1327" s="151"/>
      <c r="D1327" s="162" t="s">
        <v>70</v>
      </c>
      <c r="E1327" s="163" t="s">
        <v>1526</v>
      </c>
      <c r="F1327" s="163" t="s">
        <v>1527</v>
      </c>
      <c r="I1327" s="154"/>
      <c r="J1327" s="164">
        <f>BK1327</f>
        <v>0</v>
      </c>
      <c r="L1327" s="151"/>
      <c r="M1327" s="156"/>
      <c r="N1327" s="157"/>
      <c r="O1327" s="157"/>
      <c r="P1327" s="158">
        <f>SUM(P1328:P1343)</f>
        <v>0</v>
      </c>
      <c r="Q1327" s="157"/>
      <c r="R1327" s="158">
        <f>SUM(R1328:R1343)</f>
        <v>0.237</v>
      </c>
      <c r="S1327" s="157"/>
      <c r="T1327" s="159">
        <f>SUM(T1328:T1343)</f>
        <v>0</v>
      </c>
      <c r="AR1327" s="152" t="s">
        <v>195</v>
      </c>
      <c r="AT1327" s="160" t="s">
        <v>70</v>
      </c>
      <c r="AU1327" s="160" t="s">
        <v>78</v>
      </c>
      <c r="AY1327" s="152" t="s">
        <v>187</v>
      </c>
      <c r="BK1327" s="161">
        <f>SUM(BK1328:BK1343)</f>
        <v>0</v>
      </c>
    </row>
    <row r="1328" spans="2:65" s="1" customFormat="1" ht="22.5" customHeight="1">
      <c r="B1328" s="165"/>
      <c r="C1328" s="166" t="s">
        <v>1528</v>
      </c>
      <c r="D1328" s="166" t="s">
        <v>189</v>
      </c>
      <c r="E1328" s="167" t="s">
        <v>1529</v>
      </c>
      <c r="F1328" s="168" t="s">
        <v>1530</v>
      </c>
      <c r="G1328" s="169" t="s">
        <v>742</v>
      </c>
      <c r="H1328" s="170">
        <v>1</v>
      </c>
      <c r="I1328" s="171"/>
      <c r="J1328" s="172">
        <f>ROUND(I1328*H1328,2)</f>
        <v>0</v>
      </c>
      <c r="K1328" s="168" t="s">
        <v>193</v>
      </c>
      <c r="L1328" s="35"/>
      <c r="M1328" s="173" t="s">
        <v>22</v>
      </c>
      <c r="N1328" s="174" t="s">
        <v>43</v>
      </c>
      <c r="O1328" s="36"/>
      <c r="P1328" s="175">
        <f>O1328*H1328</f>
        <v>0</v>
      </c>
      <c r="Q1328" s="175">
        <v>0</v>
      </c>
      <c r="R1328" s="175">
        <f>Q1328*H1328</f>
        <v>0</v>
      </c>
      <c r="S1328" s="175">
        <v>0</v>
      </c>
      <c r="T1328" s="176">
        <f>S1328*H1328</f>
        <v>0</v>
      </c>
      <c r="AR1328" s="18" t="s">
        <v>301</v>
      </c>
      <c r="AT1328" s="18" t="s">
        <v>189</v>
      </c>
      <c r="AU1328" s="18" t="s">
        <v>195</v>
      </c>
      <c r="AY1328" s="18" t="s">
        <v>187</v>
      </c>
      <c r="BE1328" s="177">
        <f>IF(N1328="základní",J1328,0)</f>
        <v>0</v>
      </c>
      <c r="BF1328" s="177">
        <f>IF(N1328="snížená",J1328,0)</f>
        <v>0</v>
      </c>
      <c r="BG1328" s="177">
        <f>IF(N1328="zákl. přenesená",J1328,0)</f>
        <v>0</v>
      </c>
      <c r="BH1328" s="177">
        <f>IF(N1328="sníž. přenesená",J1328,0)</f>
        <v>0</v>
      </c>
      <c r="BI1328" s="177">
        <f>IF(N1328="nulová",J1328,0)</f>
        <v>0</v>
      </c>
      <c r="BJ1328" s="18" t="s">
        <v>195</v>
      </c>
      <c r="BK1328" s="177">
        <f>ROUND(I1328*H1328,2)</f>
        <v>0</v>
      </c>
      <c r="BL1328" s="18" t="s">
        <v>301</v>
      </c>
      <c r="BM1328" s="18" t="s">
        <v>1531</v>
      </c>
    </row>
    <row r="1329" spans="2:51" s="12" customFormat="1" ht="13.5">
      <c r="B1329" s="187"/>
      <c r="D1329" s="196" t="s">
        <v>197</v>
      </c>
      <c r="E1329" s="216" t="s">
        <v>22</v>
      </c>
      <c r="F1329" s="217" t="s">
        <v>1532</v>
      </c>
      <c r="H1329" s="218">
        <v>1</v>
      </c>
      <c r="I1329" s="191"/>
      <c r="L1329" s="187"/>
      <c r="M1329" s="192"/>
      <c r="N1329" s="193"/>
      <c r="O1329" s="193"/>
      <c r="P1329" s="193"/>
      <c r="Q1329" s="193"/>
      <c r="R1329" s="193"/>
      <c r="S1329" s="193"/>
      <c r="T1329" s="194"/>
      <c r="AT1329" s="188" t="s">
        <v>197</v>
      </c>
      <c r="AU1329" s="188" t="s">
        <v>195</v>
      </c>
      <c r="AV1329" s="12" t="s">
        <v>195</v>
      </c>
      <c r="AW1329" s="12" t="s">
        <v>35</v>
      </c>
      <c r="AX1329" s="12" t="s">
        <v>78</v>
      </c>
      <c r="AY1329" s="188" t="s">
        <v>187</v>
      </c>
    </row>
    <row r="1330" spans="2:65" s="1" customFormat="1" ht="22.5" customHeight="1">
      <c r="B1330" s="165"/>
      <c r="C1330" s="219" t="s">
        <v>1533</v>
      </c>
      <c r="D1330" s="219" t="s">
        <v>307</v>
      </c>
      <c r="E1330" s="220" t="s">
        <v>1534</v>
      </c>
      <c r="F1330" s="221" t="s">
        <v>1535</v>
      </c>
      <c r="G1330" s="222" t="s">
        <v>742</v>
      </c>
      <c r="H1330" s="223">
        <v>1</v>
      </c>
      <c r="I1330" s="224"/>
      <c r="J1330" s="225">
        <f>ROUND(I1330*H1330,2)</f>
        <v>0</v>
      </c>
      <c r="K1330" s="221" t="s">
        <v>193</v>
      </c>
      <c r="L1330" s="226"/>
      <c r="M1330" s="227" t="s">
        <v>22</v>
      </c>
      <c r="N1330" s="228" t="s">
        <v>43</v>
      </c>
      <c r="O1330" s="36"/>
      <c r="P1330" s="175">
        <f>O1330*H1330</f>
        <v>0</v>
      </c>
      <c r="Q1330" s="175">
        <v>0.084</v>
      </c>
      <c r="R1330" s="175">
        <f>Q1330*H1330</f>
        <v>0.084</v>
      </c>
      <c r="S1330" s="175">
        <v>0</v>
      </c>
      <c r="T1330" s="176">
        <f>S1330*H1330</f>
        <v>0</v>
      </c>
      <c r="AR1330" s="18" t="s">
        <v>437</v>
      </c>
      <c r="AT1330" s="18" t="s">
        <v>307</v>
      </c>
      <c r="AU1330" s="18" t="s">
        <v>195</v>
      </c>
      <c r="AY1330" s="18" t="s">
        <v>187</v>
      </c>
      <c r="BE1330" s="177">
        <f>IF(N1330="základní",J1330,0)</f>
        <v>0</v>
      </c>
      <c r="BF1330" s="177">
        <f>IF(N1330="snížená",J1330,0)</f>
        <v>0</v>
      </c>
      <c r="BG1330" s="177">
        <f>IF(N1330="zákl. přenesená",J1330,0)</f>
        <v>0</v>
      </c>
      <c r="BH1330" s="177">
        <f>IF(N1330="sníž. přenesená",J1330,0)</f>
        <v>0</v>
      </c>
      <c r="BI1330" s="177">
        <f>IF(N1330="nulová",J1330,0)</f>
        <v>0</v>
      </c>
      <c r="BJ1330" s="18" t="s">
        <v>195</v>
      </c>
      <c r="BK1330" s="177">
        <f>ROUND(I1330*H1330,2)</f>
        <v>0</v>
      </c>
      <c r="BL1330" s="18" t="s">
        <v>301</v>
      </c>
      <c r="BM1330" s="18" t="s">
        <v>1536</v>
      </c>
    </row>
    <row r="1331" spans="2:51" s="12" customFormat="1" ht="13.5">
      <c r="B1331" s="187"/>
      <c r="D1331" s="196" t="s">
        <v>197</v>
      </c>
      <c r="E1331" s="216" t="s">
        <v>22</v>
      </c>
      <c r="F1331" s="217" t="s">
        <v>1532</v>
      </c>
      <c r="H1331" s="218">
        <v>1</v>
      </c>
      <c r="I1331" s="191"/>
      <c r="L1331" s="187"/>
      <c r="M1331" s="192"/>
      <c r="N1331" s="193"/>
      <c r="O1331" s="193"/>
      <c r="P1331" s="193"/>
      <c r="Q1331" s="193"/>
      <c r="R1331" s="193"/>
      <c r="S1331" s="193"/>
      <c r="T1331" s="194"/>
      <c r="AT1331" s="188" t="s">
        <v>197</v>
      </c>
      <c r="AU1331" s="188" t="s">
        <v>195</v>
      </c>
      <c r="AV1331" s="12" t="s">
        <v>195</v>
      </c>
      <c r="AW1331" s="12" t="s">
        <v>35</v>
      </c>
      <c r="AX1331" s="12" t="s">
        <v>78</v>
      </c>
      <c r="AY1331" s="188" t="s">
        <v>187</v>
      </c>
    </row>
    <row r="1332" spans="2:65" s="1" customFormat="1" ht="22.5" customHeight="1">
      <c r="B1332" s="165"/>
      <c r="C1332" s="166" t="s">
        <v>1537</v>
      </c>
      <c r="D1332" s="166" t="s">
        <v>189</v>
      </c>
      <c r="E1332" s="167" t="s">
        <v>1538</v>
      </c>
      <c r="F1332" s="168" t="s">
        <v>1539</v>
      </c>
      <c r="G1332" s="169" t="s">
        <v>742</v>
      </c>
      <c r="H1332" s="170">
        <v>1</v>
      </c>
      <c r="I1332" s="171"/>
      <c r="J1332" s="172">
        <f>ROUND(I1332*H1332,2)</f>
        <v>0</v>
      </c>
      <c r="K1332" s="168" t="s">
        <v>193</v>
      </c>
      <c r="L1332" s="35"/>
      <c r="M1332" s="173" t="s">
        <v>22</v>
      </c>
      <c r="N1332" s="174" t="s">
        <v>43</v>
      </c>
      <c r="O1332" s="36"/>
      <c r="P1332" s="175">
        <f>O1332*H1332</f>
        <v>0</v>
      </c>
      <c r="Q1332" s="175">
        <v>0</v>
      </c>
      <c r="R1332" s="175">
        <f>Q1332*H1332</f>
        <v>0</v>
      </c>
      <c r="S1332" s="175">
        <v>0</v>
      </c>
      <c r="T1332" s="176">
        <f>S1332*H1332</f>
        <v>0</v>
      </c>
      <c r="AR1332" s="18" t="s">
        <v>301</v>
      </c>
      <c r="AT1332" s="18" t="s">
        <v>189</v>
      </c>
      <c r="AU1332" s="18" t="s">
        <v>195</v>
      </c>
      <c r="AY1332" s="18" t="s">
        <v>187</v>
      </c>
      <c r="BE1332" s="177">
        <f>IF(N1332="základní",J1332,0)</f>
        <v>0</v>
      </c>
      <c r="BF1332" s="177">
        <f>IF(N1332="snížená",J1332,0)</f>
        <v>0</v>
      </c>
      <c r="BG1332" s="177">
        <f>IF(N1332="zákl. přenesená",J1332,0)</f>
        <v>0</v>
      </c>
      <c r="BH1332" s="177">
        <f>IF(N1332="sníž. přenesená",J1332,0)</f>
        <v>0</v>
      </c>
      <c r="BI1332" s="177">
        <f>IF(N1332="nulová",J1332,0)</f>
        <v>0</v>
      </c>
      <c r="BJ1332" s="18" t="s">
        <v>195</v>
      </c>
      <c r="BK1332" s="177">
        <f>ROUND(I1332*H1332,2)</f>
        <v>0</v>
      </c>
      <c r="BL1332" s="18" t="s">
        <v>301</v>
      </c>
      <c r="BM1332" s="18" t="s">
        <v>1540</v>
      </c>
    </row>
    <row r="1333" spans="2:51" s="12" customFormat="1" ht="13.5">
      <c r="B1333" s="187"/>
      <c r="D1333" s="196" t="s">
        <v>197</v>
      </c>
      <c r="E1333" s="216" t="s">
        <v>22</v>
      </c>
      <c r="F1333" s="217" t="s">
        <v>1541</v>
      </c>
      <c r="H1333" s="218">
        <v>1</v>
      </c>
      <c r="I1333" s="191"/>
      <c r="L1333" s="187"/>
      <c r="M1333" s="192"/>
      <c r="N1333" s="193"/>
      <c r="O1333" s="193"/>
      <c r="P1333" s="193"/>
      <c r="Q1333" s="193"/>
      <c r="R1333" s="193"/>
      <c r="S1333" s="193"/>
      <c r="T1333" s="194"/>
      <c r="AT1333" s="188" t="s">
        <v>197</v>
      </c>
      <c r="AU1333" s="188" t="s">
        <v>195</v>
      </c>
      <c r="AV1333" s="12" t="s">
        <v>195</v>
      </c>
      <c r="AW1333" s="12" t="s">
        <v>35</v>
      </c>
      <c r="AX1333" s="12" t="s">
        <v>78</v>
      </c>
      <c r="AY1333" s="188" t="s">
        <v>187</v>
      </c>
    </row>
    <row r="1334" spans="2:65" s="1" customFormat="1" ht="22.5" customHeight="1">
      <c r="B1334" s="165"/>
      <c r="C1334" s="219" t="s">
        <v>1542</v>
      </c>
      <c r="D1334" s="219" t="s">
        <v>307</v>
      </c>
      <c r="E1334" s="220" t="s">
        <v>1543</v>
      </c>
      <c r="F1334" s="221" t="s">
        <v>1544</v>
      </c>
      <c r="G1334" s="222" t="s">
        <v>742</v>
      </c>
      <c r="H1334" s="223">
        <v>1</v>
      </c>
      <c r="I1334" s="224"/>
      <c r="J1334" s="225">
        <f>ROUND(I1334*H1334,2)</f>
        <v>0</v>
      </c>
      <c r="K1334" s="221" t="s">
        <v>193</v>
      </c>
      <c r="L1334" s="226"/>
      <c r="M1334" s="227" t="s">
        <v>22</v>
      </c>
      <c r="N1334" s="228" t="s">
        <v>43</v>
      </c>
      <c r="O1334" s="36"/>
      <c r="P1334" s="175">
        <f>O1334*H1334</f>
        <v>0</v>
      </c>
      <c r="Q1334" s="175">
        <v>0.153</v>
      </c>
      <c r="R1334" s="175">
        <f>Q1334*H1334</f>
        <v>0.153</v>
      </c>
      <c r="S1334" s="175">
        <v>0</v>
      </c>
      <c r="T1334" s="176">
        <f>S1334*H1334</f>
        <v>0</v>
      </c>
      <c r="AR1334" s="18" t="s">
        <v>437</v>
      </c>
      <c r="AT1334" s="18" t="s">
        <v>307</v>
      </c>
      <c r="AU1334" s="18" t="s">
        <v>195</v>
      </c>
      <c r="AY1334" s="18" t="s">
        <v>187</v>
      </c>
      <c r="BE1334" s="177">
        <f>IF(N1334="základní",J1334,0)</f>
        <v>0</v>
      </c>
      <c r="BF1334" s="177">
        <f>IF(N1334="snížená",J1334,0)</f>
        <v>0</v>
      </c>
      <c r="BG1334" s="177">
        <f>IF(N1334="zákl. přenesená",J1334,0)</f>
        <v>0</v>
      </c>
      <c r="BH1334" s="177">
        <f>IF(N1334="sníž. přenesená",J1334,0)</f>
        <v>0</v>
      </c>
      <c r="BI1334" s="177">
        <f>IF(N1334="nulová",J1334,0)</f>
        <v>0</v>
      </c>
      <c r="BJ1334" s="18" t="s">
        <v>195</v>
      </c>
      <c r="BK1334" s="177">
        <f>ROUND(I1334*H1334,2)</f>
        <v>0</v>
      </c>
      <c r="BL1334" s="18" t="s">
        <v>301</v>
      </c>
      <c r="BM1334" s="18" t="s">
        <v>1545</v>
      </c>
    </row>
    <row r="1335" spans="2:51" s="12" customFormat="1" ht="13.5">
      <c r="B1335" s="187"/>
      <c r="D1335" s="196" t="s">
        <v>197</v>
      </c>
      <c r="E1335" s="216" t="s">
        <v>22</v>
      </c>
      <c r="F1335" s="217" t="s">
        <v>1541</v>
      </c>
      <c r="H1335" s="218">
        <v>1</v>
      </c>
      <c r="I1335" s="191"/>
      <c r="L1335" s="187"/>
      <c r="M1335" s="192"/>
      <c r="N1335" s="193"/>
      <c r="O1335" s="193"/>
      <c r="P1335" s="193"/>
      <c r="Q1335" s="193"/>
      <c r="R1335" s="193"/>
      <c r="S1335" s="193"/>
      <c r="T1335" s="194"/>
      <c r="AT1335" s="188" t="s">
        <v>197</v>
      </c>
      <c r="AU1335" s="188" t="s">
        <v>195</v>
      </c>
      <c r="AV1335" s="12" t="s">
        <v>195</v>
      </c>
      <c r="AW1335" s="12" t="s">
        <v>35</v>
      </c>
      <c r="AX1335" s="12" t="s">
        <v>78</v>
      </c>
      <c r="AY1335" s="188" t="s">
        <v>187</v>
      </c>
    </row>
    <row r="1336" spans="2:65" s="1" customFormat="1" ht="22.5" customHeight="1">
      <c r="B1336" s="165"/>
      <c r="C1336" s="166" t="s">
        <v>1546</v>
      </c>
      <c r="D1336" s="166" t="s">
        <v>189</v>
      </c>
      <c r="E1336" s="167" t="s">
        <v>1547</v>
      </c>
      <c r="F1336" s="168" t="s">
        <v>1548</v>
      </c>
      <c r="G1336" s="169" t="s">
        <v>742</v>
      </c>
      <c r="H1336" s="170">
        <v>1</v>
      </c>
      <c r="I1336" s="171"/>
      <c r="J1336" s="172">
        <f>ROUND(I1336*H1336,2)</f>
        <v>0</v>
      </c>
      <c r="K1336" s="168" t="s">
        <v>22</v>
      </c>
      <c r="L1336" s="35"/>
      <c r="M1336" s="173" t="s">
        <v>22</v>
      </c>
      <c r="N1336" s="174" t="s">
        <v>43</v>
      </c>
      <c r="O1336" s="36"/>
      <c r="P1336" s="175">
        <f>O1336*H1336</f>
        <v>0</v>
      </c>
      <c r="Q1336" s="175">
        <v>0</v>
      </c>
      <c r="R1336" s="175">
        <f>Q1336*H1336</f>
        <v>0</v>
      </c>
      <c r="S1336" s="175">
        <v>0</v>
      </c>
      <c r="T1336" s="176">
        <f>S1336*H1336</f>
        <v>0</v>
      </c>
      <c r="AR1336" s="18" t="s">
        <v>301</v>
      </c>
      <c r="AT1336" s="18" t="s">
        <v>189</v>
      </c>
      <c r="AU1336" s="18" t="s">
        <v>195</v>
      </c>
      <c r="AY1336" s="18" t="s">
        <v>187</v>
      </c>
      <c r="BE1336" s="177">
        <f>IF(N1336="základní",J1336,0)</f>
        <v>0</v>
      </c>
      <c r="BF1336" s="177">
        <f>IF(N1336="snížená",J1336,0)</f>
        <v>0</v>
      </c>
      <c r="BG1336" s="177">
        <f>IF(N1336="zákl. přenesená",J1336,0)</f>
        <v>0</v>
      </c>
      <c r="BH1336" s="177">
        <f>IF(N1336="sníž. přenesená",J1336,0)</f>
        <v>0</v>
      </c>
      <c r="BI1336" s="177">
        <f>IF(N1336="nulová",J1336,0)</f>
        <v>0</v>
      </c>
      <c r="BJ1336" s="18" t="s">
        <v>195</v>
      </c>
      <c r="BK1336" s="177">
        <f>ROUND(I1336*H1336,2)</f>
        <v>0</v>
      </c>
      <c r="BL1336" s="18" t="s">
        <v>301</v>
      </c>
      <c r="BM1336" s="18" t="s">
        <v>1549</v>
      </c>
    </row>
    <row r="1337" spans="2:51" s="12" customFormat="1" ht="13.5">
      <c r="B1337" s="187"/>
      <c r="D1337" s="196" t="s">
        <v>197</v>
      </c>
      <c r="E1337" s="216" t="s">
        <v>22</v>
      </c>
      <c r="F1337" s="217" t="s">
        <v>1550</v>
      </c>
      <c r="H1337" s="218">
        <v>1</v>
      </c>
      <c r="I1337" s="191"/>
      <c r="L1337" s="187"/>
      <c r="M1337" s="192"/>
      <c r="N1337" s="193"/>
      <c r="O1337" s="193"/>
      <c r="P1337" s="193"/>
      <c r="Q1337" s="193"/>
      <c r="R1337" s="193"/>
      <c r="S1337" s="193"/>
      <c r="T1337" s="194"/>
      <c r="AT1337" s="188" t="s">
        <v>197</v>
      </c>
      <c r="AU1337" s="188" t="s">
        <v>195</v>
      </c>
      <c r="AV1337" s="12" t="s">
        <v>195</v>
      </c>
      <c r="AW1337" s="12" t="s">
        <v>35</v>
      </c>
      <c r="AX1337" s="12" t="s">
        <v>78</v>
      </c>
      <c r="AY1337" s="188" t="s">
        <v>187</v>
      </c>
    </row>
    <row r="1338" spans="2:65" s="1" customFormat="1" ht="22.5" customHeight="1">
      <c r="B1338" s="165"/>
      <c r="C1338" s="166" t="s">
        <v>1551</v>
      </c>
      <c r="D1338" s="166" t="s">
        <v>189</v>
      </c>
      <c r="E1338" s="167" t="s">
        <v>1552</v>
      </c>
      <c r="F1338" s="168" t="s">
        <v>1553</v>
      </c>
      <c r="G1338" s="169" t="s">
        <v>1136</v>
      </c>
      <c r="H1338" s="170">
        <v>1</v>
      </c>
      <c r="I1338" s="171"/>
      <c r="J1338" s="172">
        <f>ROUND(I1338*H1338,2)</f>
        <v>0</v>
      </c>
      <c r="K1338" s="168" t="s">
        <v>22</v>
      </c>
      <c r="L1338" s="35"/>
      <c r="M1338" s="173" t="s">
        <v>22</v>
      </c>
      <c r="N1338" s="174" t="s">
        <v>43</v>
      </c>
      <c r="O1338" s="36"/>
      <c r="P1338" s="175">
        <f>O1338*H1338</f>
        <v>0</v>
      </c>
      <c r="Q1338" s="175">
        <v>0</v>
      </c>
      <c r="R1338" s="175">
        <f>Q1338*H1338</f>
        <v>0</v>
      </c>
      <c r="S1338" s="175">
        <v>0</v>
      </c>
      <c r="T1338" s="176">
        <f>S1338*H1338</f>
        <v>0</v>
      </c>
      <c r="AR1338" s="18" t="s">
        <v>301</v>
      </c>
      <c r="AT1338" s="18" t="s">
        <v>189</v>
      </c>
      <c r="AU1338" s="18" t="s">
        <v>195</v>
      </c>
      <c r="AY1338" s="18" t="s">
        <v>187</v>
      </c>
      <c r="BE1338" s="177">
        <f>IF(N1338="základní",J1338,0)</f>
        <v>0</v>
      </c>
      <c r="BF1338" s="177">
        <f>IF(N1338="snížená",J1338,0)</f>
        <v>0</v>
      </c>
      <c r="BG1338" s="177">
        <f>IF(N1338="zákl. přenesená",J1338,0)</f>
        <v>0</v>
      </c>
      <c r="BH1338" s="177">
        <f>IF(N1338="sníž. přenesená",J1338,0)</f>
        <v>0</v>
      </c>
      <c r="BI1338" s="177">
        <f>IF(N1338="nulová",J1338,0)</f>
        <v>0</v>
      </c>
      <c r="BJ1338" s="18" t="s">
        <v>195</v>
      </c>
      <c r="BK1338" s="177">
        <f>ROUND(I1338*H1338,2)</f>
        <v>0</v>
      </c>
      <c r="BL1338" s="18" t="s">
        <v>301</v>
      </c>
      <c r="BM1338" s="18" t="s">
        <v>1554</v>
      </c>
    </row>
    <row r="1339" spans="2:65" s="1" customFormat="1" ht="31.5" customHeight="1">
      <c r="B1339" s="165"/>
      <c r="C1339" s="166" t="s">
        <v>1555</v>
      </c>
      <c r="D1339" s="166" t="s">
        <v>189</v>
      </c>
      <c r="E1339" s="167" t="s">
        <v>1556</v>
      </c>
      <c r="F1339" s="168" t="s">
        <v>1557</v>
      </c>
      <c r="G1339" s="169" t="s">
        <v>742</v>
      </c>
      <c r="H1339" s="170">
        <v>4</v>
      </c>
      <c r="I1339" s="171"/>
      <c r="J1339" s="172">
        <f>ROUND(I1339*H1339,2)</f>
        <v>0</v>
      </c>
      <c r="K1339" s="168" t="s">
        <v>22</v>
      </c>
      <c r="L1339" s="35"/>
      <c r="M1339" s="173" t="s">
        <v>22</v>
      </c>
      <c r="N1339" s="174" t="s">
        <v>43</v>
      </c>
      <c r="O1339" s="36"/>
      <c r="P1339" s="175">
        <f>O1339*H1339</f>
        <v>0</v>
      </c>
      <c r="Q1339" s="175">
        <v>0</v>
      </c>
      <c r="R1339" s="175">
        <f>Q1339*H1339</f>
        <v>0</v>
      </c>
      <c r="S1339" s="175">
        <v>0</v>
      </c>
      <c r="T1339" s="176">
        <f>S1339*H1339</f>
        <v>0</v>
      </c>
      <c r="AR1339" s="18" t="s">
        <v>301</v>
      </c>
      <c r="AT1339" s="18" t="s">
        <v>189</v>
      </c>
      <c r="AU1339" s="18" t="s">
        <v>195</v>
      </c>
      <c r="AY1339" s="18" t="s">
        <v>187</v>
      </c>
      <c r="BE1339" s="177">
        <f>IF(N1339="základní",J1339,0)</f>
        <v>0</v>
      </c>
      <c r="BF1339" s="177">
        <f>IF(N1339="snížená",J1339,0)</f>
        <v>0</v>
      </c>
      <c r="BG1339" s="177">
        <f>IF(N1339="zákl. přenesená",J1339,0)</f>
        <v>0</v>
      </c>
      <c r="BH1339" s="177">
        <f>IF(N1339="sníž. přenesená",J1339,0)</f>
        <v>0</v>
      </c>
      <c r="BI1339" s="177">
        <f>IF(N1339="nulová",J1339,0)</f>
        <v>0</v>
      </c>
      <c r="BJ1339" s="18" t="s">
        <v>195</v>
      </c>
      <c r="BK1339" s="177">
        <f>ROUND(I1339*H1339,2)</f>
        <v>0</v>
      </c>
      <c r="BL1339" s="18" t="s">
        <v>301</v>
      </c>
      <c r="BM1339" s="18" t="s">
        <v>1558</v>
      </c>
    </row>
    <row r="1340" spans="2:65" s="1" customFormat="1" ht="31.5" customHeight="1">
      <c r="B1340" s="165"/>
      <c r="C1340" s="166" t="s">
        <v>1559</v>
      </c>
      <c r="D1340" s="166" t="s">
        <v>189</v>
      </c>
      <c r="E1340" s="167" t="s">
        <v>1560</v>
      </c>
      <c r="F1340" s="168" t="s">
        <v>1561</v>
      </c>
      <c r="G1340" s="169" t="s">
        <v>742</v>
      </c>
      <c r="H1340" s="170">
        <v>4</v>
      </c>
      <c r="I1340" s="171"/>
      <c r="J1340" s="172">
        <f>ROUND(I1340*H1340,2)</f>
        <v>0</v>
      </c>
      <c r="K1340" s="168" t="s">
        <v>22</v>
      </c>
      <c r="L1340" s="35"/>
      <c r="M1340" s="173" t="s">
        <v>22</v>
      </c>
      <c r="N1340" s="174" t="s">
        <v>43</v>
      </c>
      <c r="O1340" s="36"/>
      <c r="P1340" s="175">
        <f>O1340*H1340</f>
        <v>0</v>
      </c>
      <c r="Q1340" s="175">
        <v>0</v>
      </c>
      <c r="R1340" s="175">
        <f>Q1340*H1340</f>
        <v>0</v>
      </c>
      <c r="S1340" s="175">
        <v>0</v>
      </c>
      <c r="T1340" s="176">
        <f>S1340*H1340</f>
        <v>0</v>
      </c>
      <c r="AR1340" s="18" t="s">
        <v>301</v>
      </c>
      <c r="AT1340" s="18" t="s">
        <v>189</v>
      </c>
      <c r="AU1340" s="18" t="s">
        <v>195</v>
      </c>
      <c r="AY1340" s="18" t="s">
        <v>187</v>
      </c>
      <c r="BE1340" s="177">
        <f>IF(N1340="základní",J1340,0)</f>
        <v>0</v>
      </c>
      <c r="BF1340" s="177">
        <f>IF(N1340="snížená",J1340,0)</f>
        <v>0</v>
      </c>
      <c r="BG1340" s="177">
        <f>IF(N1340="zákl. přenesená",J1340,0)</f>
        <v>0</v>
      </c>
      <c r="BH1340" s="177">
        <f>IF(N1340="sníž. přenesená",J1340,0)</f>
        <v>0</v>
      </c>
      <c r="BI1340" s="177">
        <f>IF(N1340="nulová",J1340,0)</f>
        <v>0</v>
      </c>
      <c r="BJ1340" s="18" t="s">
        <v>195</v>
      </c>
      <c r="BK1340" s="177">
        <f>ROUND(I1340*H1340,2)</f>
        <v>0</v>
      </c>
      <c r="BL1340" s="18" t="s">
        <v>301</v>
      </c>
      <c r="BM1340" s="18" t="s">
        <v>1562</v>
      </c>
    </row>
    <row r="1341" spans="2:65" s="1" customFormat="1" ht="44.25" customHeight="1">
      <c r="B1341" s="165"/>
      <c r="C1341" s="166" t="s">
        <v>1563</v>
      </c>
      <c r="D1341" s="166" t="s">
        <v>189</v>
      </c>
      <c r="E1341" s="167" t="s">
        <v>1564</v>
      </c>
      <c r="F1341" s="168" t="s">
        <v>1565</v>
      </c>
      <c r="G1341" s="169" t="s">
        <v>742</v>
      </c>
      <c r="H1341" s="170">
        <v>161</v>
      </c>
      <c r="I1341" s="171"/>
      <c r="J1341" s="172">
        <f>ROUND(I1341*H1341,2)</f>
        <v>0</v>
      </c>
      <c r="K1341" s="168" t="s">
        <v>22</v>
      </c>
      <c r="L1341" s="35"/>
      <c r="M1341" s="173" t="s">
        <v>22</v>
      </c>
      <c r="N1341" s="174" t="s">
        <v>43</v>
      </c>
      <c r="O1341" s="36"/>
      <c r="P1341" s="175">
        <f>O1341*H1341</f>
        <v>0</v>
      </c>
      <c r="Q1341" s="175">
        <v>0</v>
      </c>
      <c r="R1341" s="175">
        <f>Q1341*H1341</f>
        <v>0</v>
      </c>
      <c r="S1341" s="175">
        <v>0</v>
      </c>
      <c r="T1341" s="176">
        <f>S1341*H1341</f>
        <v>0</v>
      </c>
      <c r="AR1341" s="18" t="s">
        <v>301</v>
      </c>
      <c r="AT1341" s="18" t="s">
        <v>189</v>
      </c>
      <c r="AU1341" s="18" t="s">
        <v>195</v>
      </c>
      <c r="AY1341" s="18" t="s">
        <v>187</v>
      </c>
      <c r="BE1341" s="177">
        <f>IF(N1341="základní",J1341,0)</f>
        <v>0</v>
      </c>
      <c r="BF1341" s="177">
        <f>IF(N1341="snížená",J1341,0)</f>
        <v>0</v>
      </c>
      <c r="BG1341" s="177">
        <f>IF(N1341="zákl. přenesená",J1341,0)</f>
        <v>0</v>
      </c>
      <c r="BH1341" s="177">
        <f>IF(N1341="sníž. přenesená",J1341,0)</f>
        <v>0</v>
      </c>
      <c r="BI1341" s="177">
        <f>IF(N1341="nulová",J1341,0)</f>
        <v>0</v>
      </c>
      <c r="BJ1341" s="18" t="s">
        <v>195</v>
      </c>
      <c r="BK1341" s="177">
        <f>ROUND(I1341*H1341,2)</f>
        <v>0</v>
      </c>
      <c r="BL1341" s="18" t="s">
        <v>301</v>
      </c>
      <c r="BM1341" s="18" t="s">
        <v>1566</v>
      </c>
    </row>
    <row r="1342" spans="2:47" s="1" customFormat="1" ht="54">
      <c r="B1342" s="35"/>
      <c r="D1342" s="196" t="s">
        <v>429</v>
      </c>
      <c r="F1342" s="230" t="s">
        <v>1567</v>
      </c>
      <c r="I1342" s="139"/>
      <c r="L1342" s="35"/>
      <c r="M1342" s="64"/>
      <c r="N1342" s="36"/>
      <c r="O1342" s="36"/>
      <c r="P1342" s="36"/>
      <c r="Q1342" s="36"/>
      <c r="R1342" s="36"/>
      <c r="S1342" s="36"/>
      <c r="T1342" s="65"/>
      <c r="AT1342" s="18" t="s">
        <v>429</v>
      </c>
      <c r="AU1342" s="18" t="s">
        <v>195</v>
      </c>
    </row>
    <row r="1343" spans="2:65" s="1" customFormat="1" ht="44.25" customHeight="1">
      <c r="B1343" s="165"/>
      <c r="C1343" s="166" t="s">
        <v>1568</v>
      </c>
      <c r="D1343" s="166" t="s">
        <v>189</v>
      </c>
      <c r="E1343" s="167" t="s">
        <v>1569</v>
      </c>
      <c r="F1343" s="168" t="s">
        <v>1570</v>
      </c>
      <c r="G1343" s="169" t="s">
        <v>742</v>
      </c>
      <c r="H1343" s="170">
        <v>24</v>
      </c>
      <c r="I1343" s="171"/>
      <c r="J1343" s="172">
        <f>ROUND(I1343*H1343,2)</f>
        <v>0</v>
      </c>
      <c r="K1343" s="168" t="s">
        <v>22</v>
      </c>
      <c r="L1343" s="35"/>
      <c r="M1343" s="173" t="s">
        <v>22</v>
      </c>
      <c r="N1343" s="174" t="s">
        <v>43</v>
      </c>
      <c r="O1343" s="36"/>
      <c r="P1343" s="175">
        <f>O1343*H1343</f>
        <v>0</v>
      </c>
      <c r="Q1343" s="175">
        <v>0</v>
      </c>
      <c r="R1343" s="175">
        <f>Q1343*H1343</f>
        <v>0</v>
      </c>
      <c r="S1343" s="175">
        <v>0</v>
      </c>
      <c r="T1343" s="176">
        <f>S1343*H1343</f>
        <v>0</v>
      </c>
      <c r="AR1343" s="18" t="s">
        <v>301</v>
      </c>
      <c r="AT1343" s="18" t="s">
        <v>189</v>
      </c>
      <c r="AU1343" s="18" t="s">
        <v>195</v>
      </c>
      <c r="AY1343" s="18" t="s">
        <v>187</v>
      </c>
      <c r="BE1343" s="177">
        <f>IF(N1343="základní",J1343,0)</f>
        <v>0</v>
      </c>
      <c r="BF1343" s="177">
        <f>IF(N1343="snížená",J1343,0)</f>
        <v>0</v>
      </c>
      <c r="BG1343" s="177">
        <f>IF(N1343="zákl. přenesená",J1343,0)</f>
        <v>0</v>
      </c>
      <c r="BH1343" s="177">
        <f>IF(N1343="sníž. přenesená",J1343,0)</f>
        <v>0</v>
      </c>
      <c r="BI1343" s="177">
        <f>IF(N1343="nulová",J1343,0)</f>
        <v>0</v>
      </c>
      <c r="BJ1343" s="18" t="s">
        <v>195</v>
      </c>
      <c r="BK1343" s="177">
        <f>ROUND(I1343*H1343,2)</f>
        <v>0</v>
      </c>
      <c r="BL1343" s="18" t="s">
        <v>301</v>
      </c>
      <c r="BM1343" s="18" t="s">
        <v>1571</v>
      </c>
    </row>
    <row r="1344" spans="2:63" s="10" customFormat="1" ht="29.25" customHeight="1">
      <c r="B1344" s="151"/>
      <c r="D1344" s="162" t="s">
        <v>70</v>
      </c>
      <c r="E1344" s="163" t="s">
        <v>1572</v>
      </c>
      <c r="F1344" s="163" t="s">
        <v>1573</v>
      </c>
      <c r="I1344" s="154"/>
      <c r="J1344" s="164">
        <f>BK1344</f>
        <v>0</v>
      </c>
      <c r="L1344" s="151"/>
      <c r="M1344" s="156"/>
      <c r="N1344" s="157"/>
      <c r="O1344" s="157"/>
      <c r="P1344" s="158">
        <f>SUM(P1345:P1393)</f>
        <v>0</v>
      </c>
      <c r="Q1344" s="157"/>
      <c r="R1344" s="158">
        <f>SUM(R1345:R1393)</f>
        <v>4.472872140000001</v>
      </c>
      <c r="S1344" s="157"/>
      <c r="T1344" s="159">
        <f>SUM(T1345:T1393)</f>
        <v>0</v>
      </c>
      <c r="AR1344" s="152" t="s">
        <v>195</v>
      </c>
      <c r="AT1344" s="160" t="s">
        <v>70</v>
      </c>
      <c r="AU1344" s="160" t="s">
        <v>78</v>
      </c>
      <c r="AY1344" s="152" t="s">
        <v>187</v>
      </c>
      <c r="BK1344" s="161">
        <f>SUM(BK1345:BK1393)</f>
        <v>0</v>
      </c>
    </row>
    <row r="1345" spans="2:65" s="1" customFormat="1" ht="22.5" customHeight="1">
      <c r="B1345" s="165"/>
      <c r="C1345" s="166" t="s">
        <v>1574</v>
      </c>
      <c r="D1345" s="166" t="s">
        <v>189</v>
      </c>
      <c r="E1345" s="167" t="s">
        <v>1575</v>
      </c>
      <c r="F1345" s="168" t="s">
        <v>1576</v>
      </c>
      <c r="G1345" s="169" t="s">
        <v>192</v>
      </c>
      <c r="H1345" s="170">
        <v>916.94</v>
      </c>
      <c r="I1345" s="171"/>
      <c r="J1345" s="172">
        <f>ROUND(I1345*H1345,2)</f>
        <v>0</v>
      </c>
      <c r="K1345" s="168" t="s">
        <v>193</v>
      </c>
      <c r="L1345" s="35"/>
      <c r="M1345" s="173" t="s">
        <v>22</v>
      </c>
      <c r="N1345" s="174" t="s">
        <v>43</v>
      </c>
      <c r="O1345" s="36"/>
      <c r="P1345" s="175">
        <f>O1345*H1345</f>
        <v>0</v>
      </c>
      <c r="Q1345" s="175">
        <v>0.00079</v>
      </c>
      <c r="R1345" s="175">
        <f>Q1345*H1345</f>
        <v>0.7243826000000001</v>
      </c>
      <c r="S1345" s="175">
        <v>0</v>
      </c>
      <c r="T1345" s="176">
        <f>S1345*H1345</f>
        <v>0</v>
      </c>
      <c r="AR1345" s="18" t="s">
        <v>301</v>
      </c>
      <c r="AT1345" s="18" t="s">
        <v>189</v>
      </c>
      <c r="AU1345" s="18" t="s">
        <v>195</v>
      </c>
      <c r="AY1345" s="18" t="s">
        <v>187</v>
      </c>
      <c r="BE1345" s="177">
        <f>IF(N1345="základní",J1345,0)</f>
        <v>0</v>
      </c>
      <c r="BF1345" s="177">
        <f>IF(N1345="snížená",J1345,0)</f>
        <v>0</v>
      </c>
      <c r="BG1345" s="177">
        <f>IF(N1345="zákl. přenesená",J1345,0)</f>
        <v>0</v>
      </c>
      <c r="BH1345" s="177">
        <f>IF(N1345="sníž. přenesená",J1345,0)</f>
        <v>0</v>
      </c>
      <c r="BI1345" s="177">
        <f>IF(N1345="nulová",J1345,0)</f>
        <v>0</v>
      </c>
      <c r="BJ1345" s="18" t="s">
        <v>195</v>
      </c>
      <c r="BK1345" s="177">
        <f>ROUND(I1345*H1345,2)</f>
        <v>0</v>
      </c>
      <c r="BL1345" s="18" t="s">
        <v>301</v>
      </c>
      <c r="BM1345" s="18" t="s">
        <v>1577</v>
      </c>
    </row>
    <row r="1346" spans="2:51" s="11" customFormat="1" ht="13.5">
      <c r="B1346" s="178"/>
      <c r="D1346" s="179" t="s">
        <v>197</v>
      </c>
      <c r="E1346" s="180" t="s">
        <v>22</v>
      </c>
      <c r="F1346" s="181" t="s">
        <v>198</v>
      </c>
      <c r="H1346" s="182" t="s">
        <v>22</v>
      </c>
      <c r="I1346" s="183"/>
      <c r="L1346" s="178"/>
      <c r="M1346" s="184"/>
      <c r="N1346" s="185"/>
      <c r="O1346" s="185"/>
      <c r="P1346" s="185"/>
      <c r="Q1346" s="185"/>
      <c r="R1346" s="185"/>
      <c r="S1346" s="185"/>
      <c r="T1346" s="186"/>
      <c r="AT1346" s="182" t="s">
        <v>197</v>
      </c>
      <c r="AU1346" s="182" t="s">
        <v>195</v>
      </c>
      <c r="AV1346" s="11" t="s">
        <v>78</v>
      </c>
      <c r="AW1346" s="11" t="s">
        <v>35</v>
      </c>
      <c r="AX1346" s="11" t="s">
        <v>71</v>
      </c>
      <c r="AY1346" s="182" t="s">
        <v>187</v>
      </c>
    </row>
    <row r="1347" spans="2:51" s="12" customFormat="1" ht="13.5">
      <c r="B1347" s="187"/>
      <c r="D1347" s="179" t="s">
        <v>197</v>
      </c>
      <c r="E1347" s="188" t="s">
        <v>22</v>
      </c>
      <c r="F1347" s="189" t="s">
        <v>1578</v>
      </c>
      <c r="H1347" s="190">
        <v>400.6</v>
      </c>
      <c r="I1347" s="191"/>
      <c r="L1347" s="187"/>
      <c r="M1347" s="192"/>
      <c r="N1347" s="193"/>
      <c r="O1347" s="193"/>
      <c r="P1347" s="193"/>
      <c r="Q1347" s="193"/>
      <c r="R1347" s="193"/>
      <c r="S1347" s="193"/>
      <c r="T1347" s="194"/>
      <c r="AT1347" s="188" t="s">
        <v>197</v>
      </c>
      <c r="AU1347" s="188" t="s">
        <v>195</v>
      </c>
      <c r="AV1347" s="12" t="s">
        <v>195</v>
      </c>
      <c r="AW1347" s="12" t="s">
        <v>35</v>
      </c>
      <c r="AX1347" s="12" t="s">
        <v>71</v>
      </c>
      <c r="AY1347" s="188" t="s">
        <v>187</v>
      </c>
    </row>
    <row r="1348" spans="2:51" s="14" customFormat="1" ht="13.5">
      <c r="B1348" s="208"/>
      <c r="D1348" s="179" t="s">
        <v>197</v>
      </c>
      <c r="E1348" s="209" t="s">
        <v>22</v>
      </c>
      <c r="F1348" s="210" t="s">
        <v>1579</v>
      </c>
      <c r="H1348" s="211">
        <v>400.6</v>
      </c>
      <c r="I1348" s="212"/>
      <c r="L1348" s="208"/>
      <c r="M1348" s="213"/>
      <c r="N1348" s="214"/>
      <c r="O1348" s="214"/>
      <c r="P1348" s="214"/>
      <c r="Q1348" s="214"/>
      <c r="R1348" s="214"/>
      <c r="S1348" s="214"/>
      <c r="T1348" s="215"/>
      <c r="AT1348" s="209" t="s">
        <v>197</v>
      </c>
      <c r="AU1348" s="209" t="s">
        <v>195</v>
      </c>
      <c r="AV1348" s="14" t="s">
        <v>97</v>
      </c>
      <c r="AW1348" s="14" t="s">
        <v>35</v>
      </c>
      <c r="AX1348" s="14" t="s">
        <v>71</v>
      </c>
      <c r="AY1348" s="209" t="s">
        <v>187</v>
      </c>
    </row>
    <row r="1349" spans="2:51" s="12" customFormat="1" ht="13.5">
      <c r="B1349" s="187"/>
      <c r="D1349" s="179" t="s">
        <v>197</v>
      </c>
      <c r="E1349" s="188" t="s">
        <v>22</v>
      </c>
      <c r="F1349" s="189" t="s">
        <v>1580</v>
      </c>
      <c r="H1349" s="190">
        <v>37.84</v>
      </c>
      <c r="I1349" s="191"/>
      <c r="L1349" s="187"/>
      <c r="M1349" s="192"/>
      <c r="N1349" s="193"/>
      <c r="O1349" s="193"/>
      <c r="P1349" s="193"/>
      <c r="Q1349" s="193"/>
      <c r="R1349" s="193"/>
      <c r="S1349" s="193"/>
      <c r="T1349" s="194"/>
      <c r="AT1349" s="188" t="s">
        <v>197</v>
      </c>
      <c r="AU1349" s="188" t="s">
        <v>195</v>
      </c>
      <c r="AV1349" s="12" t="s">
        <v>195</v>
      </c>
      <c r="AW1349" s="12" t="s">
        <v>35</v>
      </c>
      <c r="AX1349" s="12" t="s">
        <v>71</v>
      </c>
      <c r="AY1349" s="188" t="s">
        <v>187</v>
      </c>
    </row>
    <row r="1350" spans="2:51" s="14" customFormat="1" ht="13.5">
      <c r="B1350" s="208"/>
      <c r="D1350" s="179" t="s">
        <v>197</v>
      </c>
      <c r="E1350" s="209" t="s">
        <v>22</v>
      </c>
      <c r="F1350" s="210" t="s">
        <v>1581</v>
      </c>
      <c r="H1350" s="211">
        <v>37.84</v>
      </c>
      <c r="I1350" s="212"/>
      <c r="L1350" s="208"/>
      <c r="M1350" s="213"/>
      <c r="N1350" s="214"/>
      <c r="O1350" s="214"/>
      <c r="P1350" s="214"/>
      <c r="Q1350" s="214"/>
      <c r="R1350" s="214"/>
      <c r="S1350" s="214"/>
      <c r="T1350" s="215"/>
      <c r="AT1350" s="209" t="s">
        <v>197</v>
      </c>
      <c r="AU1350" s="209" t="s">
        <v>195</v>
      </c>
      <c r="AV1350" s="14" t="s">
        <v>97</v>
      </c>
      <c r="AW1350" s="14" t="s">
        <v>35</v>
      </c>
      <c r="AX1350" s="14" t="s">
        <v>71</v>
      </c>
      <c r="AY1350" s="209" t="s">
        <v>187</v>
      </c>
    </row>
    <row r="1351" spans="2:51" s="12" customFormat="1" ht="13.5">
      <c r="B1351" s="187"/>
      <c r="D1351" s="179" t="s">
        <v>197</v>
      </c>
      <c r="E1351" s="188" t="s">
        <v>22</v>
      </c>
      <c r="F1351" s="189" t="s">
        <v>1582</v>
      </c>
      <c r="H1351" s="190">
        <v>440.66</v>
      </c>
      <c r="I1351" s="191"/>
      <c r="L1351" s="187"/>
      <c r="M1351" s="192"/>
      <c r="N1351" s="193"/>
      <c r="O1351" s="193"/>
      <c r="P1351" s="193"/>
      <c r="Q1351" s="193"/>
      <c r="R1351" s="193"/>
      <c r="S1351" s="193"/>
      <c r="T1351" s="194"/>
      <c r="AT1351" s="188" t="s">
        <v>197</v>
      </c>
      <c r="AU1351" s="188" t="s">
        <v>195</v>
      </c>
      <c r="AV1351" s="12" t="s">
        <v>195</v>
      </c>
      <c r="AW1351" s="12" t="s">
        <v>35</v>
      </c>
      <c r="AX1351" s="12" t="s">
        <v>71</v>
      </c>
      <c r="AY1351" s="188" t="s">
        <v>187</v>
      </c>
    </row>
    <row r="1352" spans="2:51" s="14" customFormat="1" ht="13.5">
      <c r="B1352" s="208"/>
      <c r="D1352" s="179" t="s">
        <v>197</v>
      </c>
      <c r="E1352" s="209" t="s">
        <v>22</v>
      </c>
      <c r="F1352" s="210" t="s">
        <v>1583</v>
      </c>
      <c r="H1352" s="211">
        <v>440.66</v>
      </c>
      <c r="I1352" s="212"/>
      <c r="L1352" s="208"/>
      <c r="M1352" s="213"/>
      <c r="N1352" s="214"/>
      <c r="O1352" s="214"/>
      <c r="P1352" s="214"/>
      <c r="Q1352" s="214"/>
      <c r="R1352" s="214"/>
      <c r="S1352" s="214"/>
      <c r="T1352" s="215"/>
      <c r="AT1352" s="209" t="s">
        <v>197</v>
      </c>
      <c r="AU1352" s="209" t="s">
        <v>195</v>
      </c>
      <c r="AV1352" s="14" t="s">
        <v>97</v>
      </c>
      <c r="AW1352" s="14" t="s">
        <v>35</v>
      </c>
      <c r="AX1352" s="14" t="s">
        <v>71</v>
      </c>
      <c r="AY1352" s="209" t="s">
        <v>187</v>
      </c>
    </row>
    <row r="1353" spans="2:51" s="12" customFormat="1" ht="13.5">
      <c r="B1353" s="187"/>
      <c r="D1353" s="179" t="s">
        <v>197</v>
      </c>
      <c r="E1353" s="188" t="s">
        <v>22</v>
      </c>
      <c r="F1353" s="189" t="s">
        <v>1584</v>
      </c>
      <c r="H1353" s="190">
        <v>37.84</v>
      </c>
      <c r="I1353" s="191"/>
      <c r="L1353" s="187"/>
      <c r="M1353" s="192"/>
      <c r="N1353" s="193"/>
      <c r="O1353" s="193"/>
      <c r="P1353" s="193"/>
      <c r="Q1353" s="193"/>
      <c r="R1353" s="193"/>
      <c r="S1353" s="193"/>
      <c r="T1353" s="194"/>
      <c r="AT1353" s="188" t="s">
        <v>197</v>
      </c>
      <c r="AU1353" s="188" t="s">
        <v>195</v>
      </c>
      <c r="AV1353" s="12" t="s">
        <v>195</v>
      </c>
      <c r="AW1353" s="12" t="s">
        <v>35</v>
      </c>
      <c r="AX1353" s="12" t="s">
        <v>71</v>
      </c>
      <c r="AY1353" s="188" t="s">
        <v>187</v>
      </c>
    </row>
    <row r="1354" spans="2:51" s="14" customFormat="1" ht="13.5">
      <c r="B1354" s="208"/>
      <c r="D1354" s="179" t="s">
        <v>197</v>
      </c>
      <c r="E1354" s="209" t="s">
        <v>22</v>
      </c>
      <c r="F1354" s="210" t="s">
        <v>1585</v>
      </c>
      <c r="H1354" s="211">
        <v>37.84</v>
      </c>
      <c r="I1354" s="212"/>
      <c r="L1354" s="208"/>
      <c r="M1354" s="213"/>
      <c r="N1354" s="214"/>
      <c r="O1354" s="214"/>
      <c r="P1354" s="214"/>
      <c r="Q1354" s="214"/>
      <c r="R1354" s="214"/>
      <c r="S1354" s="214"/>
      <c r="T1354" s="215"/>
      <c r="AT1354" s="209" t="s">
        <v>197</v>
      </c>
      <c r="AU1354" s="209" t="s">
        <v>195</v>
      </c>
      <c r="AV1354" s="14" t="s">
        <v>97</v>
      </c>
      <c r="AW1354" s="14" t="s">
        <v>35</v>
      </c>
      <c r="AX1354" s="14" t="s">
        <v>71</v>
      </c>
      <c r="AY1354" s="209" t="s">
        <v>187</v>
      </c>
    </row>
    <row r="1355" spans="2:51" s="13" customFormat="1" ht="13.5">
      <c r="B1355" s="195"/>
      <c r="D1355" s="196" t="s">
        <v>197</v>
      </c>
      <c r="E1355" s="197" t="s">
        <v>22</v>
      </c>
      <c r="F1355" s="198" t="s">
        <v>201</v>
      </c>
      <c r="H1355" s="199">
        <v>916.94</v>
      </c>
      <c r="I1355" s="200"/>
      <c r="L1355" s="195"/>
      <c r="M1355" s="201"/>
      <c r="N1355" s="202"/>
      <c r="O1355" s="202"/>
      <c r="P1355" s="202"/>
      <c r="Q1355" s="202"/>
      <c r="R1355" s="202"/>
      <c r="S1355" s="202"/>
      <c r="T1355" s="203"/>
      <c r="AT1355" s="204" t="s">
        <v>197</v>
      </c>
      <c r="AU1355" s="204" t="s">
        <v>195</v>
      </c>
      <c r="AV1355" s="13" t="s">
        <v>194</v>
      </c>
      <c r="AW1355" s="13" t="s">
        <v>35</v>
      </c>
      <c r="AX1355" s="13" t="s">
        <v>78</v>
      </c>
      <c r="AY1355" s="204" t="s">
        <v>187</v>
      </c>
    </row>
    <row r="1356" spans="2:65" s="1" customFormat="1" ht="22.5" customHeight="1">
      <c r="B1356" s="165"/>
      <c r="C1356" s="219" t="s">
        <v>1586</v>
      </c>
      <c r="D1356" s="219" t="s">
        <v>307</v>
      </c>
      <c r="E1356" s="220" t="s">
        <v>1587</v>
      </c>
      <c r="F1356" s="221" t="s">
        <v>1588</v>
      </c>
      <c r="G1356" s="222" t="s">
        <v>95</v>
      </c>
      <c r="H1356" s="223">
        <v>183.388</v>
      </c>
      <c r="I1356" s="224"/>
      <c r="J1356" s="225">
        <f>ROUND(I1356*H1356,2)</f>
        <v>0</v>
      </c>
      <c r="K1356" s="221" t="s">
        <v>22</v>
      </c>
      <c r="L1356" s="226"/>
      <c r="M1356" s="227" t="s">
        <v>22</v>
      </c>
      <c r="N1356" s="228" t="s">
        <v>43</v>
      </c>
      <c r="O1356" s="36"/>
      <c r="P1356" s="175">
        <f>O1356*H1356</f>
        <v>0</v>
      </c>
      <c r="Q1356" s="175">
        <v>0.02</v>
      </c>
      <c r="R1356" s="175">
        <f>Q1356*H1356</f>
        <v>3.6677600000000004</v>
      </c>
      <c r="S1356" s="175">
        <v>0</v>
      </c>
      <c r="T1356" s="176">
        <f>S1356*H1356</f>
        <v>0</v>
      </c>
      <c r="AR1356" s="18" t="s">
        <v>437</v>
      </c>
      <c r="AT1356" s="18" t="s">
        <v>307</v>
      </c>
      <c r="AU1356" s="18" t="s">
        <v>195</v>
      </c>
      <c r="AY1356" s="18" t="s">
        <v>187</v>
      </c>
      <c r="BE1356" s="177">
        <f>IF(N1356="základní",J1356,0)</f>
        <v>0</v>
      </c>
      <c r="BF1356" s="177">
        <f>IF(N1356="snížená",J1356,0)</f>
        <v>0</v>
      </c>
      <c r="BG1356" s="177">
        <f>IF(N1356="zákl. přenesená",J1356,0)</f>
        <v>0</v>
      </c>
      <c r="BH1356" s="177">
        <f>IF(N1356="sníž. přenesená",J1356,0)</f>
        <v>0</v>
      </c>
      <c r="BI1356" s="177">
        <f>IF(N1356="nulová",J1356,0)</f>
        <v>0</v>
      </c>
      <c r="BJ1356" s="18" t="s">
        <v>195</v>
      </c>
      <c r="BK1356" s="177">
        <f>ROUND(I1356*H1356,2)</f>
        <v>0</v>
      </c>
      <c r="BL1356" s="18" t="s">
        <v>301</v>
      </c>
      <c r="BM1356" s="18" t="s">
        <v>1589</v>
      </c>
    </row>
    <row r="1357" spans="2:51" s="12" customFormat="1" ht="13.5">
      <c r="B1357" s="187"/>
      <c r="D1357" s="196" t="s">
        <v>197</v>
      </c>
      <c r="F1357" s="217" t="s">
        <v>1590</v>
      </c>
      <c r="H1357" s="218">
        <v>183.388</v>
      </c>
      <c r="I1357" s="191"/>
      <c r="L1357" s="187"/>
      <c r="M1357" s="192"/>
      <c r="N1357" s="193"/>
      <c r="O1357" s="193"/>
      <c r="P1357" s="193"/>
      <c r="Q1357" s="193"/>
      <c r="R1357" s="193"/>
      <c r="S1357" s="193"/>
      <c r="T1357" s="194"/>
      <c r="AT1357" s="188" t="s">
        <v>197</v>
      </c>
      <c r="AU1357" s="188" t="s">
        <v>195</v>
      </c>
      <c r="AV1357" s="12" t="s">
        <v>195</v>
      </c>
      <c r="AW1357" s="12" t="s">
        <v>4</v>
      </c>
      <c r="AX1357" s="12" t="s">
        <v>78</v>
      </c>
      <c r="AY1357" s="188" t="s">
        <v>187</v>
      </c>
    </row>
    <row r="1358" spans="2:65" s="1" customFormat="1" ht="22.5" customHeight="1">
      <c r="B1358" s="165"/>
      <c r="C1358" s="166" t="s">
        <v>1591</v>
      </c>
      <c r="D1358" s="166" t="s">
        <v>189</v>
      </c>
      <c r="E1358" s="167" t="s">
        <v>1592</v>
      </c>
      <c r="F1358" s="168" t="s">
        <v>1593</v>
      </c>
      <c r="G1358" s="169" t="s">
        <v>95</v>
      </c>
      <c r="H1358" s="170">
        <v>137.541</v>
      </c>
      <c r="I1358" s="171"/>
      <c r="J1358" s="172">
        <f>ROUND(I1358*H1358,2)</f>
        <v>0</v>
      </c>
      <c r="K1358" s="168" t="s">
        <v>193</v>
      </c>
      <c r="L1358" s="35"/>
      <c r="M1358" s="173" t="s">
        <v>22</v>
      </c>
      <c r="N1358" s="174" t="s">
        <v>43</v>
      </c>
      <c r="O1358" s="36"/>
      <c r="P1358" s="175">
        <f>O1358*H1358</f>
        <v>0</v>
      </c>
      <c r="Q1358" s="175">
        <v>0.0003</v>
      </c>
      <c r="R1358" s="175">
        <f>Q1358*H1358</f>
        <v>0.041262299999999995</v>
      </c>
      <c r="S1358" s="175">
        <v>0</v>
      </c>
      <c r="T1358" s="176">
        <f>S1358*H1358</f>
        <v>0</v>
      </c>
      <c r="AR1358" s="18" t="s">
        <v>301</v>
      </c>
      <c r="AT1358" s="18" t="s">
        <v>189</v>
      </c>
      <c r="AU1358" s="18" t="s">
        <v>195</v>
      </c>
      <c r="AY1358" s="18" t="s">
        <v>187</v>
      </c>
      <c r="BE1358" s="177">
        <f>IF(N1358="základní",J1358,0)</f>
        <v>0</v>
      </c>
      <c r="BF1358" s="177">
        <f>IF(N1358="snížená",J1358,0)</f>
        <v>0</v>
      </c>
      <c r="BG1358" s="177">
        <f>IF(N1358="zákl. přenesená",J1358,0)</f>
        <v>0</v>
      </c>
      <c r="BH1358" s="177">
        <f>IF(N1358="sníž. přenesená",J1358,0)</f>
        <v>0</v>
      </c>
      <c r="BI1358" s="177">
        <f>IF(N1358="nulová",J1358,0)</f>
        <v>0</v>
      </c>
      <c r="BJ1358" s="18" t="s">
        <v>195</v>
      </c>
      <c r="BK1358" s="177">
        <f>ROUND(I1358*H1358,2)</f>
        <v>0</v>
      </c>
      <c r="BL1358" s="18" t="s">
        <v>301</v>
      </c>
      <c r="BM1358" s="18" t="s">
        <v>1594</v>
      </c>
    </row>
    <row r="1359" spans="2:51" s="11" customFormat="1" ht="13.5">
      <c r="B1359" s="178"/>
      <c r="D1359" s="179" t="s">
        <v>197</v>
      </c>
      <c r="E1359" s="180" t="s">
        <v>22</v>
      </c>
      <c r="F1359" s="181" t="s">
        <v>198</v>
      </c>
      <c r="H1359" s="182" t="s">
        <v>22</v>
      </c>
      <c r="I1359" s="183"/>
      <c r="L1359" s="178"/>
      <c r="M1359" s="184"/>
      <c r="N1359" s="185"/>
      <c r="O1359" s="185"/>
      <c r="P1359" s="185"/>
      <c r="Q1359" s="185"/>
      <c r="R1359" s="185"/>
      <c r="S1359" s="185"/>
      <c r="T1359" s="186"/>
      <c r="AT1359" s="182" t="s">
        <v>197</v>
      </c>
      <c r="AU1359" s="182" t="s">
        <v>195</v>
      </c>
      <c r="AV1359" s="11" t="s">
        <v>78</v>
      </c>
      <c r="AW1359" s="11" t="s">
        <v>35</v>
      </c>
      <c r="AX1359" s="11" t="s">
        <v>71</v>
      </c>
      <c r="AY1359" s="182" t="s">
        <v>187</v>
      </c>
    </row>
    <row r="1360" spans="2:51" s="12" customFormat="1" ht="13.5">
      <c r="B1360" s="187"/>
      <c r="D1360" s="179" t="s">
        <v>197</v>
      </c>
      <c r="E1360" s="188" t="s">
        <v>22</v>
      </c>
      <c r="F1360" s="189" t="s">
        <v>1595</v>
      </c>
      <c r="H1360" s="190">
        <v>60.09</v>
      </c>
      <c r="I1360" s="191"/>
      <c r="L1360" s="187"/>
      <c r="M1360" s="192"/>
      <c r="N1360" s="193"/>
      <c r="O1360" s="193"/>
      <c r="P1360" s="193"/>
      <c r="Q1360" s="193"/>
      <c r="R1360" s="193"/>
      <c r="S1360" s="193"/>
      <c r="T1360" s="194"/>
      <c r="AT1360" s="188" t="s">
        <v>197</v>
      </c>
      <c r="AU1360" s="188" t="s">
        <v>195</v>
      </c>
      <c r="AV1360" s="12" t="s">
        <v>195</v>
      </c>
      <c r="AW1360" s="12" t="s">
        <v>35</v>
      </c>
      <c r="AX1360" s="12" t="s">
        <v>71</v>
      </c>
      <c r="AY1360" s="188" t="s">
        <v>187</v>
      </c>
    </row>
    <row r="1361" spans="2:51" s="14" customFormat="1" ht="13.5">
      <c r="B1361" s="208"/>
      <c r="D1361" s="179" t="s">
        <v>197</v>
      </c>
      <c r="E1361" s="209" t="s">
        <v>22</v>
      </c>
      <c r="F1361" s="210" t="s">
        <v>1579</v>
      </c>
      <c r="H1361" s="211">
        <v>60.09</v>
      </c>
      <c r="I1361" s="212"/>
      <c r="L1361" s="208"/>
      <c r="M1361" s="213"/>
      <c r="N1361" s="214"/>
      <c r="O1361" s="214"/>
      <c r="P1361" s="214"/>
      <c r="Q1361" s="214"/>
      <c r="R1361" s="214"/>
      <c r="S1361" s="214"/>
      <c r="T1361" s="215"/>
      <c r="AT1361" s="209" t="s">
        <v>197</v>
      </c>
      <c r="AU1361" s="209" t="s">
        <v>195</v>
      </c>
      <c r="AV1361" s="14" t="s">
        <v>97</v>
      </c>
      <c r="AW1361" s="14" t="s">
        <v>35</v>
      </c>
      <c r="AX1361" s="14" t="s">
        <v>71</v>
      </c>
      <c r="AY1361" s="209" t="s">
        <v>187</v>
      </c>
    </row>
    <row r="1362" spans="2:51" s="12" customFormat="1" ht="13.5">
      <c r="B1362" s="187"/>
      <c r="D1362" s="179" t="s">
        <v>197</v>
      </c>
      <c r="E1362" s="188" t="s">
        <v>22</v>
      </c>
      <c r="F1362" s="189" t="s">
        <v>1596</v>
      </c>
      <c r="H1362" s="190">
        <v>5.676</v>
      </c>
      <c r="I1362" s="191"/>
      <c r="L1362" s="187"/>
      <c r="M1362" s="192"/>
      <c r="N1362" s="193"/>
      <c r="O1362" s="193"/>
      <c r="P1362" s="193"/>
      <c r="Q1362" s="193"/>
      <c r="R1362" s="193"/>
      <c r="S1362" s="193"/>
      <c r="T1362" s="194"/>
      <c r="AT1362" s="188" t="s">
        <v>197</v>
      </c>
      <c r="AU1362" s="188" t="s">
        <v>195</v>
      </c>
      <c r="AV1362" s="12" t="s">
        <v>195</v>
      </c>
      <c r="AW1362" s="12" t="s">
        <v>35</v>
      </c>
      <c r="AX1362" s="12" t="s">
        <v>71</v>
      </c>
      <c r="AY1362" s="188" t="s">
        <v>187</v>
      </c>
    </row>
    <row r="1363" spans="2:51" s="14" customFormat="1" ht="13.5">
      <c r="B1363" s="208"/>
      <c r="D1363" s="179" t="s">
        <v>197</v>
      </c>
      <c r="E1363" s="209" t="s">
        <v>22</v>
      </c>
      <c r="F1363" s="210" t="s">
        <v>1581</v>
      </c>
      <c r="H1363" s="211">
        <v>5.676</v>
      </c>
      <c r="I1363" s="212"/>
      <c r="L1363" s="208"/>
      <c r="M1363" s="213"/>
      <c r="N1363" s="214"/>
      <c r="O1363" s="214"/>
      <c r="P1363" s="214"/>
      <c r="Q1363" s="214"/>
      <c r="R1363" s="214"/>
      <c r="S1363" s="214"/>
      <c r="T1363" s="215"/>
      <c r="AT1363" s="209" t="s">
        <v>197</v>
      </c>
      <c r="AU1363" s="209" t="s">
        <v>195</v>
      </c>
      <c r="AV1363" s="14" t="s">
        <v>97</v>
      </c>
      <c r="AW1363" s="14" t="s">
        <v>35</v>
      </c>
      <c r="AX1363" s="14" t="s">
        <v>71</v>
      </c>
      <c r="AY1363" s="209" t="s">
        <v>187</v>
      </c>
    </row>
    <row r="1364" spans="2:51" s="12" customFormat="1" ht="13.5">
      <c r="B1364" s="187"/>
      <c r="D1364" s="179" t="s">
        <v>197</v>
      </c>
      <c r="E1364" s="188" t="s">
        <v>22</v>
      </c>
      <c r="F1364" s="189" t="s">
        <v>1597</v>
      </c>
      <c r="H1364" s="190">
        <v>66.099</v>
      </c>
      <c r="I1364" s="191"/>
      <c r="L1364" s="187"/>
      <c r="M1364" s="192"/>
      <c r="N1364" s="193"/>
      <c r="O1364" s="193"/>
      <c r="P1364" s="193"/>
      <c r="Q1364" s="193"/>
      <c r="R1364" s="193"/>
      <c r="S1364" s="193"/>
      <c r="T1364" s="194"/>
      <c r="AT1364" s="188" t="s">
        <v>197</v>
      </c>
      <c r="AU1364" s="188" t="s">
        <v>195</v>
      </c>
      <c r="AV1364" s="12" t="s">
        <v>195</v>
      </c>
      <c r="AW1364" s="12" t="s">
        <v>35</v>
      </c>
      <c r="AX1364" s="12" t="s">
        <v>71</v>
      </c>
      <c r="AY1364" s="188" t="s">
        <v>187</v>
      </c>
    </row>
    <row r="1365" spans="2:51" s="14" customFormat="1" ht="13.5">
      <c r="B1365" s="208"/>
      <c r="D1365" s="179" t="s">
        <v>197</v>
      </c>
      <c r="E1365" s="209" t="s">
        <v>22</v>
      </c>
      <c r="F1365" s="210" t="s">
        <v>1583</v>
      </c>
      <c r="H1365" s="211">
        <v>66.099</v>
      </c>
      <c r="I1365" s="212"/>
      <c r="L1365" s="208"/>
      <c r="M1365" s="213"/>
      <c r="N1365" s="214"/>
      <c r="O1365" s="214"/>
      <c r="P1365" s="214"/>
      <c r="Q1365" s="214"/>
      <c r="R1365" s="214"/>
      <c r="S1365" s="214"/>
      <c r="T1365" s="215"/>
      <c r="AT1365" s="209" t="s">
        <v>197</v>
      </c>
      <c r="AU1365" s="209" t="s">
        <v>195</v>
      </c>
      <c r="AV1365" s="14" t="s">
        <v>97</v>
      </c>
      <c r="AW1365" s="14" t="s">
        <v>35</v>
      </c>
      <c r="AX1365" s="14" t="s">
        <v>71</v>
      </c>
      <c r="AY1365" s="209" t="s">
        <v>187</v>
      </c>
    </row>
    <row r="1366" spans="2:51" s="12" customFormat="1" ht="13.5">
      <c r="B1366" s="187"/>
      <c r="D1366" s="179" t="s">
        <v>197</v>
      </c>
      <c r="E1366" s="188" t="s">
        <v>22</v>
      </c>
      <c r="F1366" s="189" t="s">
        <v>1598</v>
      </c>
      <c r="H1366" s="190">
        <v>5.676</v>
      </c>
      <c r="I1366" s="191"/>
      <c r="L1366" s="187"/>
      <c r="M1366" s="192"/>
      <c r="N1366" s="193"/>
      <c r="O1366" s="193"/>
      <c r="P1366" s="193"/>
      <c r="Q1366" s="193"/>
      <c r="R1366" s="193"/>
      <c r="S1366" s="193"/>
      <c r="T1366" s="194"/>
      <c r="AT1366" s="188" t="s">
        <v>197</v>
      </c>
      <c r="AU1366" s="188" t="s">
        <v>195</v>
      </c>
      <c r="AV1366" s="12" t="s">
        <v>195</v>
      </c>
      <c r="AW1366" s="12" t="s">
        <v>35</v>
      </c>
      <c r="AX1366" s="12" t="s">
        <v>71</v>
      </c>
      <c r="AY1366" s="188" t="s">
        <v>187</v>
      </c>
    </row>
    <row r="1367" spans="2:51" s="14" customFormat="1" ht="13.5">
      <c r="B1367" s="208"/>
      <c r="D1367" s="179" t="s">
        <v>197</v>
      </c>
      <c r="E1367" s="209" t="s">
        <v>22</v>
      </c>
      <c r="F1367" s="210" t="s">
        <v>1585</v>
      </c>
      <c r="H1367" s="211">
        <v>5.676</v>
      </c>
      <c r="I1367" s="212"/>
      <c r="L1367" s="208"/>
      <c r="M1367" s="213"/>
      <c r="N1367" s="214"/>
      <c r="O1367" s="214"/>
      <c r="P1367" s="214"/>
      <c r="Q1367" s="214"/>
      <c r="R1367" s="214"/>
      <c r="S1367" s="214"/>
      <c r="T1367" s="215"/>
      <c r="AT1367" s="209" t="s">
        <v>197</v>
      </c>
      <c r="AU1367" s="209" t="s">
        <v>195</v>
      </c>
      <c r="AV1367" s="14" t="s">
        <v>97</v>
      </c>
      <c r="AW1367" s="14" t="s">
        <v>35</v>
      </c>
      <c r="AX1367" s="14" t="s">
        <v>71</v>
      </c>
      <c r="AY1367" s="209" t="s">
        <v>187</v>
      </c>
    </row>
    <row r="1368" spans="2:51" s="13" customFormat="1" ht="13.5">
      <c r="B1368" s="195"/>
      <c r="D1368" s="196" t="s">
        <v>197</v>
      </c>
      <c r="E1368" s="197" t="s">
        <v>22</v>
      </c>
      <c r="F1368" s="198" t="s">
        <v>201</v>
      </c>
      <c r="H1368" s="199">
        <v>137.541</v>
      </c>
      <c r="I1368" s="200"/>
      <c r="L1368" s="195"/>
      <c r="M1368" s="201"/>
      <c r="N1368" s="202"/>
      <c r="O1368" s="202"/>
      <c r="P1368" s="202"/>
      <c r="Q1368" s="202"/>
      <c r="R1368" s="202"/>
      <c r="S1368" s="202"/>
      <c r="T1368" s="203"/>
      <c r="AT1368" s="204" t="s">
        <v>197</v>
      </c>
      <c r="AU1368" s="204" t="s">
        <v>195</v>
      </c>
      <c r="AV1368" s="13" t="s">
        <v>194</v>
      </c>
      <c r="AW1368" s="13" t="s">
        <v>35</v>
      </c>
      <c r="AX1368" s="13" t="s">
        <v>78</v>
      </c>
      <c r="AY1368" s="204" t="s">
        <v>187</v>
      </c>
    </row>
    <row r="1369" spans="2:65" s="1" customFormat="1" ht="22.5" customHeight="1">
      <c r="B1369" s="165"/>
      <c r="C1369" s="166" t="s">
        <v>1599</v>
      </c>
      <c r="D1369" s="166" t="s">
        <v>189</v>
      </c>
      <c r="E1369" s="167" t="s">
        <v>1600</v>
      </c>
      <c r="F1369" s="168" t="s">
        <v>1601</v>
      </c>
      <c r="G1369" s="169" t="s">
        <v>192</v>
      </c>
      <c r="H1369" s="170">
        <v>916.94</v>
      </c>
      <c r="I1369" s="171"/>
      <c r="J1369" s="172">
        <f>ROUND(I1369*H1369,2)</f>
        <v>0</v>
      </c>
      <c r="K1369" s="168" t="s">
        <v>193</v>
      </c>
      <c r="L1369" s="35"/>
      <c r="M1369" s="173" t="s">
        <v>22</v>
      </c>
      <c r="N1369" s="174" t="s">
        <v>43</v>
      </c>
      <c r="O1369" s="36"/>
      <c r="P1369" s="175">
        <f>O1369*H1369</f>
        <v>0</v>
      </c>
      <c r="Q1369" s="175">
        <v>3E-05</v>
      </c>
      <c r="R1369" s="175">
        <f>Q1369*H1369</f>
        <v>0.027508200000000003</v>
      </c>
      <c r="S1369" s="175">
        <v>0</v>
      </c>
      <c r="T1369" s="176">
        <f>S1369*H1369</f>
        <v>0</v>
      </c>
      <c r="AR1369" s="18" t="s">
        <v>301</v>
      </c>
      <c r="AT1369" s="18" t="s">
        <v>189</v>
      </c>
      <c r="AU1369" s="18" t="s">
        <v>195</v>
      </c>
      <c r="AY1369" s="18" t="s">
        <v>187</v>
      </c>
      <c r="BE1369" s="177">
        <f>IF(N1369="základní",J1369,0)</f>
        <v>0</v>
      </c>
      <c r="BF1369" s="177">
        <f>IF(N1369="snížená",J1369,0)</f>
        <v>0</v>
      </c>
      <c r="BG1369" s="177">
        <f>IF(N1369="zákl. přenesená",J1369,0)</f>
        <v>0</v>
      </c>
      <c r="BH1369" s="177">
        <f>IF(N1369="sníž. přenesená",J1369,0)</f>
        <v>0</v>
      </c>
      <c r="BI1369" s="177">
        <f>IF(N1369="nulová",J1369,0)</f>
        <v>0</v>
      </c>
      <c r="BJ1369" s="18" t="s">
        <v>195</v>
      </c>
      <c r="BK1369" s="177">
        <f>ROUND(I1369*H1369,2)</f>
        <v>0</v>
      </c>
      <c r="BL1369" s="18" t="s">
        <v>301</v>
      </c>
      <c r="BM1369" s="18" t="s">
        <v>1602</v>
      </c>
    </row>
    <row r="1370" spans="2:51" s="11" customFormat="1" ht="13.5">
      <c r="B1370" s="178"/>
      <c r="D1370" s="179" t="s">
        <v>197</v>
      </c>
      <c r="E1370" s="180" t="s">
        <v>22</v>
      </c>
      <c r="F1370" s="181" t="s">
        <v>198</v>
      </c>
      <c r="H1370" s="182" t="s">
        <v>22</v>
      </c>
      <c r="I1370" s="183"/>
      <c r="L1370" s="178"/>
      <c r="M1370" s="184"/>
      <c r="N1370" s="185"/>
      <c r="O1370" s="185"/>
      <c r="P1370" s="185"/>
      <c r="Q1370" s="185"/>
      <c r="R1370" s="185"/>
      <c r="S1370" s="185"/>
      <c r="T1370" s="186"/>
      <c r="AT1370" s="182" t="s">
        <v>197</v>
      </c>
      <c r="AU1370" s="182" t="s">
        <v>195</v>
      </c>
      <c r="AV1370" s="11" t="s">
        <v>78</v>
      </c>
      <c r="AW1370" s="11" t="s">
        <v>35</v>
      </c>
      <c r="AX1370" s="11" t="s">
        <v>71</v>
      </c>
      <c r="AY1370" s="182" t="s">
        <v>187</v>
      </c>
    </row>
    <row r="1371" spans="2:51" s="12" customFormat="1" ht="13.5">
      <c r="B1371" s="187"/>
      <c r="D1371" s="179" t="s">
        <v>197</v>
      </c>
      <c r="E1371" s="188" t="s">
        <v>22</v>
      </c>
      <c r="F1371" s="189" t="s">
        <v>1578</v>
      </c>
      <c r="H1371" s="190">
        <v>400.6</v>
      </c>
      <c r="I1371" s="191"/>
      <c r="L1371" s="187"/>
      <c r="M1371" s="192"/>
      <c r="N1371" s="193"/>
      <c r="O1371" s="193"/>
      <c r="P1371" s="193"/>
      <c r="Q1371" s="193"/>
      <c r="R1371" s="193"/>
      <c r="S1371" s="193"/>
      <c r="T1371" s="194"/>
      <c r="AT1371" s="188" t="s">
        <v>197</v>
      </c>
      <c r="AU1371" s="188" t="s">
        <v>195</v>
      </c>
      <c r="AV1371" s="12" t="s">
        <v>195</v>
      </c>
      <c r="AW1371" s="12" t="s">
        <v>35</v>
      </c>
      <c r="AX1371" s="12" t="s">
        <v>71</v>
      </c>
      <c r="AY1371" s="188" t="s">
        <v>187</v>
      </c>
    </row>
    <row r="1372" spans="2:51" s="14" customFormat="1" ht="13.5">
      <c r="B1372" s="208"/>
      <c r="D1372" s="179" t="s">
        <v>197</v>
      </c>
      <c r="E1372" s="209" t="s">
        <v>22</v>
      </c>
      <c r="F1372" s="210" t="s">
        <v>1579</v>
      </c>
      <c r="H1372" s="211">
        <v>400.6</v>
      </c>
      <c r="I1372" s="212"/>
      <c r="L1372" s="208"/>
      <c r="M1372" s="213"/>
      <c r="N1372" s="214"/>
      <c r="O1372" s="214"/>
      <c r="P1372" s="214"/>
      <c r="Q1372" s="214"/>
      <c r="R1372" s="214"/>
      <c r="S1372" s="214"/>
      <c r="T1372" s="215"/>
      <c r="AT1372" s="209" t="s">
        <v>197</v>
      </c>
      <c r="AU1372" s="209" t="s">
        <v>195</v>
      </c>
      <c r="AV1372" s="14" t="s">
        <v>97</v>
      </c>
      <c r="AW1372" s="14" t="s">
        <v>35</v>
      </c>
      <c r="AX1372" s="14" t="s">
        <v>71</v>
      </c>
      <c r="AY1372" s="209" t="s">
        <v>187</v>
      </c>
    </row>
    <row r="1373" spans="2:51" s="12" customFormat="1" ht="13.5">
      <c r="B1373" s="187"/>
      <c r="D1373" s="179" t="s">
        <v>197</v>
      </c>
      <c r="E1373" s="188" t="s">
        <v>22</v>
      </c>
      <c r="F1373" s="189" t="s">
        <v>1580</v>
      </c>
      <c r="H1373" s="190">
        <v>37.84</v>
      </c>
      <c r="I1373" s="191"/>
      <c r="L1373" s="187"/>
      <c r="M1373" s="192"/>
      <c r="N1373" s="193"/>
      <c r="O1373" s="193"/>
      <c r="P1373" s="193"/>
      <c r="Q1373" s="193"/>
      <c r="R1373" s="193"/>
      <c r="S1373" s="193"/>
      <c r="T1373" s="194"/>
      <c r="AT1373" s="188" t="s">
        <v>197</v>
      </c>
      <c r="AU1373" s="188" t="s">
        <v>195</v>
      </c>
      <c r="AV1373" s="12" t="s">
        <v>195</v>
      </c>
      <c r="AW1373" s="12" t="s">
        <v>35</v>
      </c>
      <c r="AX1373" s="12" t="s">
        <v>71</v>
      </c>
      <c r="AY1373" s="188" t="s">
        <v>187</v>
      </c>
    </row>
    <row r="1374" spans="2:51" s="14" customFormat="1" ht="13.5">
      <c r="B1374" s="208"/>
      <c r="D1374" s="179" t="s">
        <v>197</v>
      </c>
      <c r="E1374" s="209" t="s">
        <v>22</v>
      </c>
      <c r="F1374" s="210" t="s">
        <v>1581</v>
      </c>
      <c r="H1374" s="211">
        <v>37.84</v>
      </c>
      <c r="I1374" s="212"/>
      <c r="L1374" s="208"/>
      <c r="M1374" s="213"/>
      <c r="N1374" s="214"/>
      <c r="O1374" s="214"/>
      <c r="P1374" s="214"/>
      <c r="Q1374" s="214"/>
      <c r="R1374" s="214"/>
      <c r="S1374" s="214"/>
      <c r="T1374" s="215"/>
      <c r="AT1374" s="209" t="s">
        <v>197</v>
      </c>
      <c r="AU1374" s="209" t="s">
        <v>195</v>
      </c>
      <c r="AV1374" s="14" t="s">
        <v>97</v>
      </c>
      <c r="AW1374" s="14" t="s">
        <v>35</v>
      </c>
      <c r="AX1374" s="14" t="s">
        <v>71</v>
      </c>
      <c r="AY1374" s="209" t="s">
        <v>187</v>
      </c>
    </row>
    <row r="1375" spans="2:51" s="12" customFormat="1" ht="13.5">
      <c r="B1375" s="187"/>
      <c r="D1375" s="179" t="s">
        <v>197</v>
      </c>
      <c r="E1375" s="188" t="s">
        <v>22</v>
      </c>
      <c r="F1375" s="189" t="s">
        <v>1582</v>
      </c>
      <c r="H1375" s="190">
        <v>440.66</v>
      </c>
      <c r="I1375" s="191"/>
      <c r="L1375" s="187"/>
      <c r="M1375" s="192"/>
      <c r="N1375" s="193"/>
      <c r="O1375" s="193"/>
      <c r="P1375" s="193"/>
      <c r="Q1375" s="193"/>
      <c r="R1375" s="193"/>
      <c r="S1375" s="193"/>
      <c r="T1375" s="194"/>
      <c r="AT1375" s="188" t="s">
        <v>197</v>
      </c>
      <c r="AU1375" s="188" t="s">
        <v>195</v>
      </c>
      <c r="AV1375" s="12" t="s">
        <v>195</v>
      </c>
      <c r="AW1375" s="12" t="s">
        <v>35</v>
      </c>
      <c r="AX1375" s="12" t="s">
        <v>71</v>
      </c>
      <c r="AY1375" s="188" t="s">
        <v>187</v>
      </c>
    </row>
    <row r="1376" spans="2:51" s="14" customFormat="1" ht="13.5">
      <c r="B1376" s="208"/>
      <c r="D1376" s="179" t="s">
        <v>197</v>
      </c>
      <c r="E1376" s="209" t="s">
        <v>22</v>
      </c>
      <c r="F1376" s="210" t="s">
        <v>1583</v>
      </c>
      <c r="H1376" s="211">
        <v>440.66</v>
      </c>
      <c r="I1376" s="212"/>
      <c r="L1376" s="208"/>
      <c r="M1376" s="213"/>
      <c r="N1376" s="214"/>
      <c r="O1376" s="214"/>
      <c r="P1376" s="214"/>
      <c r="Q1376" s="214"/>
      <c r="R1376" s="214"/>
      <c r="S1376" s="214"/>
      <c r="T1376" s="215"/>
      <c r="AT1376" s="209" t="s">
        <v>197</v>
      </c>
      <c r="AU1376" s="209" t="s">
        <v>195</v>
      </c>
      <c r="AV1376" s="14" t="s">
        <v>97</v>
      </c>
      <c r="AW1376" s="14" t="s">
        <v>35</v>
      </c>
      <c r="AX1376" s="14" t="s">
        <v>71</v>
      </c>
      <c r="AY1376" s="209" t="s">
        <v>187</v>
      </c>
    </row>
    <row r="1377" spans="2:51" s="12" customFormat="1" ht="13.5">
      <c r="B1377" s="187"/>
      <c r="D1377" s="179" t="s">
        <v>197</v>
      </c>
      <c r="E1377" s="188" t="s">
        <v>22</v>
      </c>
      <c r="F1377" s="189" t="s">
        <v>1584</v>
      </c>
      <c r="H1377" s="190">
        <v>37.84</v>
      </c>
      <c r="I1377" s="191"/>
      <c r="L1377" s="187"/>
      <c r="M1377" s="192"/>
      <c r="N1377" s="193"/>
      <c r="O1377" s="193"/>
      <c r="P1377" s="193"/>
      <c r="Q1377" s="193"/>
      <c r="R1377" s="193"/>
      <c r="S1377" s="193"/>
      <c r="T1377" s="194"/>
      <c r="AT1377" s="188" t="s">
        <v>197</v>
      </c>
      <c r="AU1377" s="188" t="s">
        <v>195</v>
      </c>
      <c r="AV1377" s="12" t="s">
        <v>195</v>
      </c>
      <c r="AW1377" s="12" t="s">
        <v>35</v>
      </c>
      <c r="AX1377" s="12" t="s">
        <v>71</v>
      </c>
      <c r="AY1377" s="188" t="s">
        <v>187</v>
      </c>
    </row>
    <row r="1378" spans="2:51" s="14" customFormat="1" ht="13.5">
      <c r="B1378" s="208"/>
      <c r="D1378" s="179" t="s">
        <v>197</v>
      </c>
      <c r="E1378" s="209" t="s">
        <v>22</v>
      </c>
      <c r="F1378" s="210" t="s">
        <v>1585</v>
      </c>
      <c r="H1378" s="211">
        <v>37.84</v>
      </c>
      <c r="I1378" s="212"/>
      <c r="L1378" s="208"/>
      <c r="M1378" s="213"/>
      <c r="N1378" s="214"/>
      <c r="O1378" s="214"/>
      <c r="P1378" s="214"/>
      <c r="Q1378" s="214"/>
      <c r="R1378" s="214"/>
      <c r="S1378" s="214"/>
      <c r="T1378" s="215"/>
      <c r="AT1378" s="209" t="s">
        <v>197</v>
      </c>
      <c r="AU1378" s="209" t="s">
        <v>195</v>
      </c>
      <c r="AV1378" s="14" t="s">
        <v>97</v>
      </c>
      <c r="AW1378" s="14" t="s">
        <v>35</v>
      </c>
      <c r="AX1378" s="14" t="s">
        <v>71</v>
      </c>
      <c r="AY1378" s="209" t="s">
        <v>187</v>
      </c>
    </row>
    <row r="1379" spans="2:51" s="13" customFormat="1" ht="13.5">
      <c r="B1379" s="195"/>
      <c r="D1379" s="196" t="s">
        <v>197</v>
      </c>
      <c r="E1379" s="197" t="s">
        <v>22</v>
      </c>
      <c r="F1379" s="198" t="s">
        <v>201</v>
      </c>
      <c r="H1379" s="199">
        <v>916.94</v>
      </c>
      <c r="I1379" s="200"/>
      <c r="L1379" s="195"/>
      <c r="M1379" s="201"/>
      <c r="N1379" s="202"/>
      <c r="O1379" s="202"/>
      <c r="P1379" s="202"/>
      <c r="Q1379" s="202"/>
      <c r="R1379" s="202"/>
      <c r="S1379" s="202"/>
      <c r="T1379" s="203"/>
      <c r="AT1379" s="204" t="s">
        <v>197</v>
      </c>
      <c r="AU1379" s="204" t="s">
        <v>195</v>
      </c>
      <c r="AV1379" s="13" t="s">
        <v>194</v>
      </c>
      <c r="AW1379" s="13" t="s">
        <v>35</v>
      </c>
      <c r="AX1379" s="13" t="s">
        <v>78</v>
      </c>
      <c r="AY1379" s="204" t="s">
        <v>187</v>
      </c>
    </row>
    <row r="1380" spans="2:65" s="1" customFormat="1" ht="22.5" customHeight="1">
      <c r="B1380" s="165"/>
      <c r="C1380" s="166" t="s">
        <v>1603</v>
      </c>
      <c r="D1380" s="166" t="s">
        <v>189</v>
      </c>
      <c r="E1380" s="167" t="s">
        <v>1604</v>
      </c>
      <c r="F1380" s="168" t="s">
        <v>1605</v>
      </c>
      <c r="G1380" s="169" t="s">
        <v>192</v>
      </c>
      <c r="H1380" s="170">
        <v>26.46</v>
      </c>
      <c r="I1380" s="171"/>
      <c r="J1380" s="172">
        <f>ROUND(I1380*H1380,2)</f>
        <v>0</v>
      </c>
      <c r="K1380" s="168" t="s">
        <v>193</v>
      </c>
      <c r="L1380" s="35"/>
      <c r="M1380" s="173" t="s">
        <v>22</v>
      </c>
      <c r="N1380" s="174" t="s">
        <v>43</v>
      </c>
      <c r="O1380" s="36"/>
      <c r="P1380" s="175">
        <f>O1380*H1380</f>
        <v>0</v>
      </c>
      <c r="Q1380" s="175">
        <v>0.00034</v>
      </c>
      <c r="R1380" s="175">
        <f>Q1380*H1380</f>
        <v>0.008996400000000002</v>
      </c>
      <c r="S1380" s="175">
        <v>0</v>
      </c>
      <c r="T1380" s="176">
        <f>S1380*H1380</f>
        <v>0</v>
      </c>
      <c r="AR1380" s="18" t="s">
        <v>301</v>
      </c>
      <c r="AT1380" s="18" t="s">
        <v>189</v>
      </c>
      <c r="AU1380" s="18" t="s">
        <v>195</v>
      </c>
      <c r="AY1380" s="18" t="s">
        <v>187</v>
      </c>
      <c r="BE1380" s="177">
        <f>IF(N1380="základní",J1380,0)</f>
        <v>0</v>
      </c>
      <c r="BF1380" s="177">
        <f>IF(N1380="snížená",J1380,0)</f>
        <v>0</v>
      </c>
      <c r="BG1380" s="177">
        <f>IF(N1380="zákl. přenesená",J1380,0)</f>
        <v>0</v>
      </c>
      <c r="BH1380" s="177">
        <f>IF(N1380="sníž. přenesená",J1380,0)</f>
        <v>0</v>
      </c>
      <c r="BI1380" s="177">
        <f>IF(N1380="nulová",J1380,0)</f>
        <v>0</v>
      </c>
      <c r="BJ1380" s="18" t="s">
        <v>195</v>
      </c>
      <c r="BK1380" s="177">
        <f>ROUND(I1380*H1380,2)</f>
        <v>0</v>
      </c>
      <c r="BL1380" s="18" t="s">
        <v>301</v>
      </c>
      <c r="BM1380" s="18" t="s">
        <v>1606</v>
      </c>
    </row>
    <row r="1381" spans="2:51" s="11" customFormat="1" ht="13.5">
      <c r="B1381" s="178"/>
      <c r="D1381" s="179" t="s">
        <v>197</v>
      </c>
      <c r="E1381" s="180" t="s">
        <v>22</v>
      </c>
      <c r="F1381" s="181" t="s">
        <v>250</v>
      </c>
      <c r="H1381" s="182" t="s">
        <v>22</v>
      </c>
      <c r="I1381" s="183"/>
      <c r="L1381" s="178"/>
      <c r="M1381" s="184"/>
      <c r="N1381" s="185"/>
      <c r="O1381" s="185"/>
      <c r="P1381" s="185"/>
      <c r="Q1381" s="185"/>
      <c r="R1381" s="185"/>
      <c r="S1381" s="185"/>
      <c r="T1381" s="186"/>
      <c r="AT1381" s="182" t="s">
        <v>197</v>
      </c>
      <c r="AU1381" s="182" t="s">
        <v>195</v>
      </c>
      <c r="AV1381" s="11" t="s">
        <v>78</v>
      </c>
      <c r="AW1381" s="11" t="s">
        <v>35</v>
      </c>
      <c r="AX1381" s="11" t="s">
        <v>71</v>
      </c>
      <c r="AY1381" s="182" t="s">
        <v>187</v>
      </c>
    </row>
    <row r="1382" spans="2:51" s="12" customFormat="1" ht="13.5">
      <c r="B1382" s="187"/>
      <c r="D1382" s="196" t="s">
        <v>197</v>
      </c>
      <c r="E1382" s="216" t="s">
        <v>22</v>
      </c>
      <c r="F1382" s="217" t="s">
        <v>1607</v>
      </c>
      <c r="H1382" s="218">
        <v>26.46</v>
      </c>
      <c r="I1382" s="191"/>
      <c r="L1382" s="187"/>
      <c r="M1382" s="192"/>
      <c r="N1382" s="193"/>
      <c r="O1382" s="193"/>
      <c r="P1382" s="193"/>
      <c r="Q1382" s="193"/>
      <c r="R1382" s="193"/>
      <c r="S1382" s="193"/>
      <c r="T1382" s="194"/>
      <c r="AT1382" s="188" t="s">
        <v>197</v>
      </c>
      <c r="AU1382" s="188" t="s">
        <v>195</v>
      </c>
      <c r="AV1382" s="12" t="s">
        <v>195</v>
      </c>
      <c r="AW1382" s="12" t="s">
        <v>35</v>
      </c>
      <c r="AX1382" s="12" t="s">
        <v>78</v>
      </c>
      <c r="AY1382" s="188" t="s">
        <v>187</v>
      </c>
    </row>
    <row r="1383" spans="2:65" s="1" customFormat="1" ht="22.5" customHeight="1">
      <c r="B1383" s="165"/>
      <c r="C1383" s="219" t="s">
        <v>1608</v>
      </c>
      <c r="D1383" s="219" t="s">
        <v>307</v>
      </c>
      <c r="E1383" s="220" t="s">
        <v>1609</v>
      </c>
      <c r="F1383" s="221" t="s">
        <v>1610</v>
      </c>
      <c r="G1383" s="222" t="s">
        <v>192</v>
      </c>
      <c r="H1383" s="223">
        <v>31.752</v>
      </c>
      <c r="I1383" s="224"/>
      <c r="J1383" s="225">
        <f>ROUND(I1383*H1383,2)</f>
        <v>0</v>
      </c>
      <c r="K1383" s="221" t="s">
        <v>22</v>
      </c>
      <c r="L1383" s="226"/>
      <c r="M1383" s="227" t="s">
        <v>22</v>
      </c>
      <c r="N1383" s="228" t="s">
        <v>43</v>
      </c>
      <c r="O1383" s="36"/>
      <c r="P1383" s="175">
        <f>O1383*H1383</f>
        <v>0</v>
      </c>
      <c r="Q1383" s="175">
        <v>7E-05</v>
      </c>
      <c r="R1383" s="175">
        <f>Q1383*H1383</f>
        <v>0.0022226399999999997</v>
      </c>
      <c r="S1383" s="175">
        <v>0</v>
      </c>
      <c r="T1383" s="176">
        <f>S1383*H1383</f>
        <v>0</v>
      </c>
      <c r="AR1383" s="18" t="s">
        <v>437</v>
      </c>
      <c r="AT1383" s="18" t="s">
        <v>307</v>
      </c>
      <c r="AU1383" s="18" t="s">
        <v>195</v>
      </c>
      <c r="AY1383" s="18" t="s">
        <v>187</v>
      </c>
      <c r="BE1383" s="177">
        <f>IF(N1383="základní",J1383,0)</f>
        <v>0</v>
      </c>
      <c r="BF1383" s="177">
        <f>IF(N1383="snížená",J1383,0)</f>
        <v>0</v>
      </c>
      <c r="BG1383" s="177">
        <f>IF(N1383="zákl. přenesená",J1383,0)</f>
        <v>0</v>
      </c>
      <c r="BH1383" s="177">
        <f>IF(N1383="sníž. přenesená",J1383,0)</f>
        <v>0</v>
      </c>
      <c r="BI1383" s="177">
        <f>IF(N1383="nulová",J1383,0)</f>
        <v>0</v>
      </c>
      <c r="BJ1383" s="18" t="s">
        <v>195</v>
      </c>
      <c r="BK1383" s="177">
        <f>ROUND(I1383*H1383,2)</f>
        <v>0</v>
      </c>
      <c r="BL1383" s="18" t="s">
        <v>301</v>
      </c>
      <c r="BM1383" s="18" t="s">
        <v>1611</v>
      </c>
    </row>
    <row r="1384" spans="2:51" s="11" customFormat="1" ht="13.5">
      <c r="B1384" s="178"/>
      <c r="D1384" s="179" t="s">
        <v>197</v>
      </c>
      <c r="E1384" s="180" t="s">
        <v>22</v>
      </c>
      <c r="F1384" s="181" t="s">
        <v>250</v>
      </c>
      <c r="H1384" s="182" t="s">
        <v>22</v>
      </c>
      <c r="I1384" s="183"/>
      <c r="L1384" s="178"/>
      <c r="M1384" s="184"/>
      <c r="N1384" s="185"/>
      <c r="O1384" s="185"/>
      <c r="P1384" s="185"/>
      <c r="Q1384" s="185"/>
      <c r="R1384" s="185"/>
      <c r="S1384" s="185"/>
      <c r="T1384" s="186"/>
      <c r="AT1384" s="182" t="s">
        <v>197</v>
      </c>
      <c r="AU1384" s="182" t="s">
        <v>195</v>
      </c>
      <c r="AV1384" s="11" t="s">
        <v>78</v>
      </c>
      <c r="AW1384" s="11" t="s">
        <v>35</v>
      </c>
      <c r="AX1384" s="11" t="s">
        <v>71</v>
      </c>
      <c r="AY1384" s="182" t="s">
        <v>187</v>
      </c>
    </row>
    <row r="1385" spans="2:51" s="12" customFormat="1" ht="13.5">
      <c r="B1385" s="187"/>
      <c r="D1385" s="179" t="s">
        <v>197</v>
      </c>
      <c r="E1385" s="188" t="s">
        <v>22</v>
      </c>
      <c r="F1385" s="189" t="s">
        <v>1607</v>
      </c>
      <c r="H1385" s="190">
        <v>26.46</v>
      </c>
      <c r="I1385" s="191"/>
      <c r="L1385" s="187"/>
      <c r="M1385" s="192"/>
      <c r="N1385" s="193"/>
      <c r="O1385" s="193"/>
      <c r="P1385" s="193"/>
      <c r="Q1385" s="193"/>
      <c r="R1385" s="193"/>
      <c r="S1385" s="193"/>
      <c r="T1385" s="194"/>
      <c r="AT1385" s="188" t="s">
        <v>197</v>
      </c>
      <c r="AU1385" s="188" t="s">
        <v>195</v>
      </c>
      <c r="AV1385" s="12" t="s">
        <v>195</v>
      </c>
      <c r="AW1385" s="12" t="s">
        <v>35</v>
      </c>
      <c r="AX1385" s="12" t="s">
        <v>78</v>
      </c>
      <c r="AY1385" s="188" t="s">
        <v>187</v>
      </c>
    </row>
    <row r="1386" spans="2:51" s="12" customFormat="1" ht="13.5">
      <c r="B1386" s="187"/>
      <c r="D1386" s="196" t="s">
        <v>197</v>
      </c>
      <c r="F1386" s="217" t="s">
        <v>1612</v>
      </c>
      <c r="H1386" s="218">
        <v>31.752</v>
      </c>
      <c r="I1386" s="191"/>
      <c r="L1386" s="187"/>
      <c r="M1386" s="192"/>
      <c r="N1386" s="193"/>
      <c r="O1386" s="193"/>
      <c r="P1386" s="193"/>
      <c r="Q1386" s="193"/>
      <c r="R1386" s="193"/>
      <c r="S1386" s="193"/>
      <c r="T1386" s="194"/>
      <c r="AT1386" s="188" t="s">
        <v>197</v>
      </c>
      <c r="AU1386" s="188" t="s">
        <v>195</v>
      </c>
      <c r="AV1386" s="12" t="s">
        <v>195</v>
      </c>
      <c r="AW1386" s="12" t="s">
        <v>4</v>
      </c>
      <c r="AX1386" s="12" t="s">
        <v>78</v>
      </c>
      <c r="AY1386" s="188" t="s">
        <v>187</v>
      </c>
    </row>
    <row r="1387" spans="2:65" s="1" customFormat="1" ht="22.5" customHeight="1">
      <c r="B1387" s="165"/>
      <c r="C1387" s="166" t="s">
        <v>1613</v>
      </c>
      <c r="D1387" s="166" t="s">
        <v>189</v>
      </c>
      <c r="E1387" s="167" t="s">
        <v>1614</v>
      </c>
      <c r="F1387" s="168" t="s">
        <v>1615</v>
      </c>
      <c r="G1387" s="169" t="s">
        <v>742</v>
      </c>
      <c r="H1387" s="170">
        <v>2</v>
      </c>
      <c r="I1387" s="171"/>
      <c r="J1387" s="172">
        <f>ROUND(I1387*H1387,2)</f>
        <v>0</v>
      </c>
      <c r="K1387" s="168" t="s">
        <v>193</v>
      </c>
      <c r="L1387" s="35"/>
      <c r="M1387" s="173" t="s">
        <v>22</v>
      </c>
      <c r="N1387" s="174" t="s">
        <v>43</v>
      </c>
      <c r="O1387" s="36"/>
      <c r="P1387" s="175">
        <f>O1387*H1387</f>
        <v>0</v>
      </c>
      <c r="Q1387" s="175">
        <v>0</v>
      </c>
      <c r="R1387" s="175">
        <f>Q1387*H1387</f>
        <v>0</v>
      </c>
      <c r="S1387" s="175">
        <v>0</v>
      </c>
      <c r="T1387" s="176">
        <f>S1387*H1387</f>
        <v>0</v>
      </c>
      <c r="AR1387" s="18" t="s">
        <v>301</v>
      </c>
      <c r="AT1387" s="18" t="s">
        <v>189</v>
      </c>
      <c r="AU1387" s="18" t="s">
        <v>195</v>
      </c>
      <c r="AY1387" s="18" t="s">
        <v>187</v>
      </c>
      <c r="BE1387" s="177">
        <f>IF(N1387="základní",J1387,0)</f>
        <v>0</v>
      </c>
      <c r="BF1387" s="177">
        <f>IF(N1387="snížená",J1387,0)</f>
        <v>0</v>
      </c>
      <c r="BG1387" s="177">
        <f>IF(N1387="zákl. přenesená",J1387,0)</f>
        <v>0</v>
      </c>
      <c r="BH1387" s="177">
        <f>IF(N1387="sníž. přenesená",J1387,0)</f>
        <v>0</v>
      </c>
      <c r="BI1387" s="177">
        <f>IF(N1387="nulová",J1387,0)</f>
        <v>0</v>
      </c>
      <c r="BJ1387" s="18" t="s">
        <v>195</v>
      </c>
      <c r="BK1387" s="177">
        <f>ROUND(I1387*H1387,2)</f>
        <v>0</v>
      </c>
      <c r="BL1387" s="18" t="s">
        <v>301</v>
      </c>
      <c r="BM1387" s="18" t="s">
        <v>1616</v>
      </c>
    </row>
    <row r="1388" spans="2:51" s="11" customFormat="1" ht="13.5">
      <c r="B1388" s="178"/>
      <c r="D1388" s="179" t="s">
        <v>197</v>
      </c>
      <c r="E1388" s="180" t="s">
        <v>22</v>
      </c>
      <c r="F1388" s="181" t="s">
        <v>250</v>
      </c>
      <c r="H1388" s="182" t="s">
        <v>22</v>
      </c>
      <c r="I1388" s="183"/>
      <c r="L1388" s="178"/>
      <c r="M1388" s="184"/>
      <c r="N1388" s="185"/>
      <c r="O1388" s="185"/>
      <c r="P1388" s="185"/>
      <c r="Q1388" s="185"/>
      <c r="R1388" s="185"/>
      <c r="S1388" s="185"/>
      <c r="T1388" s="186"/>
      <c r="AT1388" s="182" t="s">
        <v>197</v>
      </c>
      <c r="AU1388" s="182" t="s">
        <v>195</v>
      </c>
      <c r="AV1388" s="11" t="s">
        <v>78</v>
      </c>
      <c r="AW1388" s="11" t="s">
        <v>35</v>
      </c>
      <c r="AX1388" s="11" t="s">
        <v>71</v>
      </c>
      <c r="AY1388" s="182" t="s">
        <v>187</v>
      </c>
    </row>
    <row r="1389" spans="2:51" s="12" customFormat="1" ht="13.5">
      <c r="B1389" s="187"/>
      <c r="D1389" s="196" t="s">
        <v>197</v>
      </c>
      <c r="E1389" s="216" t="s">
        <v>22</v>
      </c>
      <c r="F1389" s="217" t="s">
        <v>1617</v>
      </c>
      <c r="H1389" s="218">
        <v>2</v>
      </c>
      <c r="I1389" s="191"/>
      <c r="L1389" s="187"/>
      <c r="M1389" s="192"/>
      <c r="N1389" s="193"/>
      <c r="O1389" s="193"/>
      <c r="P1389" s="193"/>
      <c r="Q1389" s="193"/>
      <c r="R1389" s="193"/>
      <c r="S1389" s="193"/>
      <c r="T1389" s="194"/>
      <c r="AT1389" s="188" t="s">
        <v>197</v>
      </c>
      <c r="AU1389" s="188" t="s">
        <v>195</v>
      </c>
      <c r="AV1389" s="12" t="s">
        <v>195</v>
      </c>
      <c r="AW1389" s="12" t="s">
        <v>35</v>
      </c>
      <c r="AX1389" s="12" t="s">
        <v>78</v>
      </c>
      <c r="AY1389" s="188" t="s">
        <v>187</v>
      </c>
    </row>
    <row r="1390" spans="2:65" s="1" customFormat="1" ht="22.5" customHeight="1">
      <c r="B1390" s="165"/>
      <c r="C1390" s="219" t="s">
        <v>1618</v>
      </c>
      <c r="D1390" s="219" t="s">
        <v>307</v>
      </c>
      <c r="E1390" s="220" t="s">
        <v>1619</v>
      </c>
      <c r="F1390" s="221" t="s">
        <v>1620</v>
      </c>
      <c r="G1390" s="222" t="s">
        <v>742</v>
      </c>
      <c r="H1390" s="223">
        <v>2</v>
      </c>
      <c r="I1390" s="224"/>
      <c r="J1390" s="225">
        <f>ROUND(I1390*H1390,2)</f>
        <v>0</v>
      </c>
      <c r="K1390" s="221" t="s">
        <v>22</v>
      </c>
      <c r="L1390" s="226"/>
      <c r="M1390" s="227" t="s">
        <v>22</v>
      </c>
      <c r="N1390" s="228" t="s">
        <v>43</v>
      </c>
      <c r="O1390" s="36"/>
      <c r="P1390" s="175">
        <f>O1390*H1390</f>
        <v>0</v>
      </c>
      <c r="Q1390" s="175">
        <v>0.00037</v>
      </c>
      <c r="R1390" s="175">
        <f>Q1390*H1390</f>
        <v>0.00074</v>
      </c>
      <c r="S1390" s="175">
        <v>0</v>
      </c>
      <c r="T1390" s="176">
        <f>S1390*H1390</f>
        <v>0</v>
      </c>
      <c r="AR1390" s="18" t="s">
        <v>437</v>
      </c>
      <c r="AT1390" s="18" t="s">
        <v>307</v>
      </c>
      <c r="AU1390" s="18" t="s">
        <v>195</v>
      </c>
      <c r="AY1390" s="18" t="s">
        <v>187</v>
      </c>
      <c r="BE1390" s="177">
        <f>IF(N1390="základní",J1390,0)</f>
        <v>0</v>
      </c>
      <c r="BF1390" s="177">
        <f>IF(N1390="snížená",J1390,0)</f>
        <v>0</v>
      </c>
      <c r="BG1390" s="177">
        <f>IF(N1390="zákl. přenesená",J1390,0)</f>
        <v>0</v>
      </c>
      <c r="BH1390" s="177">
        <f>IF(N1390="sníž. přenesená",J1390,0)</f>
        <v>0</v>
      </c>
      <c r="BI1390" s="177">
        <f>IF(N1390="nulová",J1390,0)</f>
        <v>0</v>
      </c>
      <c r="BJ1390" s="18" t="s">
        <v>195</v>
      </c>
      <c r="BK1390" s="177">
        <f>ROUND(I1390*H1390,2)</f>
        <v>0</v>
      </c>
      <c r="BL1390" s="18" t="s">
        <v>301</v>
      </c>
      <c r="BM1390" s="18" t="s">
        <v>1621</v>
      </c>
    </row>
    <row r="1391" spans="2:51" s="11" customFormat="1" ht="13.5">
      <c r="B1391" s="178"/>
      <c r="D1391" s="179" t="s">
        <v>197</v>
      </c>
      <c r="E1391" s="180" t="s">
        <v>22</v>
      </c>
      <c r="F1391" s="181" t="s">
        <v>250</v>
      </c>
      <c r="H1391" s="182" t="s">
        <v>22</v>
      </c>
      <c r="I1391" s="183"/>
      <c r="L1391" s="178"/>
      <c r="M1391" s="184"/>
      <c r="N1391" s="185"/>
      <c r="O1391" s="185"/>
      <c r="P1391" s="185"/>
      <c r="Q1391" s="185"/>
      <c r="R1391" s="185"/>
      <c r="S1391" s="185"/>
      <c r="T1391" s="186"/>
      <c r="AT1391" s="182" t="s">
        <v>197</v>
      </c>
      <c r="AU1391" s="182" t="s">
        <v>195</v>
      </c>
      <c r="AV1391" s="11" t="s">
        <v>78</v>
      </c>
      <c r="AW1391" s="11" t="s">
        <v>35</v>
      </c>
      <c r="AX1391" s="11" t="s">
        <v>71</v>
      </c>
      <c r="AY1391" s="182" t="s">
        <v>187</v>
      </c>
    </row>
    <row r="1392" spans="2:51" s="12" customFormat="1" ht="13.5">
      <c r="B1392" s="187"/>
      <c r="D1392" s="196" t="s">
        <v>197</v>
      </c>
      <c r="E1392" s="216" t="s">
        <v>22</v>
      </c>
      <c r="F1392" s="217" t="s">
        <v>1617</v>
      </c>
      <c r="H1392" s="218">
        <v>2</v>
      </c>
      <c r="I1392" s="191"/>
      <c r="L1392" s="187"/>
      <c r="M1392" s="192"/>
      <c r="N1392" s="193"/>
      <c r="O1392" s="193"/>
      <c r="P1392" s="193"/>
      <c r="Q1392" s="193"/>
      <c r="R1392" s="193"/>
      <c r="S1392" s="193"/>
      <c r="T1392" s="194"/>
      <c r="AT1392" s="188" t="s">
        <v>197</v>
      </c>
      <c r="AU1392" s="188" t="s">
        <v>195</v>
      </c>
      <c r="AV1392" s="12" t="s">
        <v>195</v>
      </c>
      <c r="AW1392" s="12" t="s">
        <v>35</v>
      </c>
      <c r="AX1392" s="12" t="s">
        <v>78</v>
      </c>
      <c r="AY1392" s="188" t="s">
        <v>187</v>
      </c>
    </row>
    <row r="1393" spans="2:65" s="1" customFormat="1" ht="22.5" customHeight="1">
      <c r="B1393" s="165"/>
      <c r="C1393" s="166" t="s">
        <v>1622</v>
      </c>
      <c r="D1393" s="166" t="s">
        <v>189</v>
      </c>
      <c r="E1393" s="167" t="s">
        <v>1623</v>
      </c>
      <c r="F1393" s="168" t="s">
        <v>1624</v>
      </c>
      <c r="G1393" s="169" t="s">
        <v>1136</v>
      </c>
      <c r="H1393" s="170">
        <v>1</v>
      </c>
      <c r="I1393" s="171"/>
      <c r="J1393" s="172">
        <f>ROUND(I1393*H1393,2)</f>
        <v>0</v>
      </c>
      <c r="K1393" s="168" t="s">
        <v>22</v>
      </c>
      <c r="L1393" s="35"/>
      <c r="M1393" s="173" t="s">
        <v>22</v>
      </c>
      <c r="N1393" s="231" t="s">
        <v>43</v>
      </c>
      <c r="O1393" s="232"/>
      <c r="P1393" s="233">
        <f>O1393*H1393</f>
        <v>0</v>
      </c>
      <c r="Q1393" s="233">
        <v>0</v>
      </c>
      <c r="R1393" s="233">
        <f>Q1393*H1393</f>
        <v>0</v>
      </c>
      <c r="S1393" s="233">
        <v>0</v>
      </c>
      <c r="T1393" s="234">
        <f>S1393*H1393</f>
        <v>0</v>
      </c>
      <c r="AR1393" s="18" t="s">
        <v>301</v>
      </c>
      <c r="AT1393" s="18" t="s">
        <v>189</v>
      </c>
      <c r="AU1393" s="18" t="s">
        <v>195</v>
      </c>
      <c r="AY1393" s="18" t="s">
        <v>187</v>
      </c>
      <c r="BE1393" s="177">
        <f>IF(N1393="základní",J1393,0)</f>
        <v>0</v>
      </c>
      <c r="BF1393" s="177">
        <f>IF(N1393="snížená",J1393,0)</f>
        <v>0</v>
      </c>
      <c r="BG1393" s="177">
        <f>IF(N1393="zákl. přenesená",J1393,0)</f>
        <v>0</v>
      </c>
      <c r="BH1393" s="177">
        <f>IF(N1393="sníž. přenesená",J1393,0)</f>
        <v>0</v>
      </c>
      <c r="BI1393" s="177">
        <f>IF(N1393="nulová",J1393,0)</f>
        <v>0</v>
      </c>
      <c r="BJ1393" s="18" t="s">
        <v>195</v>
      </c>
      <c r="BK1393" s="177">
        <f>ROUND(I1393*H1393,2)</f>
        <v>0</v>
      </c>
      <c r="BL1393" s="18" t="s">
        <v>301</v>
      </c>
      <c r="BM1393" s="18" t="s">
        <v>1625</v>
      </c>
    </row>
    <row r="1394" spans="2:12" s="1" customFormat="1" ht="6.75" customHeight="1">
      <c r="B1394" s="50"/>
      <c r="C1394" s="51"/>
      <c r="D1394" s="51"/>
      <c r="E1394" s="51"/>
      <c r="F1394" s="51"/>
      <c r="G1394" s="51"/>
      <c r="H1394" s="51"/>
      <c r="I1394" s="117"/>
      <c r="J1394" s="51"/>
      <c r="K1394" s="51"/>
      <c r="L1394" s="35"/>
    </row>
    <row r="1395" ht="13.5">
      <c r="AT1395" s="235"/>
    </row>
  </sheetData>
  <sheetProtection password="CC35" sheet="1" objects="1" scenarios="1" formatColumns="0" formatRows="0" sort="0" autoFilter="0"/>
  <autoFilter ref="C95:K95"/>
  <mergeCells count="9">
    <mergeCell ref="E88:H88"/>
    <mergeCell ref="G1:H1"/>
    <mergeCell ref="L2:V2"/>
    <mergeCell ref="E7:H7"/>
    <mergeCell ref="E9:H9"/>
    <mergeCell ref="E24:H24"/>
    <mergeCell ref="E45:H45"/>
    <mergeCell ref="E47:H47"/>
    <mergeCell ref="E86:H86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4"/>
      <c r="C1" s="284"/>
      <c r="D1" s="283" t="s">
        <v>1</v>
      </c>
      <c r="E1" s="284"/>
      <c r="F1" s="285" t="s">
        <v>2199</v>
      </c>
      <c r="G1" s="290" t="s">
        <v>2200</v>
      </c>
      <c r="H1" s="290"/>
      <c r="I1" s="291"/>
      <c r="J1" s="285" t="s">
        <v>2201</v>
      </c>
      <c r="K1" s="283" t="s">
        <v>92</v>
      </c>
      <c r="L1" s="285" t="s">
        <v>2202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82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78</v>
      </c>
    </row>
    <row r="4" spans="2:46" ht="36.75" customHeight="1">
      <c r="B4" s="22"/>
      <c r="C4" s="23"/>
      <c r="D4" s="24" t="s">
        <v>101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77" t="str">
        <f>'Rekapitulace stavby'!K6</f>
        <v>Úspora energií v bytových domech Malý Koloredov, č.p. 811</v>
      </c>
      <c r="F7" s="246"/>
      <c r="G7" s="246"/>
      <c r="H7" s="246"/>
      <c r="I7" s="95"/>
      <c r="J7" s="23"/>
      <c r="K7" s="25"/>
    </row>
    <row r="8" spans="2:11" s="1" customFormat="1" ht="15">
      <c r="B8" s="35"/>
      <c r="C8" s="36"/>
      <c r="D8" s="31" t="s">
        <v>114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78" t="s">
        <v>1626</v>
      </c>
      <c r="F9" s="253"/>
      <c r="G9" s="253"/>
      <c r="H9" s="253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22</v>
      </c>
      <c r="G11" s="36"/>
      <c r="H11" s="36"/>
      <c r="I11" s="97" t="s">
        <v>21</v>
      </c>
      <c r="J11" s="29" t="s">
        <v>22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23.6.2016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7" t="s">
        <v>28</v>
      </c>
      <c r="J14" s="29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7" t="s">
        <v>30</v>
      </c>
      <c r="J15" s="29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28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7" t="s">
        <v>28</v>
      </c>
      <c r="J20" s="29" t="s">
        <v>22</v>
      </c>
      <c r="K20" s="39"/>
    </row>
    <row r="21" spans="2:11" s="1" customFormat="1" ht="18" customHeight="1">
      <c r="B21" s="35"/>
      <c r="C21" s="36"/>
      <c r="D21" s="36"/>
      <c r="E21" s="29" t="s">
        <v>34</v>
      </c>
      <c r="F21" s="36"/>
      <c r="G21" s="36"/>
      <c r="H21" s="36"/>
      <c r="I21" s="97" t="s">
        <v>30</v>
      </c>
      <c r="J21" s="29" t="s">
        <v>22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9" t="s">
        <v>22</v>
      </c>
      <c r="F24" s="279"/>
      <c r="G24" s="279"/>
      <c r="H24" s="27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37</v>
      </c>
      <c r="E27" s="36"/>
      <c r="F27" s="36"/>
      <c r="G27" s="36"/>
      <c r="H27" s="36"/>
      <c r="I27" s="96"/>
      <c r="J27" s="106">
        <f>ROUND(J78,2)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7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8">
        <f>ROUND(SUM(BE78:BE81),2)</f>
        <v>0</v>
      </c>
      <c r="G30" s="36"/>
      <c r="H30" s="36"/>
      <c r="I30" s="109">
        <v>0.21</v>
      </c>
      <c r="J30" s="108">
        <f>ROUND(ROUND((SUM(BE78:BE81)),2)*I30,2)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8">
        <f>ROUND(SUM(BF78:BF81),2)</f>
        <v>0</v>
      </c>
      <c r="G31" s="36"/>
      <c r="H31" s="36"/>
      <c r="I31" s="109">
        <v>0.15</v>
      </c>
      <c r="J31" s="108">
        <f>ROUND(ROUND((SUM(BF78:BF81)),2)*I31,2)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8">
        <f>ROUND(SUM(BG78:BG81),2)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8">
        <f>ROUND(SUM(BH78:BH81),2)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8">
        <f>ROUND(SUM(BI78:BI81),2)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47</v>
      </c>
      <c r="E36" s="66"/>
      <c r="F36" s="66"/>
      <c r="G36" s="112" t="s">
        <v>48</v>
      </c>
      <c r="H36" s="113" t="s">
        <v>49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146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7" t="str">
        <f>E7</f>
        <v>Úspora energií v bytových domech Malý Koloredov, č.p. 811</v>
      </c>
      <c r="F45" s="253"/>
      <c r="G45" s="253"/>
      <c r="H45" s="253"/>
      <c r="I45" s="96"/>
      <c r="J45" s="36"/>
      <c r="K45" s="39"/>
    </row>
    <row r="46" spans="2:11" s="1" customFormat="1" ht="14.25" customHeight="1">
      <c r="B46" s="35"/>
      <c r="C46" s="31" t="s">
        <v>114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8" t="str">
        <f>E9</f>
        <v>003 - Vedlejší aktivity projektu </v>
      </c>
      <c r="F47" s="253"/>
      <c r="G47" s="253"/>
      <c r="H47" s="25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Frýdek - Místek</v>
      </c>
      <c r="G49" s="36"/>
      <c r="H49" s="36"/>
      <c r="I49" s="97" t="s">
        <v>25</v>
      </c>
      <c r="J49" s="98" t="str">
        <f>IF(J12="","",J12)</f>
        <v>23.6.2016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 </v>
      </c>
      <c r="G51" s="36"/>
      <c r="H51" s="36"/>
      <c r="I51" s="97" t="s">
        <v>33</v>
      </c>
      <c r="J51" s="29" t="str">
        <f>E21</f>
        <v>Atris, s.r.o.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147</v>
      </c>
      <c r="D54" s="110"/>
      <c r="E54" s="110"/>
      <c r="F54" s="110"/>
      <c r="G54" s="110"/>
      <c r="H54" s="110"/>
      <c r="I54" s="121"/>
      <c r="J54" s="122" t="s">
        <v>148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149</v>
      </c>
      <c r="D56" s="36"/>
      <c r="E56" s="36"/>
      <c r="F56" s="36"/>
      <c r="G56" s="36"/>
      <c r="H56" s="36"/>
      <c r="I56" s="96"/>
      <c r="J56" s="106">
        <f>J78</f>
        <v>0</v>
      </c>
      <c r="K56" s="39"/>
      <c r="AU56" s="18" t="s">
        <v>150</v>
      </c>
    </row>
    <row r="57" spans="2:11" s="7" customFormat="1" ht="24.75" customHeight="1">
      <c r="B57" s="125"/>
      <c r="C57" s="126"/>
      <c r="D57" s="127" t="s">
        <v>162</v>
      </c>
      <c r="E57" s="128"/>
      <c r="F57" s="128"/>
      <c r="G57" s="128"/>
      <c r="H57" s="128"/>
      <c r="I57" s="129"/>
      <c r="J57" s="130">
        <f>J79</f>
        <v>0</v>
      </c>
      <c r="K57" s="131"/>
    </row>
    <row r="58" spans="2:11" s="8" customFormat="1" ht="19.5" customHeight="1">
      <c r="B58" s="132"/>
      <c r="C58" s="133"/>
      <c r="D58" s="134" t="s">
        <v>1627</v>
      </c>
      <c r="E58" s="135"/>
      <c r="F58" s="135"/>
      <c r="G58" s="135"/>
      <c r="H58" s="135"/>
      <c r="I58" s="136"/>
      <c r="J58" s="137">
        <f>J80</f>
        <v>0</v>
      </c>
      <c r="K58" s="138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96"/>
      <c r="J59" s="36"/>
      <c r="K59" s="39"/>
    </row>
    <row r="60" spans="2:11" s="1" customFormat="1" ht="6.75" customHeight="1">
      <c r="B60" s="50"/>
      <c r="C60" s="51"/>
      <c r="D60" s="51"/>
      <c r="E60" s="51"/>
      <c r="F60" s="51"/>
      <c r="G60" s="51"/>
      <c r="H60" s="51"/>
      <c r="I60" s="117"/>
      <c r="J60" s="51"/>
      <c r="K60" s="52"/>
    </row>
    <row r="64" spans="2:12" s="1" customFormat="1" ht="6.75" customHeight="1">
      <c r="B64" s="53"/>
      <c r="C64" s="54"/>
      <c r="D64" s="54"/>
      <c r="E64" s="54"/>
      <c r="F64" s="54"/>
      <c r="G64" s="54"/>
      <c r="H64" s="54"/>
      <c r="I64" s="118"/>
      <c r="J64" s="54"/>
      <c r="K64" s="54"/>
      <c r="L64" s="35"/>
    </row>
    <row r="65" spans="2:12" s="1" customFormat="1" ht="36.75" customHeight="1">
      <c r="B65" s="35"/>
      <c r="C65" s="55" t="s">
        <v>171</v>
      </c>
      <c r="I65" s="139"/>
      <c r="L65" s="35"/>
    </row>
    <row r="66" spans="2:12" s="1" customFormat="1" ht="6.75" customHeight="1">
      <c r="B66" s="35"/>
      <c r="I66" s="139"/>
      <c r="L66" s="35"/>
    </row>
    <row r="67" spans="2:12" s="1" customFormat="1" ht="14.25" customHeight="1">
      <c r="B67" s="35"/>
      <c r="C67" s="57" t="s">
        <v>16</v>
      </c>
      <c r="I67" s="139"/>
      <c r="L67" s="35"/>
    </row>
    <row r="68" spans="2:12" s="1" customFormat="1" ht="22.5" customHeight="1">
      <c r="B68" s="35"/>
      <c r="E68" s="280" t="str">
        <f>E7</f>
        <v>Úspora energií v bytových domech Malý Koloredov, č.p. 811</v>
      </c>
      <c r="F68" s="243"/>
      <c r="G68" s="243"/>
      <c r="H68" s="243"/>
      <c r="I68" s="139"/>
      <c r="L68" s="35"/>
    </row>
    <row r="69" spans="2:12" s="1" customFormat="1" ht="14.25" customHeight="1">
      <c r="B69" s="35"/>
      <c r="C69" s="57" t="s">
        <v>114</v>
      </c>
      <c r="I69" s="139"/>
      <c r="L69" s="35"/>
    </row>
    <row r="70" spans="2:12" s="1" customFormat="1" ht="23.25" customHeight="1">
      <c r="B70" s="35"/>
      <c r="E70" s="261" t="str">
        <f>E9</f>
        <v>003 - Vedlejší aktivity projektu </v>
      </c>
      <c r="F70" s="243"/>
      <c r="G70" s="243"/>
      <c r="H70" s="243"/>
      <c r="I70" s="139"/>
      <c r="L70" s="35"/>
    </row>
    <row r="71" spans="2:12" s="1" customFormat="1" ht="6.75" customHeight="1">
      <c r="B71" s="35"/>
      <c r="I71" s="139"/>
      <c r="L71" s="35"/>
    </row>
    <row r="72" spans="2:12" s="1" customFormat="1" ht="18" customHeight="1">
      <c r="B72" s="35"/>
      <c r="C72" s="57" t="s">
        <v>23</v>
      </c>
      <c r="F72" s="140" t="str">
        <f>F12</f>
        <v>Frýdek - Místek</v>
      </c>
      <c r="I72" s="141" t="s">
        <v>25</v>
      </c>
      <c r="J72" s="61" t="str">
        <f>IF(J12="","",J12)</f>
        <v>23.6.2016</v>
      </c>
      <c r="L72" s="35"/>
    </row>
    <row r="73" spans="2:12" s="1" customFormat="1" ht="6.75" customHeight="1">
      <c r="B73" s="35"/>
      <c r="I73" s="139"/>
      <c r="L73" s="35"/>
    </row>
    <row r="74" spans="2:12" s="1" customFormat="1" ht="15">
      <c r="B74" s="35"/>
      <c r="C74" s="57" t="s">
        <v>27</v>
      </c>
      <c r="F74" s="140" t="str">
        <f>E15</f>
        <v> </v>
      </c>
      <c r="I74" s="141" t="s">
        <v>33</v>
      </c>
      <c r="J74" s="140" t="str">
        <f>E21</f>
        <v>Atris, s.r.o.</v>
      </c>
      <c r="L74" s="35"/>
    </row>
    <row r="75" spans="2:12" s="1" customFormat="1" ht="14.25" customHeight="1">
      <c r="B75" s="35"/>
      <c r="C75" s="57" t="s">
        <v>31</v>
      </c>
      <c r="F75" s="140">
        <f>IF(E18="","",E18)</f>
      </c>
      <c r="I75" s="139"/>
      <c r="L75" s="35"/>
    </row>
    <row r="76" spans="2:12" s="1" customFormat="1" ht="9.75" customHeight="1">
      <c r="B76" s="35"/>
      <c r="I76" s="139"/>
      <c r="L76" s="35"/>
    </row>
    <row r="77" spans="2:20" s="9" customFormat="1" ht="29.25" customHeight="1">
      <c r="B77" s="142"/>
      <c r="C77" s="143" t="s">
        <v>172</v>
      </c>
      <c r="D77" s="144" t="s">
        <v>56</v>
      </c>
      <c r="E77" s="144" t="s">
        <v>52</v>
      </c>
      <c r="F77" s="144" t="s">
        <v>173</v>
      </c>
      <c r="G77" s="144" t="s">
        <v>174</v>
      </c>
      <c r="H77" s="144" t="s">
        <v>175</v>
      </c>
      <c r="I77" s="145" t="s">
        <v>176</v>
      </c>
      <c r="J77" s="144" t="s">
        <v>148</v>
      </c>
      <c r="K77" s="146" t="s">
        <v>177</v>
      </c>
      <c r="L77" s="142"/>
      <c r="M77" s="68" t="s">
        <v>178</v>
      </c>
      <c r="N77" s="69" t="s">
        <v>41</v>
      </c>
      <c r="O77" s="69" t="s">
        <v>179</v>
      </c>
      <c r="P77" s="69" t="s">
        <v>180</v>
      </c>
      <c r="Q77" s="69" t="s">
        <v>181</v>
      </c>
      <c r="R77" s="69" t="s">
        <v>182</v>
      </c>
      <c r="S77" s="69" t="s">
        <v>183</v>
      </c>
      <c r="T77" s="70" t="s">
        <v>184</v>
      </c>
    </row>
    <row r="78" spans="2:63" s="1" customFormat="1" ht="29.25" customHeight="1">
      <c r="B78" s="35"/>
      <c r="C78" s="72" t="s">
        <v>149</v>
      </c>
      <c r="I78" s="139"/>
      <c r="J78" s="147">
        <f>BK78</f>
        <v>0</v>
      </c>
      <c r="L78" s="35"/>
      <c r="M78" s="71"/>
      <c r="N78" s="62"/>
      <c r="O78" s="62"/>
      <c r="P78" s="148">
        <f>P79</f>
        <v>0</v>
      </c>
      <c r="Q78" s="62"/>
      <c r="R78" s="148">
        <f>R79</f>
        <v>0</v>
      </c>
      <c r="S78" s="62"/>
      <c r="T78" s="149">
        <f>T79</f>
        <v>0</v>
      </c>
      <c r="AT78" s="18" t="s">
        <v>70</v>
      </c>
      <c r="AU78" s="18" t="s">
        <v>150</v>
      </c>
      <c r="BK78" s="150">
        <f>BK79</f>
        <v>0</v>
      </c>
    </row>
    <row r="79" spans="2:63" s="10" customFormat="1" ht="36.75" customHeight="1">
      <c r="B79" s="151"/>
      <c r="D79" s="152" t="s">
        <v>70</v>
      </c>
      <c r="E79" s="153" t="s">
        <v>947</v>
      </c>
      <c r="F79" s="153" t="s">
        <v>948</v>
      </c>
      <c r="I79" s="154"/>
      <c r="J79" s="155">
        <f>BK79</f>
        <v>0</v>
      </c>
      <c r="L79" s="151"/>
      <c r="M79" s="156"/>
      <c r="N79" s="157"/>
      <c r="O79" s="157"/>
      <c r="P79" s="158">
        <f>P80</f>
        <v>0</v>
      </c>
      <c r="Q79" s="157"/>
      <c r="R79" s="158">
        <f>R80</f>
        <v>0</v>
      </c>
      <c r="S79" s="157"/>
      <c r="T79" s="159">
        <f>T80</f>
        <v>0</v>
      </c>
      <c r="AR79" s="152" t="s">
        <v>195</v>
      </c>
      <c r="AT79" s="160" t="s">
        <v>70</v>
      </c>
      <c r="AU79" s="160" t="s">
        <v>71</v>
      </c>
      <c r="AY79" s="152" t="s">
        <v>187</v>
      </c>
      <c r="BK79" s="161">
        <f>BK80</f>
        <v>0</v>
      </c>
    </row>
    <row r="80" spans="2:63" s="10" customFormat="1" ht="19.5" customHeight="1">
      <c r="B80" s="151"/>
      <c r="D80" s="162" t="s">
        <v>70</v>
      </c>
      <c r="E80" s="163" t="s">
        <v>1628</v>
      </c>
      <c r="F80" s="163" t="s">
        <v>1629</v>
      </c>
      <c r="I80" s="154"/>
      <c r="J80" s="164">
        <f>BK80</f>
        <v>0</v>
      </c>
      <c r="L80" s="151"/>
      <c r="M80" s="156"/>
      <c r="N80" s="157"/>
      <c r="O80" s="157"/>
      <c r="P80" s="158">
        <f>P81</f>
        <v>0</v>
      </c>
      <c r="Q80" s="157"/>
      <c r="R80" s="158">
        <f>R81</f>
        <v>0</v>
      </c>
      <c r="S80" s="157"/>
      <c r="T80" s="159">
        <f>T81</f>
        <v>0</v>
      </c>
      <c r="AR80" s="152" t="s">
        <v>195</v>
      </c>
      <c r="AT80" s="160" t="s">
        <v>70</v>
      </c>
      <c r="AU80" s="160" t="s">
        <v>78</v>
      </c>
      <c r="AY80" s="152" t="s">
        <v>187</v>
      </c>
      <c r="BK80" s="161">
        <f>BK81</f>
        <v>0</v>
      </c>
    </row>
    <row r="81" spans="2:65" s="1" customFormat="1" ht="22.5" customHeight="1">
      <c r="B81" s="165"/>
      <c r="C81" s="166" t="s">
        <v>78</v>
      </c>
      <c r="D81" s="166" t="s">
        <v>189</v>
      </c>
      <c r="E81" s="167" t="s">
        <v>1630</v>
      </c>
      <c r="F81" s="168" t="s">
        <v>1631</v>
      </c>
      <c r="G81" s="169" t="s">
        <v>742</v>
      </c>
      <c r="H81" s="170">
        <v>1</v>
      </c>
      <c r="I81" s="171"/>
      <c r="J81" s="172">
        <f>ROUND(I81*H81,2)</f>
        <v>0</v>
      </c>
      <c r="K81" s="168" t="s">
        <v>22</v>
      </c>
      <c r="L81" s="35"/>
      <c r="M81" s="173" t="s">
        <v>22</v>
      </c>
      <c r="N81" s="231" t="s">
        <v>43</v>
      </c>
      <c r="O81" s="232"/>
      <c r="P81" s="233">
        <f>O81*H81</f>
        <v>0</v>
      </c>
      <c r="Q81" s="233">
        <v>0</v>
      </c>
      <c r="R81" s="233">
        <f>Q81*H81</f>
        <v>0</v>
      </c>
      <c r="S81" s="233">
        <v>0</v>
      </c>
      <c r="T81" s="234">
        <f>S81*H81</f>
        <v>0</v>
      </c>
      <c r="AR81" s="18" t="s">
        <v>301</v>
      </c>
      <c r="AT81" s="18" t="s">
        <v>189</v>
      </c>
      <c r="AU81" s="18" t="s">
        <v>195</v>
      </c>
      <c r="AY81" s="18" t="s">
        <v>187</v>
      </c>
      <c r="BE81" s="177">
        <f>IF(N81="základní",J81,0)</f>
        <v>0</v>
      </c>
      <c r="BF81" s="177">
        <f>IF(N81="snížená",J81,0)</f>
        <v>0</v>
      </c>
      <c r="BG81" s="177">
        <f>IF(N81="zákl. přenesená",J81,0)</f>
        <v>0</v>
      </c>
      <c r="BH81" s="177">
        <f>IF(N81="sníž. přenesená",J81,0)</f>
        <v>0</v>
      </c>
      <c r="BI81" s="177">
        <f>IF(N81="nulová",J81,0)</f>
        <v>0</v>
      </c>
      <c r="BJ81" s="18" t="s">
        <v>195</v>
      </c>
      <c r="BK81" s="177">
        <f>ROUND(I81*H81,2)</f>
        <v>0</v>
      </c>
      <c r="BL81" s="18" t="s">
        <v>301</v>
      </c>
      <c r="BM81" s="18" t="s">
        <v>1632</v>
      </c>
    </row>
    <row r="82" spans="2:12" s="1" customFormat="1" ht="6.75" customHeight="1">
      <c r="B82" s="50"/>
      <c r="C82" s="51"/>
      <c r="D82" s="51"/>
      <c r="E82" s="51"/>
      <c r="F82" s="51"/>
      <c r="G82" s="51"/>
      <c r="H82" s="51"/>
      <c r="I82" s="117"/>
      <c r="J82" s="51"/>
      <c r="K82" s="51"/>
      <c r="L82" s="35"/>
    </row>
    <row r="1395" ht="13.5">
      <c r="AT1395" s="235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4"/>
      <c r="C1" s="284"/>
      <c r="D1" s="283" t="s">
        <v>1</v>
      </c>
      <c r="E1" s="284"/>
      <c r="F1" s="285" t="s">
        <v>2199</v>
      </c>
      <c r="G1" s="290" t="s">
        <v>2200</v>
      </c>
      <c r="H1" s="290"/>
      <c r="I1" s="291"/>
      <c r="J1" s="285" t="s">
        <v>2201</v>
      </c>
      <c r="K1" s="283" t="s">
        <v>92</v>
      </c>
      <c r="L1" s="285" t="s">
        <v>2202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78</v>
      </c>
    </row>
    <row r="4" spans="2:46" ht="36.75" customHeight="1">
      <c r="B4" s="22"/>
      <c r="C4" s="23"/>
      <c r="D4" s="24" t="s">
        <v>101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77" t="str">
        <f>'Rekapitulace stavby'!K6</f>
        <v>Úspora energií v bytových domech Malý Koloredov, č.p. 811</v>
      </c>
      <c r="F7" s="246"/>
      <c r="G7" s="246"/>
      <c r="H7" s="246"/>
      <c r="I7" s="95"/>
      <c r="J7" s="23"/>
      <c r="K7" s="25"/>
    </row>
    <row r="8" spans="2:11" s="1" customFormat="1" ht="15">
      <c r="B8" s="35"/>
      <c r="C8" s="36"/>
      <c r="D8" s="31" t="s">
        <v>114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78" t="s">
        <v>1633</v>
      </c>
      <c r="F9" s="253"/>
      <c r="G9" s="253"/>
      <c r="H9" s="253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22</v>
      </c>
      <c r="G11" s="36"/>
      <c r="H11" s="36"/>
      <c r="I11" s="97" t="s">
        <v>21</v>
      </c>
      <c r="J11" s="29" t="s">
        <v>22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29</v>
      </c>
      <c r="G12" s="36"/>
      <c r="H12" s="36"/>
      <c r="I12" s="97" t="s">
        <v>25</v>
      </c>
      <c r="J12" s="98" t="str">
        <f>'Rekapitulace stavby'!AN8</f>
        <v>23.6.2016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7" t="s">
        <v>28</v>
      </c>
      <c r="J14" s="29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7" t="s">
        <v>30</v>
      </c>
      <c r="J15" s="29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28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7" t="s">
        <v>28</v>
      </c>
      <c r="J20" s="29" t="s">
        <v>22</v>
      </c>
      <c r="K20" s="39"/>
    </row>
    <row r="21" spans="2:11" s="1" customFormat="1" ht="18" customHeight="1">
      <c r="B21" s="35"/>
      <c r="C21" s="36"/>
      <c r="D21" s="36"/>
      <c r="E21" s="29" t="s">
        <v>1634</v>
      </c>
      <c r="F21" s="36"/>
      <c r="G21" s="36"/>
      <c r="H21" s="36"/>
      <c r="I21" s="97" t="s">
        <v>30</v>
      </c>
      <c r="J21" s="29" t="s">
        <v>22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9" t="s">
        <v>22</v>
      </c>
      <c r="F24" s="279"/>
      <c r="G24" s="279"/>
      <c r="H24" s="27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37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7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8">
        <f>ROUND(SUM(BE81:BE158),2)</f>
        <v>0</v>
      </c>
      <c r="G30" s="36"/>
      <c r="H30" s="36"/>
      <c r="I30" s="109">
        <v>0.21</v>
      </c>
      <c r="J30" s="108">
        <f>ROUND(ROUND((SUM(BE81:BE158)),2)*I30,2)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8">
        <f>ROUND(SUM(BF81:BF158),2)</f>
        <v>0</v>
      </c>
      <c r="G31" s="36"/>
      <c r="H31" s="36"/>
      <c r="I31" s="109">
        <v>0.15</v>
      </c>
      <c r="J31" s="108">
        <f>ROUND(ROUND((SUM(BF81:BF158)),2)*I31,2)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8">
        <f>ROUND(SUM(BG81:BG158),2)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8">
        <f>ROUND(SUM(BH81:BH158),2)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8">
        <f>ROUND(SUM(BI81:BI158),2)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47</v>
      </c>
      <c r="E36" s="66"/>
      <c r="F36" s="66"/>
      <c r="G36" s="112" t="s">
        <v>48</v>
      </c>
      <c r="H36" s="113" t="s">
        <v>49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146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7" t="str">
        <f>E7</f>
        <v>Úspora energií v bytových domech Malý Koloredov, č.p. 811</v>
      </c>
      <c r="F45" s="253"/>
      <c r="G45" s="253"/>
      <c r="H45" s="253"/>
      <c r="I45" s="96"/>
      <c r="J45" s="36"/>
      <c r="K45" s="39"/>
    </row>
    <row r="46" spans="2:11" s="1" customFormat="1" ht="14.25" customHeight="1">
      <c r="B46" s="35"/>
      <c r="C46" s="31" t="s">
        <v>114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8" t="str">
        <f>E9</f>
        <v>004 - Nezpůsobilé výdaje - hromosvod</v>
      </c>
      <c r="F47" s="253"/>
      <c r="G47" s="253"/>
      <c r="H47" s="25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7" t="s">
        <v>25</v>
      </c>
      <c r="J49" s="98" t="str">
        <f>IF(J12="","",J12)</f>
        <v>23.6.2016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 </v>
      </c>
      <c r="G51" s="36"/>
      <c r="H51" s="36"/>
      <c r="I51" s="97" t="s">
        <v>33</v>
      </c>
      <c r="J51" s="29" t="str">
        <f>E21</f>
        <v>ATRIS s.r.o.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147</v>
      </c>
      <c r="D54" s="110"/>
      <c r="E54" s="110"/>
      <c r="F54" s="110"/>
      <c r="G54" s="110"/>
      <c r="H54" s="110"/>
      <c r="I54" s="121"/>
      <c r="J54" s="122" t="s">
        <v>148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149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150</v>
      </c>
    </row>
    <row r="57" spans="2:11" s="7" customFormat="1" ht="24.75" customHeight="1">
      <c r="B57" s="125"/>
      <c r="C57" s="126"/>
      <c r="D57" s="127" t="s">
        <v>1635</v>
      </c>
      <c r="E57" s="128"/>
      <c r="F57" s="128"/>
      <c r="G57" s="128"/>
      <c r="H57" s="128"/>
      <c r="I57" s="129"/>
      <c r="J57" s="130">
        <f>J109</f>
        <v>0</v>
      </c>
      <c r="K57" s="131"/>
    </row>
    <row r="58" spans="2:11" s="7" customFormat="1" ht="24.75" customHeight="1">
      <c r="B58" s="125"/>
      <c r="C58" s="126"/>
      <c r="D58" s="127" t="s">
        <v>1636</v>
      </c>
      <c r="E58" s="128"/>
      <c r="F58" s="128"/>
      <c r="G58" s="128"/>
      <c r="H58" s="128"/>
      <c r="I58" s="129"/>
      <c r="J58" s="130">
        <f>J113</f>
        <v>0</v>
      </c>
      <c r="K58" s="131"/>
    </row>
    <row r="59" spans="2:11" s="7" customFormat="1" ht="24.75" customHeight="1">
      <c r="B59" s="125"/>
      <c r="C59" s="126"/>
      <c r="D59" s="127" t="s">
        <v>1637</v>
      </c>
      <c r="E59" s="128"/>
      <c r="F59" s="128"/>
      <c r="G59" s="128"/>
      <c r="H59" s="128"/>
      <c r="I59" s="129"/>
      <c r="J59" s="130">
        <f>J115</f>
        <v>0</v>
      </c>
      <c r="K59" s="131"/>
    </row>
    <row r="60" spans="2:11" s="7" customFormat="1" ht="24.75" customHeight="1">
      <c r="B60" s="125"/>
      <c r="C60" s="126"/>
      <c r="D60" s="127" t="s">
        <v>1638</v>
      </c>
      <c r="E60" s="128"/>
      <c r="F60" s="128"/>
      <c r="G60" s="128"/>
      <c r="H60" s="128"/>
      <c r="I60" s="129"/>
      <c r="J60" s="130">
        <f>J150</f>
        <v>0</v>
      </c>
      <c r="K60" s="131"/>
    </row>
    <row r="61" spans="2:11" s="7" customFormat="1" ht="24.75" customHeight="1">
      <c r="B61" s="125"/>
      <c r="C61" s="126"/>
      <c r="D61" s="127" t="s">
        <v>1639</v>
      </c>
      <c r="E61" s="128"/>
      <c r="F61" s="128"/>
      <c r="G61" s="128"/>
      <c r="H61" s="128"/>
      <c r="I61" s="129"/>
      <c r="J61" s="130">
        <f>J154</f>
        <v>0</v>
      </c>
      <c r="K61" s="131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7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8"/>
      <c r="J67" s="54"/>
      <c r="K67" s="54"/>
      <c r="L67" s="35"/>
    </row>
    <row r="68" spans="2:12" s="1" customFormat="1" ht="36.75" customHeight="1">
      <c r="B68" s="35"/>
      <c r="C68" s="55" t="s">
        <v>171</v>
      </c>
      <c r="I68" s="139"/>
      <c r="L68" s="35"/>
    </row>
    <row r="69" spans="2:12" s="1" customFormat="1" ht="6.75" customHeight="1">
      <c r="B69" s="35"/>
      <c r="I69" s="139"/>
      <c r="L69" s="35"/>
    </row>
    <row r="70" spans="2:12" s="1" customFormat="1" ht="14.25" customHeight="1">
      <c r="B70" s="35"/>
      <c r="C70" s="57" t="s">
        <v>16</v>
      </c>
      <c r="I70" s="139"/>
      <c r="L70" s="35"/>
    </row>
    <row r="71" spans="2:12" s="1" customFormat="1" ht="22.5" customHeight="1">
      <c r="B71" s="35"/>
      <c r="E71" s="280" t="str">
        <f>E7</f>
        <v>Úspora energií v bytových domech Malý Koloredov, č.p. 811</v>
      </c>
      <c r="F71" s="243"/>
      <c r="G71" s="243"/>
      <c r="H71" s="243"/>
      <c r="I71" s="139"/>
      <c r="L71" s="35"/>
    </row>
    <row r="72" spans="2:12" s="1" customFormat="1" ht="14.25" customHeight="1">
      <c r="B72" s="35"/>
      <c r="C72" s="57" t="s">
        <v>114</v>
      </c>
      <c r="I72" s="139"/>
      <c r="L72" s="35"/>
    </row>
    <row r="73" spans="2:12" s="1" customFormat="1" ht="23.25" customHeight="1">
      <c r="B73" s="35"/>
      <c r="E73" s="261" t="str">
        <f>E9</f>
        <v>004 - Nezpůsobilé výdaje - hromosvod</v>
      </c>
      <c r="F73" s="243"/>
      <c r="G73" s="243"/>
      <c r="H73" s="243"/>
      <c r="I73" s="139"/>
      <c r="L73" s="35"/>
    </row>
    <row r="74" spans="2:12" s="1" customFormat="1" ht="6.75" customHeight="1">
      <c r="B74" s="35"/>
      <c r="I74" s="139"/>
      <c r="L74" s="35"/>
    </row>
    <row r="75" spans="2:12" s="1" customFormat="1" ht="18" customHeight="1">
      <c r="B75" s="35"/>
      <c r="C75" s="57" t="s">
        <v>23</v>
      </c>
      <c r="F75" s="140" t="str">
        <f>F12</f>
        <v> </v>
      </c>
      <c r="I75" s="141" t="s">
        <v>25</v>
      </c>
      <c r="J75" s="61" t="str">
        <f>IF(J12="","",J12)</f>
        <v>23.6.2016</v>
      </c>
      <c r="L75" s="35"/>
    </row>
    <row r="76" spans="2:12" s="1" customFormat="1" ht="6.75" customHeight="1">
      <c r="B76" s="35"/>
      <c r="I76" s="139"/>
      <c r="L76" s="35"/>
    </row>
    <row r="77" spans="2:12" s="1" customFormat="1" ht="15">
      <c r="B77" s="35"/>
      <c r="C77" s="57" t="s">
        <v>27</v>
      </c>
      <c r="F77" s="140" t="str">
        <f>E15</f>
        <v> </v>
      </c>
      <c r="I77" s="141" t="s">
        <v>33</v>
      </c>
      <c r="J77" s="140" t="str">
        <f>E21</f>
        <v>ATRIS s.r.o.</v>
      </c>
      <c r="L77" s="35"/>
    </row>
    <row r="78" spans="2:12" s="1" customFormat="1" ht="14.25" customHeight="1">
      <c r="B78" s="35"/>
      <c r="C78" s="57" t="s">
        <v>31</v>
      </c>
      <c r="F78" s="140">
        <f>IF(E18="","",E18)</f>
      </c>
      <c r="I78" s="139"/>
      <c r="L78" s="35"/>
    </row>
    <row r="79" spans="2:12" s="1" customFormat="1" ht="9.75" customHeight="1">
      <c r="B79" s="35"/>
      <c r="I79" s="139"/>
      <c r="L79" s="35"/>
    </row>
    <row r="80" spans="2:20" s="9" customFormat="1" ht="29.25" customHeight="1">
      <c r="B80" s="142"/>
      <c r="C80" s="143" t="s">
        <v>172</v>
      </c>
      <c r="D80" s="144" t="s">
        <v>56</v>
      </c>
      <c r="E80" s="144" t="s">
        <v>52</v>
      </c>
      <c r="F80" s="144" t="s">
        <v>173</v>
      </c>
      <c r="G80" s="144" t="s">
        <v>174</v>
      </c>
      <c r="H80" s="144" t="s">
        <v>175</v>
      </c>
      <c r="I80" s="145" t="s">
        <v>176</v>
      </c>
      <c r="J80" s="144" t="s">
        <v>148</v>
      </c>
      <c r="K80" s="146" t="s">
        <v>177</v>
      </c>
      <c r="L80" s="142"/>
      <c r="M80" s="68" t="s">
        <v>178</v>
      </c>
      <c r="N80" s="69" t="s">
        <v>41</v>
      </c>
      <c r="O80" s="69" t="s">
        <v>179</v>
      </c>
      <c r="P80" s="69" t="s">
        <v>180</v>
      </c>
      <c r="Q80" s="69" t="s">
        <v>181</v>
      </c>
      <c r="R80" s="69" t="s">
        <v>182</v>
      </c>
      <c r="S80" s="69" t="s">
        <v>183</v>
      </c>
      <c r="T80" s="70" t="s">
        <v>184</v>
      </c>
    </row>
    <row r="81" spans="2:63" s="1" customFormat="1" ht="29.25" customHeight="1">
      <c r="B81" s="35"/>
      <c r="C81" s="236" t="s">
        <v>149</v>
      </c>
      <c r="I81" s="139"/>
      <c r="J81" s="147">
        <f>BK81</f>
        <v>0</v>
      </c>
      <c r="L81" s="35"/>
      <c r="M81" s="71"/>
      <c r="N81" s="62"/>
      <c r="O81" s="62"/>
      <c r="P81" s="148">
        <f>P82+SUM(P83:P109)+P113+P115+P150+P154</f>
        <v>0</v>
      </c>
      <c r="Q81" s="62"/>
      <c r="R81" s="148">
        <f>R82+SUM(R83:R109)+R113+R115+R150+R154</f>
        <v>0</v>
      </c>
      <c r="S81" s="62"/>
      <c r="T81" s="149">
        <f>T82+SUM(T83:T109)+T113+T115+T150+T154</f>
        <v>0</v>
      </c>
      <c r="AT81" s="18" t="s">
        <v>70</v>
      </c>
      <c r="AU81" s="18" t="s">
        <v>150</v>
      </c>
      <c r="BK81" s="150">
        <f>BK82+SUM(BK83:BK109)+BK113+BK115+BK150+BK154</f>
        <v>0</v>
      </c>
    </row>
    <row r="82" spans="2:65" s="1" customFormat="1" ht="22.5" customHeight="1">
      <c r="B82" s="165"/>
      <c r="C82" s="166" t="s">
        <v>78</v>
      </c>
      <c r="D82" s="166" t="s">
        <v>189</v>
      </c>
      <c r="E82" s="167" t="s">
        <v>78</v>
      </c>
      <c r="F82" s="168" t="s">
        <v>1640</v>
      </c>
      <c r="G82" s="169" t="s">
        <v>192</v>
      </c>
      <c r="H82" s="170">
        <v>20</v>
      </c>
      <c r="I82" s="171"/>
      <c r="J82" s="172">
        <f aca="true" t="shared" si="0" ref="J82:J108">ROUND(I82*H82,2)</f>
        <v>0</v>
      </c>
      <c r="K82" s="168" t="s">
        <v>22</v>
      </c>
      <c r="L82" s="35"/>
      <c r="M82" s="173" t="s">
        <v>22</v>
      </c>
      <c r="N82" s="174" t="s">
        <v>43</v>
      </c>
      <c r="O82" s="36"/>
      <c r="P82" s="175">
        <f aca="true" t="shared" si="1" ref="P82:P108">O82*H82</f>
        <v>0</v>
      </c>
      <c r="Q82" s="175">
        <v>0</v>
      </c>
      <c r="R82" s="175">
        <f aca="true" t="shared" si="2" ref="R82:R108">Q82*H82</f>
        <v>0</v>
      </c>
      <c r="S82" s="175">
        <v>0</v>
      </c>
      <c r="T82" s="176">
        <f aca="true" t="shared" si="3" ref="T82:T108">S82*H82</f>
        <v>0</v>
      </c>
      <c r="AR82" s="18" t="s">
        <v>194</v>
      </c>
      <c r="AT82" s="18" t="s">
        <v>189</v>
      </c>
      <c r="AU82" s="18" t="s">
        <v>71</v>
      </c>
      <c r="AY82" s="18" t="s">
        <v>187</v>
      </c>
      <c r="BE82" s="177">
        <f aca="true" t="shared" si="4" ref="BE82:BE108">IF(N82="základní",J82,0)</f>
        <v>0</v>
      </c>
      <c r="BF82" s="177">
        <f aca="true" t="shared" si="5" ref="BF82:BF108">IF(N82="snížená",J82,0)</f>
        <v>0</v>
      </c>
      <c r="BG82" s="177">
        <f aca="true" t="shared" si="6" ref="BG82:BG108">IF(N82="zákl. přenesená",J82,0)</f>
        <v>0</v>
      </c>
      <c r="BH82" s="177">
        <f aca="true" t="shared" si="7" ref="BH82:BH108">IF(N82="sníž. přenesená",J82,0)</f>
        <v>0</v>
      </c>
      <c r="BI82" s="177">
        <f aca="true" t="shared" si="8" ref="BI82:BI108">IF(N82="nulová",J82,0)</f>
        <v>0</v>
      </c>
      <c r="BJ82" s="18" t="s">
        <v>195</v>
      </c>
      <c r="BK82" s="177">
        <f aca="true" t="shared" si="9" ref="BK82:BK108">ROUND(I82*H82,2)</f>
        <v>0</v>
      </c>
      <c r="BL82" s="18" t="s">
        <v>194</v>
      </c>
      <c r="BM82" s="18" t="s">
        <v>78</v>
      </c>
    </row>
    <row r="83" spans="2:65" s="1" customFormat="1" ht="22.5" customHeight="1">
      <c r="B83" s="165"/>
      <c r="C83" s="166" t="s">
        <v>195</v>
      </c>
      <c r="D83" s="166" t="s">
        <v>189</v>
      </c>
      <c r="E83" s="167" t="s">
        <v>195</v>
      </c>
      <c r="F83" s="168" t="s">
        <v>1641</v>
      </c>
      <c r="G83" s="169" t="s">
        <v>192</v>
      </c>
      <c r="H83" s="170">
        <v>15</v>
      </c>
      <c r="I83" s="171"/>
      <c r="J83" s="172">
        <f t="shared" si="0"/>
        <v>0</v>
      </c>
      <c r="K83" s="168" t="s">
        <v>22</v>
      </c>
      <c r="L83" s="35"/>
      <c r="M83" s="173" t="s">
        <v>22</v>
      </c>
      <c r="N83" s="174" t="s">
        <v>43</v>
      </c>
      <c r="O83" s="36"/>
      <c r="P83" s="175">
        <f t="shared" si="1"/>
        <v>0</v>
      </c>
      <c r="Q83" s="175">
        <v>0</v>
      </c>
      <c r="R83" s="175">
        <f t="shared" si="2"/>
        <v>0</v>
      </c>
      <c r="S83" s="175">
        <v>0</v>
      </c>
      <c r="T83" s="176">
        <f t="shared" si="3"/>
        <v>0</v>
      </c>
      <c r="AR83" s="18" t="s">
        <v>194</v>
      </c>
      <c r="AT83" s="18" t="s">
        <v>189</v>
      </c>
      <c r="AU83" s="18" t="s">
        <v>71</v>
      </c>
      <c r="AY83" s="18" t="s">
        <v>187</v>
      </c>
      <c r="BE83" s="177">
        <f t="shared" si="4"/>
        <v>0</v>
      </c>
      <c r="BF83" s="177">
        <f t="shared" si="5"/>
        <v>0</v>
      </c>
      <c r="BG83" s="177">
        <f t="shared" si="6"/>
        <v>0</v>
      </c>
      <c r="BH83" s="177">
        <f t="shared" si="7"/>
        <v>0</v>
      </c>
      <c r="BI83" s="177">
        <f t="shared" si="8"/>
        <v>0</v>
      </c>
      <c r="BJ83" s="18" t="s">
        <v>195</v>
      </c>
      <c r="BK83" s="177">
        <f t="shared" si="9"/>
        <v>0</v>
      </c>
      <c r="BL83" s="18" t="s">
        <v>194</v>
      </c>
      <c r="BM83" s="18" t="s">
        <v>195</v>
      </c>
    </row>
    <row r="84" spans="2:65" s="1" customFormat="1" ht="22.5" customHeight="1">
      <c r="B84" s="165"/>
      <c r="C84" s="166" t="s">
        <v>97</v>
      </c>
      <c r="D84" s="166" t="s">
        <v>189</v>
      </c>
      <c r="E84" s="167" t="s">
        <v>97</v>
      </c>
      <c r="F84" s="168" t="s">
        <v>1642</v>
      </c>
      <c r="G84" s="169" t="s">
        <v>1643</v>
      </c>
      <c r="H84" s="170">
        <v>2</v>
      </c>
      <c r="I84" s="171"/>
      <c r="J84" s="172">
        <f t="shared" si="0"/>
        <v>0</v>
      </c>
      <c r="K84" s="168" t="s">
        <v>22</v>
      </c>
      <c r="L84" s="35"/>
      <c r="M84" s="173" t="s">
        <v>22</v>
      </c>
      <c r="N84" s="174" t="s">
        <v>43</v>
      </c>
      <c r="O84" s="36"/>
      <c r="P84" s="175">
        <f t="shared" si="1"/>
        <v>0</v>
      </c>
      <c r="Q84" s="175">
        <v>0</v>
      </c>
      <c r="R84" s="175">
        <f t="shared" si="2"/>
        <v>0</v>
      </c>
      <c r="S84" s="175">
        <v>0</v>
      </c>
      <c r="T84" s="176">
        <f t="shared" si="3"/>
        <v>0</v>
      </c>
      <c r="AR84" s="18" t="s">
        <v>194</v>
      </c>
      <c r="AT84" s="18" t="s">
        <v>189</v>
      </c>
      <c r="AU84" s="18" t="s">
        <v>71</v>
      </c>
      <c r="AY84" s="18" t="s">
        <v>187</v>
      </c>
      <c r="BE84" s="177">
        <f t="shared" si="4"/>
        <v>0</v>
      </c>
      <c r="BF84" s="177">
        <f t="shared" si="5"/>
        <v>0</v>
      </c>
      <c r="BG84" s="177">
        <f t="shared" si="6"/>
        <v>0</v>
      </c>
      <c r="BH84" s="177">
        <f t="shared" si="7"/>
        <v>0</v>
      </c>
      <c r="BI84" s="177">
        <f t="shared" si="8"/>
        <v>0</v>
      </c>
      <c r="BJ84" s="18" t="s">
        <v>195</v>
      </c>
      <c r="BK84" s="177">
        <f t="shared" si="9"/>
        <v>0</v>
      </c>
      <c r="BL84" s="18" t="s">
        <v>194</v>
      </c>
      <c r="BM84" s="18" t="s">
        <v>97</v>
      </c>
    </row>
    <row r="85" spans="2:65" s="1" customFormat="1" ht="22.5" customHeight="1">
      <c r="B85" s="165"/>
      <c r="C85" s="166" t="s">
        <v>194</v>
      </c>
      <c r="D85" s="166" t="s">
        <v>189</v>
      </c>
      <c r="E85" s="167" t="s">
        <v>194</v>
      </c>
      <c r="F85" s="168" t="s">
        <v>1644</v>
      </c>
      <c r="G85" s="169" t="s">
        <v>1643</v>
      </c>
      <c r="H85" s="170">
        <v>2</v>
      </c>
      <c r="I85" s="171"/>
      <c r="J85" s="172">
        <f t="shared" si="0"/>
        <v>0</v>
      </c>
      <c r="K85" s="168" t="s">
        <v>22</v>
      </c>
      <c r="L85" s="35"/>
      <c r="M85" s="173" t="s">
        <v>22</v>
      </c>
      <c r="N85" s="174" t="s">
        <v>43</v>
      </c>
      <c r="O85" s="36"/>
      <c r="P85" s="175">
        <f t="shared" si="1"/>
        <v>0</v>
      </c>
      <c r="Q85" s="175">
        <v>0</v>
      </c>
      <c r="R85" s="175">
        <f t="shared" si="2"/>
        <v>0</v>
      </c>
      <c r="S85" s="175">
        <v>0</v>
      </c>
      <c r="T85" s="176">
        <f t="shared" si="3"/>
        <v>0</v>
      </c>
      <c r="AR85" s="18" t="s">
        <v>194</v>
      </c>
      <c r="AT85" s="18" t="s">
        <v>189</v>
      </c>
      <c r="AU85" s="18" t="s">
        <v>71</v>
      </c>
      <c r="AY85" s="18" t="s">
        <v>187</v>
      </c>
      <c r="BE85" s="177">
        <f t="shared" si="4"/>
        <v>0</v>
      </c>
      <c r="BF85" s="177">
        <f t="shared" si="5"/>
        <v>0</v>
      </c>
      <c r="BG85" s="177">
        <f t="shared" si="6"/>
        <v>0</v>
      </c>
      <c r="BH85" s="177">
        <f t="shared" si="7"/>
        <v>0</v>
      </c>
      <c r="BI85" s="177">
        <f t="shared" si="8"/>
        <v>0</v>
      </c>
      <c r="BJ85" s="18" t="s">
        <v>195</v>
      </c>
      <c r="BK85" s="177">
        <f t="shared" si="9"/>
        <v>0</v>
      </c>
      <c r="BL85" s="18" t="s">
        <v>194</v>
      </c>
      <c r="BM85" s="18" t="s">
        <v>194</v>
      </c>
    </row>
    <row r="86" spans="2:65" s="1" customFormat="1" ht="22.5" customHeight="1">
      <c r="B86" s="165"/>
      <c r="C86" s="166" t="s">
        <v>218</v>
      </c>
      <c r="D86" s="166" t="s">
        <v>189</v>
      </c>
      <c r="E86" s="167" t="s">
        <v>218</v>
      </c>
      <c r="F86" s="168" t="s">
        <v>1645</v>
      </c>
      <c r="G86" s="169" t="s">
        <v>1643</v>
      </c>
      <c r="H86" s="170">
        <v>2</v>
      </c>
      <c r="I86" s="171"/>
      <c r="J86" s="172">
        <f t="shared" si="0"/>
        <v>0</v>
      </c>
      <c r="K86" s="168" t="s">
        <v>22</v>
      </c>
      <c r="L86" s="35"/>
      <c r="M86" s="173" t="s">
        <v>22</v>
      </c>
      <c r="N86" s="174" t="s">
        <v>43</v>
      </c>
      <c r="O86" s="36"/>
      <c r="P86" s="175">
        <f t="shared" si="1"/>
        <v>0</v>
      </c>
      <c r="Q86" s="175">
        <v>0</v>
      </c>
      <c r="R86" s="175">
        <f t="shared" si="2"/>
        <v>0</v>
      </c>
      <c r="S86" s="175">
        <v>0</v>
      </c>
      <c r="T86" s="176">
        <f t="shared" si="3"/>
        <v>0</v>
      </c>
      <c r="AR86" s="18" t="s">
        <v>194</v>
      </c>
      <c r="AT86" s="18" t="s">
        <v>189</v>
      </c>
      <c r="AU86" s="18" t="s">
        <v>71</v>
      </c>
      <c r="AY86" s="18" t="s">
        <v>187</v>
      </c>
      <c r="BE86" s="177">
        <f t="shared" si="4"/>
        <v>0</v>
      </c>
      <c r="BF86" s="177">
        <f t="shared" si="5"/>
        <v>0</v>
      </c>
      <c r="BG86" s="177">
        <f t="shared" si="6"/>
        <v>0</v>
      </c>
      <c r="BH86" s="177">
        <f t="shared" si="7"/>
        <v>0</v>
      </c>
      <c r="BI86" s="177">
        <f t="shared" si="8"/>
        <v>0</v>
      </c>
      <c r="BJ86" s="18" t="s">
        <v>195</v>
      </c>
      <c r="BK86" s="177">
        <f t="shared" si="9"/>
        <v>0</v>
      </c>
      <c r="BL86" s="18" t="s">
        <v>194</v>
      </c>
      <c r="BM86" s="18" t="s">
        <v>218</v>
      </c>
    </row>
    <row r="87" spans="2:65" s="1" customFormat="1" ht="22.5" customHeight="1">
      <c r="B87" s="165"/>
      <c r="C87" s="166" t="s">
        <v>226</v>
      </c>
      <c r="D87" s="166" t="s">
        <v>189</v>
      </c>
      <c r="E87" s="167" t="s">
        <v>226</v>
      </c>
      <c r="F87" s="168" t="s">
        <v>1646</v>
      </c>
      <c r="G87" s="169" t="s">
        <v>192</v>
      </c>
      <c r="H87" s="170">
        <v>30</v>
      </c>
      <c r="I87" s="171"/>
      <c r="J87" s="172">
        <f t="shared" si="0"/>
        <v>0</v>
      </c>
      <c r="K87" s="168" t="s">
        <v>22</v>
      </c>
      <c r="L87" s="35"/>
      <c r="M87" s="173" t="s">
        <v>22</v>
      </c>
      <c r="N87" s="174" t="s">
        <v>43</v>
      </c>
      <c r="O87" s="36"/>
      <c r="P87" s="175">
        <f t="shared" si="1"/>
        <v>0</v>
      </c>
      <c r="Q87" s="175">
        <v>0</v>
      </c>
      <c r="R87" s="175">
        <f t="shared" si="2"/>
        <v>0</v>
      </c>
      <c r="S87" s="175">
        <v>0</v>
      </c>
      <c r="T87" s="176">
        <f t="shared" si="3"/>
        <v>0</v>
      </c>
      <c r="AR87" s="18" t="s">
        <v>194</v>
      </c>
      <c r="AT87" s="18" t="s">
        <v>189</v>
      </c>
      <c r="AU87" s="18" t="s">
        <v>71</v>
      </c>
      <c r="AY87" s="18" t="s">
        <v>187</v>
      </c>
      <c r="BE87" s="177">
        <f t="shared" si="4"/>
        <v>0</v>
      </c>
      <c r="BF87" s="177">
        <f t="shared" si="5"/>
        <v>0</v>
      </c>
      <c r="BG87" s="177">
        <f t="shared" si="6"/>
        <v>0</v>
      </c>
      <c r="BH87" s="177">
        <f t="shared" si="7"/>
        <v>0</v>
      </c>
      <c r="BI87" s="177">
        <f t="shared" si="8"/>
        <v>0</v>
      </c>
      <c r="BJ87" s="18" t="s">
        <v>195</v>
      </c>
      <c r="BK87" s="177">
        <f t="shared" si="9"/>
        <v>0</v>
      </c>
      <c r="BL87" s="18" t="s">
        <v>194</v>
      </c>
      <c r="BM87" s="18" t="s">
        <v>226</v>
      </c>
    </row>
    <row r="88" spans="2:65" s="1" customFormat="1" ht="22.5" customHeight="1">
      <c r="B88" s="165"/>
      <c r="C88" s="166" t="s">
        <v>232</v>
      </c>
      <c r="D88" s="166" t="s">
        <v>189</v>
      </c>
      <c r="E88" s="167" t="s">
        <v>232</v>
      </c>
      <c r="F88" s="168" t="s">
        <v>1647</v>
      </c>
      <c r="G88" s="169" t="s">
        <v>192</v>
      </c>
      <c r="H88" s="170">
        <v>50</v>
      </c>
      <c r="I88" s="171"/>
      <c r="J88" s="172">
        <f t="shared" si="0"/>
        <v>0</v>
      </c>
      <c r="K88" s="168" t="s">
        <v>22</v>
      </c>
      <c r="L88" s="35"/>
      <c r="M88" s="173" t="s">
        <v>22</v>
      </c>
      <c r="N88" s="174" t="s">
        <v>43</v>
      </c>
      <c r="O88" s="36"/>
      <c r="P88" s="175">
        <f t="shared" si="1"/>
        <v>0</v>
      </c>
      <c r="Q88" s="175">
        <v>0</v>
      </c>
      <c r="R88" s="175">
        <f t="shared" si="2"/>
        <v>0</v>
      </c>
      <c r="S88" s="175">
        <v>0</v>
      </c>
      <c r="T88" s="176">
        <f t="shared" si="3"/>
        <v>0</v>
      </c>
      <c r="AR88" s="18" t="s">
        <v>194</v>
      </c>
      <c r="AT88" s="18" t="s">
        <v>189</v>
      </c>
      <c r="AU88" s="18" t="s">
        <v>71</v>
      </c>
      <c r="AY88" s="18" t="s">
        <v>187</v>
      </c>
      <c r="BE88" s="177">
        <f t="shared" si="4"/>
        <v>0</v>
      </c>
      <c r="BF88" s="177">
        <f t="shared" si="5"/>
        <v>0</v>
      </c>
      <c r="BG88" s="177">
        <f t="shared" si="6"/>
        <v>0</v>
      </c>
      <c r="BH88" s="177">
        <f t="shared" si="7"/>
        <v>0</v>
      </c>
      <c r="BI88" s="177">
        <f t="shared" si="8"/>
        <v>0</v>
      </c>
      <c r="BJ88" s="18" t="s">
        <v>195</v>
      </c>
      <c r="BK88" s="177">
        <f t="shared" si="9"/>
        <v>0</v>
      </c>
      <c r="BL88" s="18" t="s">
        <v>194</v>
      </c>
      <c r="BM88" s="18" t="s">
        <v>232</v>
      </c>
    </row>
    <row r="89" spans="2:65" s="1" customFormat="1" ht="22.5" customHeight="1">
      <c r="B89" s="165"/>
      <c r="C89" s="166" t="s">
        <v>242</v>
      </c>
      <c r="D89" s="166" t="s">
        <v>189</v>
      </c>
      <c r="E89" s="167" t="s">
        <v>242</v>
      </c>
      <c r="F89" s="168" t="s">
        <v>1648</v>
      </c>
      <c r="G89" s="169" t="s">
        <v>192</v>
      </c>
      <c r="H89" s="170">
        <v>615</v>
      </c>
      <c r="I89" s="171"/>
      <c r="J89" s="172">
        <f t="shared" si="0"/>
        <v>0</v>
      </c>
      <c r="K89" s="168" t="s">
        <v>22</v>
      </c>
      <c r="L89" s="35"/>
      <c r="M89" s="173" t="s">
        <v>22</v>
      </c>
      <c r="N89" s="174" t="s">
        <v>43</v>
      </c>
      <c r="O89" s="36"/>
      <c r="P89" s="175">
        <f t="shared" si="1"/>
        <v>0</v>
      </c>
      <c r="Q89" s="175">
        <v>0</v>
      </c>
      <c r="R89" s="175">
        <f t="shared" si="2"/>
        <v>0</v>
      </c>
      <c r="S89" s="175">
        <v>0</v>
      </c>
      <c r="T89" s="176">
        <f t="shared" si="3"/>
        <v>0</v>
      </c>
      <c r="AR89" s="18" t="s">
        <v>194</v>
      </c>
      <c r="AT89" s="18" t="s">
        <v>189</v>
      </c>
      <c r="AU89" s="18" t="s">
        <v>71</v>
      </c>
      <c r="AY89" s="18" t="s">
        <v>187</v>
      </c>
      <c r="BE89" s="177">
        <f t="shared" si="4"/>
        <v>0</v>
      </c>
      <c r="BF89" s="177">
        <f t="shared" si="5"/>
        <v>0</v>
      </c>
      <c r="BG89" s="177">
        <f t="shared" si="6"/>
        <v>0</v>
      </c>
      <c r="BH89" s="177">
        <f t="shared" si="7"/>
        <v>0</v>
      </c>
      <c r="BI89" s="177">
        <f t="shared" si="8"/>
        <v>0</v>
      </c>
      <c r="BJ89" s="18" t="s">
        <v>195</v>
      </c>
      <c r="BK89" s="177">
        <f t="shared" si="9"/>
        <v>0</v>
      </c>
      <c r="BL89" s="18" t="s">
        <v>194</v>
      </c>
      <c r="BM89" s="18" t="s">
        <v>242</v>
      </c>
    </row>
    <row r="90" spans="2:65" s="1" customFormat="1" ht="22.5" customHeight="1">
      <c r="B90" s="165"/>
      <c r="C90" s="166" t="s">
        <v>246</v>
      </c>
      <c r="D90" s="166" t="s">
        <v>189</v>
      </c>
      <c r="E90" s="167" t="s">
        <v>246</v>
      </c>
      <c r="F90" s="168" t="s">
        <v>1648</v>
      </c>
      <c r="G90" s="169" t="s">
        <v>192</v>
      </c>
      <c r="H90" s="170">
        <v>190</v>
      </c>
      <c r="I90" s="171"/>
      <c r="J90" s="172">
        <f t="shared" si="0"/>
        <v>0</v>
      </c>
      <c r="K90" s="168" t="s">
        <v>22</v>
      </c>
      <c r="L90" s="35"/>
      <c r="M90" s="173" t="s">
        <v>22</v>
      </c>
      <c r="N90" s="174" t="s">
        <v>43</v>
      </c>
      <c r="O90" s="36"/>
      <c r="P90" s="175">
        <f t="shared" si="1"/>
        <v>0</v>
      </c>
      <c r="Q90" s="175">
        <v>0</v>
      </c>
      <c r="R90" s="175">
        <f t="shared" si="2"/>
        <v>0</v>
      </c>
      <c r="S90" s="175">
        <v>0</v>
      </c>
      <c r="T90" s="176">
        <f t="shared" si="3"/>
        <v>0</v>
      </c>
      <c r="AR90" s="18" t="s">
        <v>194</v>
      </c>
      <c r="AT90" s="18" t="s">
        <v>189</v>
      </c>
      <c r="AU90" s="18" t="s">
        <v>71</v>
      </c>
      <c r="AY90" s="18" t="s">
        <v>187</v>
      </c>
      <c r="BE90" s="177">
        <f t="shared" si="4"/>
        <v>0</v>
      </c>
      <c r="BF90" s="177">
        <f t="shared" si="5"/>
        <v>0</v>
      </c>
      <c r="BG90" s="177">
        <f t="shared" si="6"/>
        <v>0</v>
      </c>
      <c r="BH90" s="177">
        <f t="shared" si="7"/>
        <v>0</v>
      </c>
      <c r="BI90" s="177">
        <f t="shared" si="8"/>
        <v>0</v>
      </c>
      <c r="BJ90" s="18" t="s">
        <v>195</v>
      </c>
      <c r="BK90" s="177">
        <f t="shared" si="9"/>
        <v>0</v>
      </c>
      <c r="BL90" s="18" t="s">
        <v>194</v>
      </c>
      <c r="BM90" s="18" t="s">
        <v>246</v>
      </c>
    </row>
    <row r="91" spans="2:65" s="1" customFormat="1" ht="22.5" customHeight="1">
      <c r="B91" s="165"/>
      <c r="C91" s="166" t="s">
        <v>263</v>
      </c>
      <c r="D91" s="166" t="s">
        <v>189</v>
      </c>
      <c r="E91" s="167" t="s">
        <v>263</v>
      </c>
      <c r="F91" s="168" t="s">
        <v>1648</v>
      </c>
      <c r="G91" s="169" t="s">
        <v>192</v>
      </c>
      <c r="H91" s="170">
        <v>140</v>
      </c>
      <c r="I91" s="171"/>
      <c r="J91" s="172">
        <f t="shared" si="0"/>
        <v>0</v>
      </c>
      <c r="K91" s="168" t="s">
        <v>22</v>
      </c>
      <c r="L91" s="35"/>
      <c r="M91" s="173" t="s">
        <v>22</v>
      </c>
      <c r="N91" s="174" t="s">
        <v>43</v>
      </c>
      <c r="O91" s="36"/>
      <c r="P91" s="175">
        <f t="shared" si="1"/>
        <v>0</v>
      </c>
      <c r="Q91" s="175">
        <v>0</v>
      </c>
      <c r="R91" s="175">
        <f t="shared" si="2"/>
        <v>0</v>
      </c>
      <c r="S91" s="175">
        <v>0</v>
      </c>
      <c r="T91" s="176">
        <f t="shared" si="3"/>
        <v>0</v>
      </c>
      <c r="AR91" s="18" t="s">
        <v>194</v>
      </c>
      <c r="AT91" s="18" t="s">
        <v>189</v>
      </c>
      <c r="AU91" s="18" t="s">
        <v>71</v>
      </c>
      <c r="AY91" s="18" t="s">
        <v>187</v>
      </c>
      <c r="BE91" s="177">
        <f t="shared" si="4"/>
        <v>0</v>
      </c>
      <c r="BF91" s="177">
        <f t="shared" si="5"/>
        <v>0</v>
      </c>
      <c r="BG91" s="177">
        <f t="shared" si="6"/>
        <v>0</v>
      </c>
      <c r="BH91" s="177">
        <f t="shared" si="7"/>
        <v>0</v>
      </c>
      <c r="BI91" s="177">
        <f t="shared" si="8"/>
        <v>0</v>
      </c>
      <c r="BJ91" s="18" t="s">
        <v>195</v>
      </c>
      <c r="BK91" s="177">
        <f t="shared" si="9"/>
        <v>0</v>
      </c>
      <c r="BL91" s="18" t="s">
        <v>194</v>
      </c>
      <c r="BM91" s="18" t="s">
        <v>263</v>
      </c>
    </row>
    <row r="92" spans="2:65" s="1" customFormat="1" ht="22.5" customHeight="1">
      <c r="B92" s="165"/>
      <c r="C92" s="166" t="s">
        <v>269</v>
      </c>
      <c r="D92" s="166" t="s">
        <v>189</v>
      </c>
      <c r="E92" s="167" t="s">
        <v>269</v>
      </c>
      <c r="F92" s="168" t="s">
        <v>1649</v>
      </c>
      <c r="G92" s="169" t="s">
        <v>1643</v>
      </c>
      <c r="H92" s="170">
        <v>8</v>
      </c>
      <c r="I92" s="171"/>
      <c r="J92" s="172">
        <f t="shared" si="0"/>
        <v>0</v>
      </c>
      <c r="K92" s="168" t="s">
        <v>22</v>
      </c>
      <c r="L92" s="35"/>
      <c r="M92" s="173" t="s">
        <v>22</v>
      </c>
      <c r="N92" s="174" t="s">
        <v>43</v>
      </c>
      <c r="O92" s="36"/>
      <c r="P92" s="175">
        <f t="shared" si="1"/>
        <v>0</v>
      </c>
      <c r="Q92" s="175">
        <v>0</v>
      </c>
      <c r="R92" s="175">
        <f t="shared" si="2"/>
        <v>0</v>
      </c>
      <c r="S92" s="175">
        <v>0</v>
      </c>
      <c r="T92" s="176">
        <f t="shared" si="3"/>
        <v>0</v>
      </c>
      <c r="AR92" s="18" t="s">
        <v>194</v>
      </c>
      <c r="AT92" s="18" t="s">
        <v>189</v>
      </c>
      <c r="AU92" s="18" t="s">
        <v>71</v>
      </c>
      <c r="AY92" s="18" t="s">
        <v>187</v>
      </c>
      <c r="BE92" s="177">
        <f t="shared" si="4"/>
        <v>0</v>
      </c>
      <c r="BF92" s="177">
        <f t="shared" si="5"/>
        <v>0</v>
      </c>
      <c r="BG92" s="177">
        <f t="shared" si="6"/>
        <v>0</v>
      </c>
      <c r="BH92" s="177">
        <f t="shared" si="7"/>
        <v>0</v>
      </c>
      <c r="BI92" s="177">
        <f t="shared" si="8"/>
        <v>0</v>
      </c>
      <c r="BJ92" s="18" t="s">
        <v>195</v>
      </c>
      <c r="BK92" s="177">
        <f t="shared" si="9"/>
        <v>0</v>
      </c>
      <c r="BL92" s="18" t="s">
        <v>194</v>
      </c>
      <c r="BM92" s="18" t="s">
        <v>269</v>
      </c>
    </row>
    <row r="93" spans="2:65" s="1" customFormat="1" ht="22.5" customHeight="1">
      <c r="B93" s="165"/>
      <c r="C93" s="166" t="s">
        <v>273</v>
      </c>
      <c r="D93" s="166" t="s">
        <v>189</v>
      </c>
      <c r="E93" s="167" t="s">
        <v>273</v>
      </c>
      <c r="F93" s="168" t="s">
        <v>1650</v>
      </c>
      <c r="G93" s="169" t="s">
        <v>1643</v>
      </c>
      <c r="H93" s="170">
        <v>3</v>
      </c>
      <c r="I93" s="171"/>
      <c r="J93" s="172">
        <f t="shared" si="0"/>
        <v>0</v>
      </c>
      <c r="K93" s="168" t="s">
        <v>22</v>
      </c>
      <c r="L93" s="35"/>
      <c r="M93" s="173" t="s">
        <v>22</v>
      </c>
      <c r="N93" s="174" t="s">
        <v>43</v>
      </c>
      <c r="O93" s="36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18" t="s">
        <v>194</v>
      </c>
      <c r="AT93" s="18" t="s">
        <v>189</v>
      </c>
      <c r="AU93" s="18" t="s">
        <v>71</v>
      </c>
      <c r="AY93" s="18" t="s">
        <v>187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18" t="s">
        <v>195</v>
      </c>
      <c r="BK93" s="177">
        <f t="shared" si="9"/>
        <v>0</v>
      </c>
      <c r="BL93" s="18" t="s">
        <v>194</v>
      </c>
      <c r="BM93" s="18" t="s">
        <v>273</v>
      </c>
    </row>
    <row r="94" spans="2:65" s="1" customFormat="1" ht="22.5" customHeight="1">
      <c r="B94" s="165"/>
      <c r="C94" s="166" t="s">
        <v>283</v>
      </c>
      <c r="D94" s="166" t="s">
        <v>189</v>
      </c>
      <c r="E94" s="167" t="s">
        <v>283</v>
      </c>
      <c r="F94" s="168" t="s">
        <v>1651</v>
      </c>
      <c r="G94" s="169" t="s">
        <v>1643</v>
      </c>
      <c r="H94" s="170">
        <v>146</v>
      </c>
      <c r="I94" s="171"/>
      <c r="J94" s="172">
        <f t="shared" si="0"/>
        <v>0</v>
      </c>
      <c r="K94" s="168" t="s">
        <v>22</v>
      </c>
      <c r="L94" s="35"/>
      <c r="M94" s="173" t="s">
        <v>22</v>
      </c>
      <c r="N94" s="174" t="s">
        <v>43</v>
      </c>
      <c r="O94" s="36"/>
      <c r="P94" s="175">
        <f t="shared" si="1"/>
        <v>0</v>
      </c>
      <c r="Q94" s="175">
        <v>0</v>
      </c>
      <c r="R94" s="175">
        <f t="shared" si="2"/>
        <v>0</v>
      </c>
      <c r="S94" s="175">
        <v>0</v>
      </c>
      <c r="T94" s="176">
        <f t="shared" si="3"/>
        <v>0</v>
      </c>
      <c r="AR94" s="18" t="s">
        <v>194</v>
      </c>
      <c r="AT94" s="18" t="s">
        <v>189</v>
      </c>
      <c r="AU94" s="18" t="s">
        <v>71</v>
      </c>
      <c r="AY94" s="18" t="s">
        <v>187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18" t="s">
        <v>195</v>
      </c>
      <c r="BK94" s="177">
        <f t="shared" si="9"/>
        <v>0</v>
      </c>
      <c r="BL94" s="18" t="s">
        <v>194</v>
      </c>
      <c r="BM94" s="18" t="s">
        <v>283</v>
      </c>
    </row>
    <row r="95" spans="2:65" s="1" customFormat="1" ht="22.5" customHeight="1">
      <c r="B95" s="165"/>
      <c r="C95" s="166" t="s">
        <v>292</v>
      </c>
      <c r="D95" s="166" t="s">
        <v>189</v>
      </c>
      <c r="E95" s="167" t="s">
        <v>292</v>
      </c>
      <c r="F95" s="168" t="s">
        <v>1652</v>
      </c>
      <c r="G95" s="169" t="s">
        <v>1643</v>
      </c>
      <c r="H95" s="170">
        <v>6</v>
      </c>
      <c r="I95" s="171"/>
      <c r="J95" s="172">
        <f t="shared" si="0"/>
        <v>0</v>
      </c>
      <c r="K95" s="168" t="s">
        <v>22</v>
      </c>
      <c r="L95" s="35"/>
      <c r="M95" s="173" t="s">
        <v>22</v>
      </c>
      <c r="N95" s="174" t="s">
        <v>43</v>
      </c>
      <c r="O95" s="36"/>
      <c r="P95" s="175">
        <f t="shared" si="1"/>
        <v>0</v>
      </c>
      <c r="Q95" s="175">
        <v>0</v>
      </c>
      <c r="R95" s="175">
        <f t="shared" si="2"/>
        <v>0</v>
      </c>
      <c r="S95" s="175">
        <v>0</v>
      </c>
      <c r="T95" s="176">
        <f t="shared" si="3"/>
        <v>0</v>
      </c>
      <c r="AR95" s="18" t="s">
        <v>194</v>
      </c>
      <c r="AT95" s="18" t="s">
        <v>189</v>
      </c>
      <c r="AU95" s="18" t="s">
        <v>71</v>
      </c>
      <c r="AY95" s="18" t="s">
        <v>187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18" t="s">
        <v>195</v>
      </c>
      <c r="BK95" s="177">
        <f t="shared" si="9"/>
        <v>0</v>
      </c>
      <c r="BL95" s="18" t="s">
        <v>194</v>
      </c>
      <c r="BM95" s="18" t="s">
        <v>292</v>
      </c>
    </row>
    <row r="96" spans="2:65" s="1" customFormat="1" ht="22.5" customHeight="1">
      <c r="B96" s="165"/>
      <c r="C96" s="166" t="s">
        <v>8</v>
      </c>
      <c r="D96" s="166" t="s">
        <v>189</v>
      </c>
      <c r="E96" s="167" t="s">
        <v>8</v>
      </c>
      <c r="F96" s="168" t="s">
        <v>1653</v>
      </c>
      <c r="G96" s="169" t="s">
        <v>1643</v>
      </c>
      <c r="H96" s="170">
        <v>12</v>
      </c>
      <c r="I96" s="171"/>
      <c r="J96" s="172">
        <f t="shared" si="0"/>
        <v>0</v>
      </c>
      <c r="K96" s="168" t="s">
        <v>22</v>
      </c>
      <c r="L96" s="35"/>
      <c r="M96" s="173" t="s">
        <v>22</v>
      </c>
      <c r="N96" s="174" t="s">
        <v>43</v>
      </c>
      <c r="O96" s="36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18" t="s">
        <v>194</v>
      </c>
      <c r="AT96" s="18" t="s">
        <v>189</v>
      </c>
      <c r="AU96" s="18" t="s">
        <v>71</v>
      </c>
      <c r="AY96" s="18" t="s">
        <v>187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18" t="s">
        <v>195</v>
      </c>
      <c r="BK96" s="177">
        <f t="shared" si="9"/>
        <v>0</v>
      </c>
      <c r="BL96" s="18" t="s">
        <v>194</v>
      </c>
      <c r="BM96" s="18" t="s">
        <v>8</v>
      </c>
    </row>
    <row r="97" spans="2:65" s="1" customFormat="1" ht="22.5" customHeight="1">
      <c r="B97" s="165"/>
      <c r="C97" s="166" t="s">
        <v>301</v>
      </c>
      <c r="D97" s="166" t="s">
        <v>189</v>
      </c>
      <c r="E97" s="167" t="s">
        <v>301</v>
      </c>
      <c r="F97" s="168" t="s">
        <v>1654</v>
      </c>
      <c r="G97" s="169" t="s">
        <v>1643</v>
      </c>
      <c r="H97" s="170">
        <v>17</v>
      </c>
      <c r="I97" s="171"/>
      <c r="J97" s="172">
        <f t="shared" si="0"/>
        <v>0</v>
      </c>
      <c r="K97" s="168" t="s">
        <v>22</v>
      </c>
      <c r="L97" s="35"/>
      <c r="M97" s="173" t="s">
        <v>22</v>
      </c>
      <c r="N97" s="174" t="s">
        <v>43</v>
      </c>
      <c r="O97" s="36"/>
      <c r="P97" s="175">
        <f t="shared" si="1"/>
        <v>0</v>
      </c>
      <c r="Q97" s="175">
        <v>0</v>
      </c>
      <c r="R97" s="175">
        <f t="shared" si="2"/>
        <v>0</v>
      </c>
      <c r="S97" s="175">
        <v>0</v>
      </c>
      <c r="T97" s="176">
        <f t="shared" si="3"/>
        <v>0</v>
      </c>
      <c r="AR97" s="18" t="s">
        <v>194</v>
      </c>
      <c r="AT97" s="18" t="s">
        <v>189</v>
      </c>
      <c r="AU97" s="18" t="s">
        <v>71</v>
      </c>
      <c r="AY97" s="18" t="s">
        <v>187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18" t="s">
        <v>195</v>
      </c>
      <c r="BK97" s="177">
        <f t="shared" si="9"/>
        <v>0</v>
      </c>
      <c r="BL97" s="18" t="s">
        <v>194</v>
      </c>
      <c r="BM97" s="18" t="s">
        <v>301</v>
      </c>
    </row>
    <row r="98" spans="2:65" s="1" customFormat="1" ht="22.5" customHeight="1">
      <c r="B98" s="165"/>
      <c r="C98" s="166" t="s">
        <v>306</v>
      </c>
      <c r="D98" s="166" t="s">
        <v>189</v>
      </c>
      <c r="E98" s="167" t="s">
        <v>306</v>
      </c>
      <c r="F98" s="168" t="s">
        <v>1655</v>
      </c>
      <c r="G98" s="169" t="s">
        <v>1643</v>
      </c>
      <c r="H98" s="170">
        <v>5</v>
      </c>
      <c r="I98" s="171"/>
      <c r="J98" s="172">
        <f t="shared" si="0"/>
        <v>0</v>
      </c>
      <c r="K98" s="168" t="s">
        <v>22</v>
      </c>
      <c r="L98" s="35"/>
      <c r="M98" s="173" t="s">
        <v>22</v>
      </c>
      <c r="N98" s="174" t="s">
        <v>43</v>
      </c>
      <c r="O98" s="36"/>
      <c r="P98" s="175">
        <f t="shared" si="1"/>
        <v>0</v>
      </c>
      <c r="Q98" s="175">
        <v>0</v>
      </c>
      <c r="R98" s="175">
        <f t="shared" si="2"/>
        <v>0</v>
      </c>
      <c r="S98" s="175">
        <v>0</v>
      </c>
      <c r="T98" s="176">
        <f t="shared" si="3"/>
        <v>0</v>
      </c>
      <c r="AR98" s="18" t="s">
        <v>194</v>
      </c>
      <c r="AT98" s="18" t="s">
        <v>189</v>
      </c>
      <c r="AU98" s="18" t="s">
        <v>71</v>
      </c>
      <c r="AY98" s="18" t="s">
        <v>187</v>
      </c>
      <c r="BE98" s="177">
        <f t="shared" si="4"/>
        <v>0</v>
      </c>
      <c r="BF98" s="177">
        <f t="shared" si="5"/>
        <v>0</v>
      </c>
      <c r="BG98" s="177">
        <f t="shared" si="6"/>
        <v>0</v>
      </c>
      <c r="BH98" s="177">
        <f t="shared" si="7"/>
        <v>0</v>
      </c>
      <c r="BI98" s="177">
        <f t="shared" si="8"/>
        <v>0</v>
      </c>
      <c r="BJ98" s="18" t="s">
        <v>195</v>
      </c>
      <c r="BK98" s="177">
        <f t="shared" si="9"/>
        <v>0</v>
      </c>
      <c r="BL98" s="18" t="s">
        <v>194</v>
      </c>
      <c r="BM98" s="18" t="s">
        <v>306</v>
      </c>
    </row>
    <row r="99" spans="2:65" s="1" customFormat="1" ht="22.5" customHeight="1">
      <c r="B99" s="165"/>
      <c r="C99" s="166" t="s">
        <v>312</v>
      </c>
      <c r="D99" s="166" t="s">
        <v>189</v>
      </c>
      <c r="E99" s="167" t="s">
        <v>312</v>
      </c>
      <c r="F99" s="168" t="s">
        <v>1656</v>
      </c>
      <c r="G99" s="169" t="s">
        <v>1643</v>
      </c>
      <c r="H99" s="170">
        <v>33</v>
      </c>
      <c r="I99" s="171"/>
      <c r="J99" s="172">
        <f t="shared" si="0"/>
        <v>0</v>
      </c>
      <c r="K99" s="168" t="s">
        <v>22</v>
      </c>
      <c r="L99" s="35"/>
      <c r="M99" s="173" t="s">
        <v>22</v>
      </c>
      <c r="N99" s="174" t="s">
        <v>43</v>
      </c>
      <c r="O99" s="36"/>
      <c r="P99" s="175">
        <f t="shared" si="1"/>
        <v>0</v>
      </c>
      <c r="Q99" s="175">
        <v>0</v>
      </c>
      <c r="R99" s="175">
        <f t="shared" si="2"/>
        <v>0</v>
      </c>
      <c r="S99" s="175">
        <v>0</v>
      </c>
      <c r="T99" s="176">
        <f t="shared" si="3"/>
        <v>0</v>
      </c>
      <c r="AR99" s="18" t="s">
        <v>194</v>
      </c>
      <c r="AT99" s="18" t="s">
        <v>189</v>
      </c>
      <c r="AU99" s="18" t="s">
        <v>71</v>
      </c>
      <c r="AY99" s="18" t="s">
        <v>187</v>
      </c>
      <c r="BE99" s="177">
        <f t="shared" si="4"/>
        <v>0</v>
      </c>
      <c r="BF99" s="177">
        <f t="shared" si="5"/>
        <v>0</v>
      </c>
      <c r="BG99" s="177">
        <f t="shared" si="6"/>
        <v>0</v>
      </c>
      <c r="BH99" s="177">
        <f t="shared" si="7"/>
        <v>0</v>
      </c>
      <c r="BI99" s="177">
        <f t="shared" si="8"/>
        <v>0</v>
      </c>
      <c r="BJ99" s="18" t="s">
        <v>195</v>
      </c>
      <c r="BK99" s="177">
        <f t="shared" si="9"/>
        <v>0</v>
      </c>
      <c r="BL99" s="18" t="s">
        <v>194</v>
      </c>
      <c r="BM99" s="18" t="s">
        <v>312</v>
      </c>
    </row>
    <row r="100" spans="2:65" s="1" customFormat="1" ht="22.5" customHeight="1">
      <c r="B100" s="165"/>
      <c r="C100" s="166" t="s">
        <v>316</v>
      </c>
      <c r="D100" s="166" t="s">
        <v>189</v>
      </c>
      <c r="E100" s="167" t="s">
        <v>316</v>
      </c>
      <c r="F100" s="168" t="s">
        <v>1657</v>
      </c>
      <c r="G100" s="169" t="s">
        <v>1643</v>
      </c>
      <c r="H100" s="170">
        <v>6</v>
      </c>
      <c r="I100" s="171"/>
      <c r="J100" s="172">
        <f t="shared" si="0"/>
        <v>0</v>
      </c>
      <c r="K100" s="168" t="s">
        <v>22</v>
      </c>
      <c r="L100" s="35"/>
      <c r="M100" s="173" t="s">
        <v>22</v>
      </c>
      <c r="N100" s="174" t="s">
        <v>43</v>
      </c>
      <c r="O100" s="36"/>
      <c r="P100" s="175">
        <f t="shared" si="1"/>
        <v>0</v>
      </c>
      <c r="Q100" s="175">
        <v>0</v>
      </c>
      <c r="R100" s="175">
        <f t="shared" si="2"/>
        <v>0</v>
      </c>
      <c r="S100" s="175">
        <v>0</v>
      </c>
      <c r="T100" s="176">
        <f t="shared" si="3"/>
        <v>0</v>
      </c>
      <c r="AR100" s="18" t="s">
        <v>194</v>
      </c>
      <c r="AT100" s="18" t="s">
        <v>189</v>
      </c>
      <c r="AU100" s="18" t="s">
        <v>71</v>
      </c>
      <c r="AY100" s="18" t="s">
        <v>187</v>
      </c>
      <c r="BE100" s="177">
        <f t="shared" si="4"/>
        <v>0</v>
      </c>
      <c r="BF100" s="177">
        <f t="shared" si="5"/>
        <v>0</v>
      </c>
      <c r="BG100" s="177">
        <f t="shared" si="6"/>
        <v>0</v>
      </c>
      <c r="BH100" s="177">
        <f t="shared" si="7"/>
        <v>0</v>
      </c>
      <c r="BI100" s="177">
        <f t="shared" si="8"/>
        <v>0</v>
      </c>
      <c r="BJ100" s="18" t="s">
        <v>195</v>
      </c>
      <c r="BK100" s="177">
        <f t="shared" si="9"/>
        <v>0</v>
      </c>
      <c r="BL100" s="18" t="s">
        <v>194</v>
      </c>
      <c r="BM100" s="18" t="s">
        <v>316</v>
      </c>
    </row>
    <row r="101" spans="2:65" s="1" customFormat="1" ht="22.5" customHeight="1">
      <c r="B101" s="165"/>
      <c r="C101" s="166" t="s">
        <v>320</v>
      </c>
      <c r="D101" s="166" t="s">
        <v>189</v>
      </c>
      <c r="E101" s="167" t="s">
        <v>320</v>
      </c>
      <c r="F101" s="168" t="s">
        <v>1658</v>
      </c>
      <c r="G101" s="169" t="s">
        <v>1643</v>
      </c>
      <c r="H101" s="170">
        <v>17</v>
      </c>
      <c r="I101" s="171"/>
      <c r="J101" s="172">
        <f t="shared" si="0"/>
        <v>0</v>
      </c>
      <c r="K101" s="168" t="s">
        <v>22</v>
      </c>
      <c r="L101" s="35"/>
      <c r="M101" s="173" t="s">
        <v>22</v>
      </c>
      <c r="N101" s="174" t="s">
        <v>43</v>
      </c>
      <c r="O101" s="36"/>
      <c r="P101" s="175">
        <f t="shared" si="1"/>
        <v>0</v>
      </c>
      <c r="Q101" s="175">
        <v>0</v>
      </c>
      <c r="R101" s="175">
        <f t="shared" si="2"/>
        <v>0</v>
      </c>
      <c r="S101" s="175">
        <v>0</v>
      </c>
      <c r="T101" s="176">
        <f t="shared" si="3"/>
        <v>0</v>
      </c>
      <c r="AR101" s="18" t="s">
        <v>194</v>
      </c>
      <c r="AT101" s="18" t="s">
        <v>189</v>
      </c>
      <c r="AU101" s="18" t="s">
        <v>71</v>
      </c>
      <c r="AY101" s="18" t="s">
        <v>187</v>
      </c>
      <c r="BE101" s="177">
        <f t="shared" si="4"/>
        <v>0</v>
      </c>
      <c r="BF101" s="177">
        <f t="shared" si="5"/>
        <v>0</v>
      </c>
      <c r="BG101" s="177">
        <f t="shared" si="6"/>
        <v>0</v>
      </c>
      <c r="BH101" s="177">
        <f t="shared" si="7"/>
        <v>0</v>
      </c>
      <c r="BI101" s="177">
        <f t="shared" si="8"/>
        <v>0</v>
      </c>
      <c r="BJ101" s="18" t="s">
        <v>195</v>
      </c>
      <c r="BK101" s="177">
        <f t="shared" si="9"/>
        <v>0</v>
      </c>
      <c r="BL101" s="18" t="s">
        <v>194</v>
      </c>
      <c r="BM101" s="18" t="s">
        <v>320</v>
      </c>
    </row>
    <row r="102" spans="2:65" s="1" customFormat="1" ht="22.5" customHeight="1">
      <c r="B102" s="165"/>
      <c r="C102" s="166" t="s">
        <v>7</v>
      </c>
      <c r="D102" s="166" t="s">
        <v>189</v>
      </c>
      <c r="E102" s="167" t="s">
        <v>7</v>
      </c>
      <c r="F102" s="168" t="s">
        <v>1659</v>
      </c>
      <c r="G102" s="169" t="s">
        <v>1643</v>
      </c>
      <c r="H102" s="170">
        <v>17</v>
      </c>
      <c r="I102" s="171"/>
      <c r="J102" s="172">
        <f t="shared" si="0"/>
        <v>0</v>
      </c>
      <c r="K102" s="168" t="s">
        <v>22</v>
      </c>
      <c r="L102" s="35"/>
      <c r="M102" s="173" t="s">
        <v>22</v>
      </c>
      <c r="N102" s="174" t="s">
        <v>43</v>
      </c>
      <c r="O102" s="36"/>
      <c r="P102" s="175">
        <f t="shared" si="1"/>
        <v>0</v>
      </c>
      <c r="Q102" s="175">
        <v>0</v>
      </c>
      <c r="R102" s="175">
        <f t="shared" si="2"/>
        <v>0</v>
      </c>
      <c r="S102" s="175">
        <v>0</v>
      </c>
      <c r="T102" s="176">
        <f t="shared" si="3"/>
        <v>0</v>
      </c>
      <c r="AR102" s="18" t="s">
        <v>194</v>
      </c>
      <c r="AT102" s="18" t="s">
        <v>189</v>
      </c>
      <c r="AU102" s="18" t="s">
        <v>71</v>
      </c>
      <c r="AY102" s="18" t="s">
        <v>187</v>
      </c>
      <c r="BE102" s="177">
        <f t="shared" si="4"/>
        <v>0</v>
      </c>
      <c r="BF102" s="177">
        <f t="shared" si="5"/>
        <v>0</v>
      </c>
      <c r="BG102" s="177">
        <f t="shared" si="6"/>
        <v>0</v>
      </c>
      <c r="BH102" s="177">
        <f t="shared" si="7"/>
        <v>0</v>
      </c>
      <c r="BI102" s="177">
        <f t="shared" si="8"/>
        <v>0</v>
      </c>
      <c r="BJ102" s="18" t="s">
        <v>195</v>
      </c>
      <c r="BK102" s="177">
        <f t="shared" si="9"/>
        <v>0</v>
      </c>
      <c r="BL102" s="18" t="s">
        <v>194</v>
      </c>
      <c r="BM102" s="18" t="s">
        <v>7</v>
      </c>
    </row>
    <row r="103" spans="2:65" s="1" customFormat="1" ht="22.5" customHeight="1">
      <c r="B103" s="165"/>
      <c r="C103" s="166" t="s">
        <v>345</v>
      </c>
      <c r="D103" s="166" t="s">
        <v>189</v>
      </c>
      <c r="E103" s="167" t="s">
        <v>345</v>
      </c>
      <c r="F103" s="168" t="s">
        <v>1660</v>
      </c>
      <c r="G103" s="169" t="s">
        <v>192</v>
      </c>
      <c r="H103" s="170">
        <v>15</v>
      </c>
      <c r="I103" s="171"/>
      <c r="J103" s="172">
        <f t="shared" si="0"/>
        <v>0</v>
      </c>
      <c r="K103" s="168" t="s">
        <v>22</v>
      </c>
      <c r="L103" s="35"/>
      <c r="M103" s="173" t="s">
        <v>22</v>
      </c>
      <c r="N103" s="174" t="s">
        <v>43</v>
      </c>
      <c r="O103" s="36"/>
      <c r="P103" s="175">
        <f t="shared" si="1"/>
        <v>0</v>
      </c>
      <c r="Q103" s="175">
        <v>0</v>
      </c>
      <c r="R103" s="175">
        <f t="shared" si="2"/>
        <v>0</v>
      </c>
      <c r="S103" s="175">
        <v>0</v>
      </c>
      <c r="T103" s="176">
        <f t="shared" si="3"/>
        <v>0</v>
      </c>
      <c r="AR103" s="18" t="s">
        <v>194</v>
      </c>
      <c r="AT103" s="18" t="s">
        <v>189</v>
      </c>
      <c r="AU103" s="18" t="s">
        <v>71</v>
      </c>
      <c r="AY103" s="18" t="s">
        <v>187</v>
      </c>
      <c r="BE103" s="177">
        <f t="shared" si="4"/>
        <v>0</v>
      </c>
      <c r="BF103" s="177">
        <f t="shared" si="5"/>
        <v>0</v>
      </c>
      <c r="BG103" s="177">
        <f t="shared" si="6"/>
        <v>0</v>
      </c>
      <c r="BH103" s="177">
        <f t="shared" si="7"/>
        <v>0</v>
      </c>
      <c r="BI103" s="177">
        <f t="shared" si="8"/>
        <v>0</v>
      </c>
      <c r="BJ103" s="18" t="s">
        <v>195</v>
      </c>
      <c r="BK103" s="177">
        <f t="shared" si="9"/>
        <v>0</v>
      </c>
      <c r="BL103" s="18" t="s">
        <v>194</v>
      </c>
      <c r="BM103" s="18" t="s">
        <v>345</v>
      </c>
    </row>
    <row r="104" spans="2:65" s="1" customFormat="1" ht="22.5" customHeight="1">
      <c r="B104" s="165"/>
      <c r="C104" s="166" t="s">
        <v>365</v>
      </c>
      <c r="D104" s="166" t="s">
        <v>189</v>
      </c>
      <c r="E104" s="167" t="s">
        <v>365</v>
      </c>
      <c r="F104" s="168" t="s">
        <v>1661</v>
      </c>
      <c r="G104" s="169" t="s">
        <v>192</v>
      </c>
      <c r="H104" s="170">
        <v>20</v>
      </c>
      <c r="I104" s="171"/>
      <c r="J104" s="172">
        <f t="shared" si="0"/>
        <v>0</v>
      </c>
      <c r="K104" s="168" t="s">
        <v>22</v>
      </c>
      <c r="L104" s="35"/>
      <c r="M104" s="173" t="s">
        <v>22</v>
      </c>
      <c r="N104" s="174" t="s">
        <v>43</v>
      </c>
      <c r="O104" s="36"/>
      <c r="P104" s="175">
        <f t="shared" si="1"/>
        <v>0</v>
      </c>
      <c r="Q104" s="175">
        <v>0</v>
      </c>
      <c r="R104" s="175">
        <f t="shared" si="2"/>
        <v>0</v>
      </c>
      <c r="S104" s="175">
        <v>0</v>
      </c>
      <c r="T104" s="176">
        <f t="shared" si="3"/>
        <v>0</v>
      </c>
      <c r="AR104" s="18" t="s">
        <v>194</v>
      </c>
      <c r="AT104" s="18" t="s">
        <v>189</v>
      </c>
      <c r="AU104" s="18" t="s">
        <v>71</v>
      </c>
      <c r="AY104" s="18" t="s">
        <v>187</v>
      </c>
      <c r="BE104" s="177">
        <f t="shared" si="4"/>
        <v>0</v>
      </c>
      <c r="BF104" s="177">
        <f t="shared" si="5"/>
        <v>0</v>
      </c>
      <c r="BG104" s="177">
        <f t="shared" si="6"/>
        <v>0</v>
      </c>
      <c r="BH104" s="177">
        <f t="shared" si="7"/>
        <v>0</v>
      </c>
      <c r="BI104" s="177">
        <f t="shared" si="8"/>
        <v>0</v>
      </c>
      <c r="BJ104" s="18" t="s">
        <v>195</v>
      </c>
      <c r="BK104" s="177">
        <f t="shared" si="9"/>
        <v>0</v>
      </c>
      <c r="BL104" s="18" t="s">
        <v>194</v>
      </c>
      <c r="BM104" s="18" t="s">
        <v>365</v>
      </c>
    </row>
    <row r="105" spans="2:65" s="1" customFormat="1" ht="22.5" customHeight="1">
      <c r="B105" s="165"/>
      <c r="C105" s="166" t="s">
        <v>371</v>
      </c>
      <c r="D105" s="166" t="s">
        <v>189</v>
      </c>
      <c r="E105" s="167" t="s">
        <v>371</v>
      </c>
      <c r="F105" s="168" t="s">
        <v>1662</v>
      </c>
      <c r="G105" s="169" t="s">
        <v>192</v>
      </c>
      <c r="H105" s="170">
        <v>20</v>
      </c>
      <c r="I105" s="171"/>
      <c r="J105" s="172">
        <f t="shared" si="0"/>
        <v>0</v>
      </c>
      <c r="K105" s="168" t="s">
        <v>22</v>
      </c>
      <c r="L105" s="35"/>
      <c r="M105" s="173" t="s">
        <v>22</v>
      </c>
      <c r="N105" s="174" t="s">
        <v>43</v>
      </c>
      <c r="O105" s="36"/>
      <c r="P105" s="175">
        <f t="shared" si="1"/>
        <v>0</v>
      </c>
      <c r="Q105" s="175">
        <v>0</v>
      </c>
      <c r="R105" s="175">
        <f t="shared" si="2"/>
        <v>0</v>
      </c>
      <c r="S105" s="175">
        <v>0</v>
      </c>
      <c r="T105" s="176">
        <f t="shared" si="3"/>
        <v>0</v>
      </c>
      <c r="AR105" s="18" t="s">
        <v>194</v>
      </c>
      <c r="AT105" s="18" t="s">
        <v>189</v>
      </c>
      <c r="AU105" s="18" t="s">
        <v>71</v>
      </c>
      <c r="AY105" s="18" t="s">
        <v>187</v>
      </c>
      <c r="BE105" s="177">
        <f t="shared" si="4"/>
        <v>0</v>
      </c>
      <c r="BF105" s="177">
        <f t="shared" si="5"/>
        <v>0</v>
      </c>
      <c r="BG105" s="177">
        <f t="shared" si="6"/>
        <v>0</v>
      </c>
      <c r="BH105" s="177">
        <f t="shared" si="7"/>
        <v>0</v>
      </c>
      <c r="BI105" s="177">
        <f t="shared" si="8"/>
        <v>0</v>
      </c>
      <c r="BJ105" s="18" t="s">
        <v>195</v>
      </c>
      <c r="BK105" s="177">
        <f t="shared" si="9"/>
        <v>0</v>
      </c>
      <c r="BL105" s="18" t="s">
        <v>194</v>
      </c>
      <c r="BM105" s="18" t="s">
        <v>371</v>
      </c>
    </row>
    <row r="106" spans="2:65" s="1" customFormat="1" ht="22.5" customHeight="1">
      <c r="B106" s="165"/>
      <c r="C106" s="166" t="s">
        <v>376</v>
      </c>
      <c r="D106" s="166" t="s">
        <v>189</v>
      </c>
      <c r="E106" s="167" t="s">
        <v>376</v>
      </c>
      <c r="F106" s="168" t="s">
        <v>1663</v>
      </c>
      <c r="G106" s="169" t="s">
        <v>1643</v>
      </c>
      <c r="H106" s="170">
        <v>35</v>
      </c>
      <c r="I106" s="171"/>
      <c r="J106" s="172">
        <f t="shared" si="0"/>
        <v>0</v>
      </c>
      <c r="K106" s="168" t="s">
        <v>22</v>
      </c>
      <c r="L106" s="35"/>
      <c r="M106" s="173" t="s">
        <v>22</v>
      </c>
      <c r="N106" s="174" t="s">
        <v>43</v>
      </c>
      <c r="O106" s="36"/>
      <c r="P106" s="175">
        <f t="shared" si="1"/>
        <v>0</v>
      </c>
      <c r="Q106" s="175">
        <v>0</v>
      </c>
      <c r="R106" s="175">
        <f t="shared" si="2"/>
        <v>0</v>
      </c>
      <c r="S106" s="175">
        <v>0</v>
      </c>
      <c r="T106" s="176">
        <f t="shared" si="3"/>
        <v>0</v>
      </c>
      <c r="AR106" s="18" t="s">
        <v>194</v>
      </c>
      <c r="AT106" s="18" t="s">
        <v>189</v>
      </c>
      <c r="AU106" s="18" t="s">
        <v>71</v>
      </c>
      <c r="AY106" s="18" t="s">
        <v>187</v>
      </c>
      <c r="BE106" s="177">
        <f t="shared" si="4"/>
        <v>0</v>
      </c>
      <c r="BF106" s="177">
        <f t="shared" si="5"/>
        <v>0</v>
      </c>
      <c r="BG106" s="177">
        <f t="shared" si="6"/>
        <v>0</v>
      </c>
      <c r="BH106" s="177">
        <f t="shared" si="7"/>
        <v>0</v>
      </c>
      <c r="BI106" s="177">
        <f t="shared" si="8"/>
        <v>0</v>
      </c>
      <c r="BJ106" s="18" t="s">
        <v>195</v>
      </c>
      <c r="BK106" s="177">
        <f t="shared" si="9"/>
        <v>0</v>
      </c>
      <c r="BL106" s="18" t="s">
        <v>194</v>
      </c>
      <c r="BM106" s="18" t="s">
        <v>376</v>
      </c>
    </row>
    <row r="107" spans="2:65" s="1" customFormat="1" ht="22.5" customHeight="1">
      <c r="B107" s="165"/>
      <c r="C107" s="166" t="s">
        <v>381</v>
      </c>
      <c r="D107" s="166" t="s">
        <v>189</v>
      </c>
      <c r="E107" s="167" t="s">
        <v>381</v>
      </c>
      <c r="F107" s="168" t="s">
        <v>1664</v>
      </c>
      <c r="G107" s="169" t="s">
        <v>1665</v>
      </c>
      <c r="H107" s="170">
        <v>2</v>
      </c>
      <c r="I107" s="171"/>
      <c r="J107" s="172">
        <f t="shared" si="0"/>
        <v>0</v>
      </c>
      <c r="K107" s="168" t="s">
        <v>22</v>
      </c>
      <c r="L107" s="35"/>
      <c r="M107" s="173" t="s">
        <v>22</v>
      </c>
      <c r="N107" s="174" t="s">
        <v>43</v>
      </c>
      <c r="O107" s="36"/>
      <c r="P107" s="175">
        <f t="shared" si="1"/>
        <v>0</v>
      </c>
      <c r="Q107" s="175">
        <v>0</v>
      </c>
      <c r="R107" s="175">
        <f t="shared" si="2"/>
        <v>0</v>
      </c>
      <c r="S107" s="175">
        <v>0</v>
      </c>
      <c r="T107" s="176">
        <f t="shared" si="3"/>
        <v>0</v>
      </c>
      <c r="AR107" s="18" t="s">
        <v>194</v>
      </c>
      <c r="AT107" s="18" t="s">
        <v>189</v>
      </c>
      <c r="AU107" s="18" t="s">
        <v>71</v>
      </c>
      <c r="AY107" s="18" t="s">
        <v>187</v>
      </c>
      <c r="BE107" s="177">
        <f t="shared" si="4"/>
        <v>0</v>
      </c>
      <c r="BF107" s="177">
        <f t="shared" si="5"/>
        <v>0</v>
      </c>
      <c r="BG107" s="177">
        <f t="shared" si="6"/>
        <v>0</v>
      </c>
      <c r="BH107" s="177">
        <f t="shared" si="7"/>
        <v>0</v>
      </c>
      <c r="BI107" s="177">
        <f t="shared" si="8"/>
        <v>0</v>
      </c>
      <c r="BJ107" s="18" t="s">
        <v>195</v>
      </c>
      <c r="BK107" s="177">
        <f t="shared" si="9"/>
        <v>0</v>
      </c>
      <c r="BL107" s="18" t="s">
        <v>194</v>
      </c>
      <c r="BM107" s="18" t="s">
        <v>381</v>
      </c>
    </row>
    <row r="108" spans="2:65" s="1" customFormat="1" ht="22.5" customHeight="1">
      <c r="B108" s="165"/>
      <c r="C108" s="166" t="s">
        <v>385</v>
      </c>
      <c r="D108" s="166" t="s">
        <v>189</v>
      </c>
      <c r="E108" s="167" t="s">
        <v>385</v>
      </c>
      <c r="F108" s="168" t="s">
        <v>1666</v>
      </c>
      <c r="G108" s="169" t="s">
        <v>192</v>
      </c>
      <c r="H108" s="170">
        <v>30</v>
      </c>
      <c r="I108" s="171"/>
      <c r="J108" s="172">
        <f t="shared" si="0"/>
        <v>0</v>
      </c>
      <c r="K108" s="168" t="s">
        <v>22</v>
      </c>
      <c r="L108" s="35"/>
      <c r="M108" s="173" t="s">
        <v>22</v>
      </c>
      <c r="N108" s="174" t="s">
        <v>43</v>
      </c>
      <c r="O108" s="36"/>
      <c r="P108" s="175">
        <f t="shared" si="1"/>
        <v>0</v>
      </c>
      <c r="Q108" s="175">
        <v>0</v>
      </c>
      <c r="R108" s="175">
        <f t="shared" si="2"/>
        <v>0</v>
      </c>
      <c r="S108" s="175">
        <v>0</v>
      </c>
      <c r="T108" s="176">
        <f t="shared" si="3"/>
        <v>0</v>
      </c>
      <c r="AR108" s="18" t="s">
        <v>194</v>
      </c>
      <c r="AT108" s="18" t="s">
        <v>189</v>
      </c>
      <c r="AU108" s="18" t="s">
        <v>71</v>
      </c>
      <c r="AY108" s="18" t="s">
        <v>187</v>
      </c>
      <c r="BE108" s="177">
        <f t="shared" si="4"/>
        <v>0</v>
      </c>
      <c r="BF108" s="177">
        <f t="shared" si="5"/>
        <v>0</v>
      </c>
      <c r="BG108" s="177">
        <f t="shared" si="6"/>
        <v>0</v>
      </c>
      <c r="BH108" s="177">
        <f t="shared" si="7"/>
        <v>0</v>
      </c>
      <c r="BI108" s="177">
        <f t="shared" si="8"/>
        <v>0</v>
      </c>
      <c r="BJ108" s="18" t="s">
        <v>195</v>
      </c>
      <c r="BK108" s="177">
        <f t="shared" si="9"/>
        <v>0</v>
      </c>
      <c r="BL108" s="18" t="s">
        <v>194</v>
      </c>
      <c r="BM108" s="18" t="s">
        <v>385</v>
      </c>
    </row>
    <row r="109" spans="2:63" s="10" customFormat="1" ht="36.75" customHeight="1">
      <c r="B109" s="151"/>
      <c r="D109" s="162" t="s">
        <v>70</v>
      </c>
      <c r="E109" s="237" t="s">
        <v>1667</v>
      </c>
      <c r="F109" s="237" t="s">
        <v>1667</v>
      </c>
      <c r="I109" s="154"/>
      <c r="J109" s="238">
        <f>BK109</f>
        <v>0</v>
      </c>
      <c r="L109" s="151"/>
      <c r="M109" s="156"/>
      <c r="N109" s="157"/>
      <c r="O109" s="157"/>
      <c r="P109" s="158">
        <f>SUM(P110:P112)</f>
        <v>0</v>
      </c>
      <c r="Q109" s="157"/>
      <c r="R109" s="158">
        <f>SUM(R110:R112)</f>
        <v>0</v>
      </c>
      <c r="S109" s="157"/>
      <c r="T109" s="159">
        <f>SUM(T110:T112)</f>
        <v>0</v>
      </c>
      <c r="AR109" s="152" t="s">
        <v>78</v>
      </c>
      <c r="AT109" s="160" t="s">
        <v>70</v>
      </c>
      <c r="AU109" s="160" t="s">
        <v>71</v>
      </c>
      <c r="AY109" s="152" t="s">
        <v>187</v>
      </c>
      <c r="BK109" s="161">
        <f>SUM(BK110:BK112)</f>
        <v>0</v>
      </c>
    </row>
    <row r="110" spans="2:65" s="1" customFormat="1" ht="22.5" customHeight="1">
      <c r="B110" s="165"/>
      <c r="C110" s="166" t="s">
        <v>408</v>
      </c>
      <c r="D110" s="166" t="s">
        <v>189</v>
      </c>
      <c r="E110" s="167" t="s">
        <v>1668</v>
      </c>
      <c r="F110" s="168" t="s">
        <v>1669</v>
      </c>
      <c r="G110" s="169" t="s">
        <v>192</v>
      </c>
      <c r="H110" s="170">
        <v>50</v>
      </c>
      <c r="I110" s="171"/>
      <c r="J110" s="172">
        <f>ROUND(I110*H110,2)</f>
        <v>0</v>
      </c>
      <c r="K110" s="168" t="s">
        <v>22</v>
      </c>
      <c r="L110" s="35"/>
      <c r="M110" s="173" t="s">
        <v>22</v>
      </c>
      <c r="N110" s="174" t="s">
        <v>43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8" t="s">
        <v>194</v>
      </c>
      <c r="AT110" s="18" t="s">
        <v>189</v>
      </c>
      <c r="AU110" s="18" t="s">
        <v>78</v>
      </c>
      <c r="AY110" s="18" t="s">
        <v>187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8" t="s">
        <v>195</v>
      </c>
      <c r="BK110" s="177">
        <f>ROUND(I110*H110,2)</f>
        <v>0</v>
      </c>
      <c r="BL110" s="18" t="s">
        <v>194</v>
      </c>
      <c r="BM110" s="18" t="s">
        <v>408</v>
      </c>
    </row>
    <row r="111" spans="2:65" s="1" customFormat="1" ht="22.5" customHeight="1">
      <c r="B111" s="165"/>
      <c r="C111" s="166" t="s">
        <v>420</v>
      </c>
      <c r="D111" s="166" t="s">
        <v>189</v>
      </c>
      <c r="E111" s="167" t="s">
        <v>1670</v>
      </c>
      <c r="F111" s="168" t="s">
        <v>1671</v>
      </c>
      <c r="G111" s="169" t="s">
        <v>192</v>
      </c>
      <c r="H111" s="170">
        <v>50</v>
      </c>
      <c r="I111" s="171"/>
      <c r="J111" s="172">
        <f>ROUND(I111*H111,2)</f>
        <v>0</v>
      </c>
      <c r="K111" s="168" t="s">
        <v>22</v>
      </c>
      <c r="L111" s="35"/>
      <c r="M111" s="173" t="s">
        <v>22</v>
      </c>
      <c r="N111" s="174" t="s">
        <v>43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194</v>
      </c>
      <c r="AT111" s="18" t="s">
        <v>189</v>
      </c>
      <c r="AU111" s="18" t="s">
        <v>78</v>
      </c>
      <c r="AY111" s="18" t="s">
        <v>187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195</v>
      </c>
      <c r="BK111" s="177">
        <f>ROUND(I111*H111,2)</f>
        <v>0</v>
      </c>
      <c r="BL111" s="18" t="s">
        <v>194</v>
      </c>
      <c r="BM111" s="18" t="s">
        <v>420</v>
      </c>
    </row>
    <row r="112" spans="2:65" s="1" customFormat="1" ht="22.5" customHeight="1">
      <c r="B112" s="165"/>
      <c r="C112" s="166" t="s">
        <v>425</v>
      </c>
      <c r="D112" s="166" t="s">
        <v>189</v>
      </c>
      <c r="E112" s="167" t="s">
        <v>1672</v>
      </c>
      <c r="F112" s="168" t="s">
        <v>1673</v>
      </c>
      <c r="G112" s="169" t="s">
        <v>192</v>
      </c>
      <c r="H112" s="170">
        <v>50</v>
      </c>
      <c r="I112" s="171"/>
      <c r="J112" s="172">
        <f>ROUND(I112*H112,2)</f>
        <v>0</v>
      </c>
      <c r="K112" s="168" t="s">
        <v>22</v>
      </c>
      <c r="L112" s="35"/>
      <c r="M112" s="173" t="s">
        <v>22</v>
      </c>
      <c r="N112" s="174" t="s">
        <v>43</v>
      </c>
      <c r="O112" s="36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AR112" s="18" t="s">
        <v>194</v>
      </c>
      <c r="AT112" s="18" t="s">
        <v>189</v>
      </c>
      <c r="AU112" s="18" t="s">
        <v>78</v>
      </c>
      <c r="AY112" s="18" t="s">
        <v>187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8" t="s">
        <v>195</v>
      </c>
      <c r="BK112" s="177">
        <f>ROUND(I112*H112,2)</f>
        <v>0</v>
      </c>
      <c r="BL112" s="18" t="s">
        <v>194</v>
      </c>
      <c r="BM112" s="18" t="s">
        <v>425</v>
      </c>
    </row>
    <row r="113" spans="2:63" s="10" customFormat="1" ht="36.75" customHeight="1">
      <c r="B113" s="151"/>
      <c r="D113" s="162" t="s">
        <v>70</v>
      </c>
      <c r="E113" s="237" t="s">
        <v>1674</v>
      </c>
      <c r="F113" s="237" t="s">
        <v>1674</v>
      </c>
      <c r="I113" s="154"/>
      <c r="J113" s="238">
        <f>BK113</f>
        <v>0</v>
      </c>
      <c r="L113" s="151"/>
      <c r="M113" s="156"/>
      <c r="N113" s="157"/>
      <c r="O113" s="157"/>
      <c r="P113" s="158">
        <f>P114</f>
        <v>0</v>
      </c>
      <c r="Q113" s="157"/>
      <c r="R113" s="158">
        <f>R114</f>
        <v>0</v>
      </c>
      <c r="S113" s="157"/>
      <c r="T113" s="159">
        <f>T114</f>
        <v>0</v>
      </c>
      <c r="AR113" s="152" t="s">
        <v>78</v>
      </c>
      <c r="AT113" s="160" t="s">
        <v>70</v>
      </c>
      <c r="AU113" s="160" t="s">
        <v>71</v>
      </c>
      <c r="AY113" s="152" t="s">
        <v>187</v>
      </c>
      <c r="BK113" s="161">
        <f>BK114</f>
        <v>0</v>
      </c>
    </row>
    <row r="114" spans="2:65" s="1" customFormat="1" ht="22.5" customHeight="1">
      <c r="B114" s="165"/>
      <c r="C114" s="166" t="s">
        <v>432</v>
      </c>
      <c r="D114" s="166" t="s">
        <v>189</v>
      </c>
      <c r="E114" s="167" t="s">
        <v>1675</v>
      </c>
      <c r="F114" s="168" t="s">
        <v>1676</v>
      </c>
      <c r="G114" s="169" t="s">
        <v>1643</v>
      </c>
      <c r="H114" s="170">
        <v>2</v>
      </c>
      <c r="I114" s="171"/>
      <c r="J114" s="172">
        <f>ROUND(I114*H114,2)</f>
        <v>0</v>
      </c>
      <c r="K114" s="168" t="s">
        <v>22</v>
      </c>
      <c r="L114" s="35"/>
      <c r="M114" s="173" t="s">
        <v>22</v>
      </c>
      <c r="N114" s="174" t="s">
        <v>43</v>
      </c>
      <c r="O114" s="36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18" t="s">
        <v>194</v>
      </c>
      <c r="AT114" s="18" t="s">
        <v>189</v>
      </c>
      <c r="AU114" s="18" t="s">
        <v>78</v>
      </c>
      <c r="AY114" s="18" t="s">
        <v>187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8" t="s">
        <v>195</v>
      </c>
      <c r="BK114" s="177">
        <f>ROUND(I114*H114,2)</f>
        <v>0</v>
      </c>
      <c r="BL114" s="18" t="s">
        <v>194</v>
      </c>
      <c r="BM114" s="18" t="s">
        <v>432</v>
      </c>
    </row>
    <row r="115" spans="2:63" s="10" customFormat="1" ht="36.75" customHeight="1">
      <c r="B115" s="151"/>
      <c r="D115" s="162" t="s">
        <v>70</v>
      </c>
      <c r="E115" s="237" t="s">
        <v>1677</v>
      </c>
      <c r="F115" s="237" t="s">
        <v>1677</v>
      </c>
      <c r="I115" s="154"/>
      <c r="J115" s="238">
        <f>BK115</f>
        <v>0</v>
      </c>
      <c r="L115" s="151"/>
      <c r="M115" s="156"/>
      <c r="N115" s="157"/>
      <c r="O115" s="157"/>
      <c r="P115" s="158">
        <f>SUM(P116:P149)</f>
        <v>0</v>
      </c>
      <c r="Q115" s="157"/>
      <c r="R115" s="158">
        <f>SUM(R116:R149)</f>
        <v>0</v>
      </c>
      <c r="S115" s="157"/>
      <c r="T115" s="159">
        <f>SUM(T116:T149)</f>
        <v>0</v>
      </c>
      <c r="AR115" s="152" t="s">
        <v>78</v>
      </c>
      <c r="AT115" s="160" t="s">
        <v>70</v>
      </c>
      <c r="AU115" s="160" t="s">
        <v>71</v>
      </c>
      <c r="AY115" s="152" t="s">
        <v>187</v>
      </c>
      <c r="BK115" s="161">
        <f>SUM(BK116:BK149)</f>
        <v>0</v>
      </c>
    </row>
    <row r="116" spans="2:65" s="1" customFormat="1" ht="22.5" customHeight="1">
      <c r="B116" s="165"/>
      <c r="C116" s="219" t="s">
        <v>437</v>
      </c>
      <c r="D116" s="219" t="s">
        <v>307</v>
      </c>
      <c r="E116" s="220" t="s">
        <v>78</v>
      </c>
      <c r="F116" s="221" t="s">
        <v>1678</v>
      </c>
      <c r="G116" s="222" t="s">
        <v>307</v>
      </c>
      <c r="H116" s="223">
        <v>15</v>
      </c>
      <c r="I116" s="224"/>
      <c r="J116" s="225">
        <f aca="true" t="shared" si="10" ref="J116:J149">ROUND(I116*H116,2)</f>
        <v>0</v>
      </c>
      <c r="K116" s="221" t="s">
        <v>22</v>
      </c>
      <c r="L116" s="226"/>
      <c r="M116" s="227" t="s">
        <v>22</v>
      </c>
      <c r="N116" s="228" t="s">
        <v>43</v>
      </c>
      <c r="O116" s="36"/>
      <c r="P116" s="175">
        <f aca="true" t="shared" si="11" ref="P116:P149">O116*H116</f>
        <v>0</v>
      </c>
      <c r="Q116" s="175">
        <v>0</v>
      </c>
      <c r="R116" s="175">
        <f aca="true" t="shared" si="12" ref="R116:R149">Q116*H116</f>
        <v>0</v>
      </c>
      <c r="S116" s="175">
        <v>0</v>
      </c>
      <c r="T116" s="176">
        <f aca="true" t="shared" si="13" ref="T116:T149">S116*H116</f>
        <v>0</v>
      </c>
      <c r="AR116" s="18" t="s">
        <v>242</v>
      </c>
      <c r="AT116" s="18" t="s">
        <v>307</v>
      </c>
      <c r="AU116" s="18" t="s">
        <v>78</v>
      </c>
      <c r="AY116" s="18" t="s">
        <v>187</v>
      </c>
      <c r="BE116" s="177">
        <f aca="true" t="shared" si="14" ref="BE116:BE149">IF(N116="základní",J116,0)</f>
        <v>0</v>
      </c>
      <c r="BF116" s="177">
        <f aca="true" t="shared" si="15" ref="BF116:BF149">IF(N116="snížená",J116,0)</f>
        <v>0</v>
      </c>
      <c r="BG116" s="177">
        <f aca="true" t="shared" si="16" ref="BG116:BG149">IF(N116="zákl. přenesená",J116,0)</f>
        <v>0</v>
      </c>
      <c r="BH116" s="177">
        <f aca="true" t="shared" si="17" ref="BH116:BH149">IF(N116="sníž. přenesená",J116,0)</f>
        <v>0</v>
      </c>
      <c r="BI116" s="177">
        <f aca="true" t="shared" si="18" ref="BI116:BI149">IF(N116="nulová",J116,0)</f>
        <v>0</v>
      </c>
      <c r="BJ116" s="18" t="s">
        <v>195</v>
      </c>
      <c r="BK116" s="177">
        <f aca="true" t="shared" si="19" ref="BK116:BK149">ROUND(I116*H116,2)</f>
        <v>0</v>
      </c>
      <c r="BL116" s="18" t="s">
        <v>194</v>
      </c>
      <c r="BM116" s="18" t="s">
        <v>437</v>
      </c>
    </row>
    <row r="117" spans="2:65" s="1" customFormat="1" ht="22.5" customHeight="1">
      <c r="B117" s="165"/>
      <c r="C117" s="219" t="s">
        <v>443</v>
      </c>
      <c r="D117" s="219" t="s">
        <v>307</v>
      </c>
      <c r="E117" s="220" t="s">
        <v>195</v>
      </c>
      <c r="F117" s="221" t="s">
        <v>1678</v>
      </c>
      <c r="G117" s="222" t="s">
        <v>307</v>
      </c>
      <c r="H117" s="223">
        <v>20</v>
      </c>
      <c r="I117" s="224"/>
      <c r="J117" s="225">
        <f t="shared" si="10"/>
        <v>0</v>
      </c>
      <c r="K117" s="221" t="s">
        <v>22</v>
      </c>
      <c r="L117" s="226"/>
      <c r="M117" s="227" t="s">
        <v>22</v>
      </c>
      <c r="N117" s="228" t="s">
        <v>43</v>
      </c>
      <c r="O117" s="36"/>
      <c r="P117" s="175">
        <f t="shared" si="11"/>
        <v>0</v>
      </c>
      <c r="Q117" s="175">
        <v>0</v>
      </c>
      <c r="R117" s="175">
        <f t="shared" si="12"/>
        <v>0</v>
      </c>
      <c r="S117" s="175">
        <v>0</v>
      </c>
      <c r="T117" s="176">
        <f t="shared" si="13"/>
        <v>0</v>
      </c>
      <c r="AR117" s="18" t="s">
        <v>242</v>
      </c>
      <c r="AT117" s="18" t="s">
        <v>307</v>
      </c>
      <c r="AU117" s="18" t="s">
        <v>78</v>
      </c>
      <c r="AY117" s="18" t="s">
        <v>187</v>
      </c>
      <c r="BE117" s="177">
        <f t="shared" si="14"/>
        <v>0</v>
      </c>
      <c r="BF117" s="177">
        <f t="shared" si="15"/>
        <v>0</v>
      </c>
      <c r="BG117" s="177">
        <f t="shared" si="16"/>
        <v>0</v>
      </c>
      <c r="BH117" s="177">
        <f t="shared" si="17"/>
        <v>0</v>
      </c>
      <c r="BI117" s="177">
        <f t="shared" si="18"/>
        <v>0</v>
      </c>
      <c r="BJ117" s="18" t="s">
        <v>195</v>
      </c>
      <c r="BK117" s="177">
        <f t="shared" si="19"/>
        <v>0</v>
      </c>
      <c r="BL117" s="18" t="s">
        <v>194</v>
      </c>
      <c r="BM117" s="18" t="s">
        <v>443</v>
      </c>
    </row>
    <row r="118" spans="2:65" s="1" customFormat="1" ht="22.5" customHeight="1">
      <c r="B118" s="165"/>
      <c r="C118" s="219" t="s">
        <v>446</v>
      </c>
      <c r="D118" s="219" t="s">
        <v>307</v>
      </c>
      <c r="E118" s="220" t="s">
        <v>97</v>
      </c>
      <c r="F118" s="221" t="s">
        <v>1679</v>
      </c>
      <c r="G118" s="222" t="s">
        <v>1643</v>
      </c>
      <c r="H118" s="223">
        <v>17</v>
      </c>
      <c r="I118" s="224"/>
      <c r="J118" s="225">
        <f t="shared" si="10"/>
        <v>0</v>
      </c>
      <c r="K118" s="221" t="s">
        <v>22</v>
      </c>
      <c r="L118" s="226"/>
      <c r="M118" s="227" t="s">
        <v>22</v>
      </c>
      <c r="N118" s="228" t="s">
        <v>43</v>
      </c>
      <c r="O118" s="36"/>
      <c r="P118" s="175">
        <f t="shared" si="11"/>
        <v>0</v>
      </c>
      <c r="Q118" s="175">
        <v>0</v>
      </c>
      <c r="R118" s="175">
        <f t="shared" si="12"/>
        <v>0</v>
      </c>
      <c r="S118" s="175">
        <v>0</v>
      </c>
      <c r="T118" s="176">
        <f t="shared" si="13"/>
        <v>0</v>
      </c>
      <c r="AR118" s="18" t="s">
        <v>242</v>
      </c>
      <c r="AT118" s="18" t="s">
        <v>307</v>
      </c>
      <c r="AU118" s="18" t="s">
        <v>78</v>
      </c>
      <c r="AY118" s="18" t="s">
        <v>187</v>
      </c>
      <c r="BE118" s="177">
        <f t="shared" si="14"/>
        <v>0</v>
      </c>
      <c r="BF118" s="177">
        <f t="shared" si="15"/>
        <v>0</v>
      </c>
      <c r="BG118" s="177">
        <f t="shared" si="16"/>
        <v>0</v>
      </c>
      <c r="BH118" s="177">
        <f t="shared" si="17"/>
        <v>0</v>
      </c>
      <c r="BI118" s="177">
        <f t="shared" si="18"/>
        <v>0</v>
      </c>
      <c r="BJ118" s="18" t="s">
        <v>195</v>
      </c>
      <c r="BK118" s="177">
        <f t="shared" si="19"/>
        <v>0</v>
      </c>
      <c r="BL118" s="18" t="s">
        <v>194</v>
      </c>
      <c r="BM118" s="18" t="s">
        <v>446</v>
      </c>
    </row>
    <row r="119" spans="2:65" s="1" customFormat="1" ht="22.5" customHeight="1">
      <c r="B119" s="165"/>
      <c r="C119" s="219" t="s">
        <v>452</v>
      </c>
      <c r="D119" s="219" t="s">
        <v>307</v>
      </c>
      <c r="E119" s="220" t="s">
        <v>194</v>
      </c>
      <c r="F119" s="221" t="s">
        <v>1680</v>
      </c>
      <c r="G119" s="222" t="s">
        <v>1665</v>
      </c>
      <c r="H119" s="223">
        <v>34</v>
      </c>
      <c r="I119" s="224"/>
      <c r="J119" s="225">
        <f t="shared" si="10"/>
        <v>0</v>
      </c>
      <c r="K119" s="221" t="s">
        <v>22</v>
      </c>
      <c r="L119" s="226"/>
      <c r="M119" s="227" t="s">
        <v>22</v>
      </c>
      <c r="N119" s="228" t="s">
        <v>43</v>
      </c>
      <c r="O119" s="36"/>
      <c r="P119" s="175">
        <f t="shared" si="11"/>
        <v>0</v>
      </c>
      <c r="Q119" s="175">
        <v>0</v>
      </c>
      <c r="R119" s="175">
        <f t="shared" si="12"/>
        <v>0</v>
      </c>
      <c r="S119" s="175">
        <v>0</v>
      </c>
      <c r="T119" s="176">
        <f t="shared" si="13"/>
        <v>0</v>
      </c>
      <c r="AR119" s="18" t="s">
        <v>242</v>
      </c>
      <c r="AT119" s="18" t="s">
        <v>307</v>
      </c>
      <c r="AU119" s="18" t="s">
        <v>78</v>
      </c>
      <c r="AY119" s="18" t="s">
        <v>187</v>
      </c>
      <c r="BE119" s="177">
        <f t="shared" si="14"/>
        <v>0</v>
      </c>
      <c r="BF119" s="177">
        <f t="shared" si="15"/>
        <v>0</v>
      </c>
      <c r="BG119" s="177">
        <f t="shared" si="16"/>
        <v>0</v>
      </c>
      <c r="BH119" s="177">
        <f t="shared" si="17"/>
        <v>0</v>
      </c>
      <c r="BI119" s="177">
        <f t="shared" si="18"/>
        <v>0</v>
      </c>
      <c r="BJ119" s="18" t="s">
        <v>195</v>
      </c>
      <c r="BK119" s="177">
        <f t="shared" si="19"/>
        <v>0</v>
      </c>
      <c r="BL119" s="18" t="s">
        <v>194</v>
      </c>
      <c r="BM119" s="18" t="s">
        <v>452</v>
      </c>
    </row>
    <row r="120" spans="2:65" s="1" customFormat="1" ht="22.5" customHeight="1">
      <c r="B120" s="165"/>
      <c r="C120" s="219" t="s">
        <v>457</v>
      </c>
      <c r="D120" s="219" t="s">
        <v>307</v>
      </c>
      <c r="E120" s="220" t="s">
        <v>218</v>
      </c>
      <c r="F120" s="221" t="s">
        <v>1681</v>
      </c>
      <c r="G120" s="222" t="s">
        <v>1682</v>
      </c>
      <c r="H120" s="223">
        <v>30</v>
      </c>
      <c r="I120" s="224"/>
      <c r="J120" s="225">
        <f t="shared" si="10"/>
        <v>0</v>
      </c>
      <c r="K120" s="221" t="s">
        <v>22</v>
      </c>
      <c r="L120" s="226"/>
      <c r="M120" s="227" t="s">
        <v>22</v>
      </c>
      <c r="N120" s="228" t="s">
        <v>43</v>
      </c>
      <c r="O120" s="36"/>
      <c r="P120" s="175">
        <f t="shared" si="11"/>
        <v>0</v>
      </c>
      <c r="Q120" s="175">
        <v>0</v>
      </c>
      <c r="R120" s="175">
        <f t="shared" si="12"/>
        <v>0</v>
      </c>
      <c r="S120" s="175">
        <v>0</v>
      </c>
      <c r="T120" s="176">
        <f t="shared" si="13"/>
        <v>0</v>
      </c>
      <c r="AR120" s="18" t="s">
        <v>242</v>
      </c>
      <c r="AT120" s="18" t="s">
        <v>307</v>
      </c>
      <c r="AU120" s="18" t="s">
        <v>78</v>
      </c>
      <c r="AY120" s="18" t="s">
        <v>187</v>
      </c>
      <c r="BE120" s="177">
        <f t="shared" si="14"/>
        <v>0</v>
      </c>
      <c r="BF120" s="177">
        <f t="shared" si="15"/>
        <v>0</v>
      </c>
      <c r="BG120" s="177">
        <f t="shared" si="16"/>
        <v>0</v>
      </c>
      <c r="BH120" s="177">
        <f t="shared" si="17"/>
        <v>0</v>
      </c>
      <c r="BI120" s="177">
        <f t="shared" si="18"/>
        <v>0</v>
      </c>
      <c r="BJ120" s="18" t="s">
        <v>195</v>
      </c>
      <c r="BK120" s="177">
        <f t="shared" si="19"/>
        <v>0</v>
      </c>
      <c r="BL120" s="18" t="s">
        <v>194</v>
      </c>
      <c r="BM120" s="18" t="s">
        <v>457</v>
      </c>
    </row>
    <row r="121" spans="2:65" s="1" customFormat="1" ht="22.5" customHeight="1">
      <c r="B121" s="165"/>
      <c r="C121" s="219" t="s">
        <v>463</v>
      </c>
      <c r="D121" s="219" t="s">
        <v>307</v>
      </c>
      <c r="E121" s="220" t="s">
        <v>226</v>
      </c>
      <c r="F121" s="221" t="s">
        <v>1683</v>
      </c>
      <c r="G121" s="222" t="s">
        <v>1684</v>
      </c>
      <c r="H121" s="223">
        <v>8</v>
      </c>
      <c r="I121" s="224"/>
      <c r="J121" s="225">
        <f t="shared" si="10"/>
        <v>0</v>
      </c>
      <c r="K121" s="221" t="s">
        <v>22</v>
      </c>
      <c r="L121" s="226"/>
      <c r="M121" s="227" t="s">
        <v>22</v>
      </c>
      <c r="N121" s="228" t="s">
        <v>43</v>
      </c>
      <c r="O121" s="36"/>
      <c r="P121" s="175">
        <f t="shared" si="11"/>
        <v>0</v>
      </c>
      <c r="Q121" s="175">
        <v>0</v>
      </c>
      <c r="R121" s="175">
        <f t="shared" si="12"/>
        <v>0</v>
      </c>
      <c r="S121" s="175">
        <v>0</v>
      </c>
      <c r="T121" s="176">
        <f t="shared" si="13"/>
        <v>0</v>
      </c>
      <c r="AR121" s="18" t="s">
        <v>242</v>
      </c>
      <c r="AT121" s="18" t="s">
        <v>307</v>
      </c>
      <c r="AU121" s="18" t="s">
        <v>78</v>
      </c>
      <c r="AY121" s="18" t="s">
        <v>187</v>
      </c>
      <c r="BE121" s="177">
        <f t="shared" si="14"/>
        <v>0</v>
      </c>
      <c r="BF121" s="177">
        <f t="shared" si="15"/>
        <v>0</v>
      </c>
      <c r="BG121" s="177">
        <f t="shared" si="16"/>
        <v>0</v>
      </c>
      <c r="BH121" s="177">
        <f t="shared" si="17"/>
        <v>0</v>
      </c>
      <c r="BI121" s="177">
        <f t="shared" si="18"/>
        <v>0</v>
      </c>
      <c r="BJ121" s="18" t="s">
        <v>195</v>
      </c>
      <c r="BK121" s="177">
        <f t="shared" si="19"/>
        <v>0</v>
      </c>
      <c r="BL121" s="18" t="s">
        <v>194</v>
      </c>
      <c r="BM121" s="18" t="s">
        <v>463</v>
      </c>
    </row>
    <row r="122" spans="2:65" s="1" customFormat="1" ht="22.5" customHeight="1">
      <c r="B122" s="165"/>
      <c r="C122" s="219" t="s">
        <v>468</v>
      </c>
      <c r="D122" s="219" t="s">
        <v>307</v>
      </c>
      <c r="E122" s="220" t="s">
        <v>232</v>
      </c>
      <c r="F122" s="221" t="s">
        <v>1685</v>
      </c>
      <c r="G122" s="222" t="s">
        <v>1684</v>
      </c>
      <c r="H122" s="223">
        <v>3</v>
      </c>
      <c r="I122" s="224"/>
      <c r="J122" s="225">
        <f t="shared" si="10"/>
        <v>0</v>
      </c>
      <c r="K122" s="221" t="s">
        <v>22</v>
      </c>
      <c r="L122" s="226"/>
      <c r="M122" s="227" t="s">
        <v>22</v>
      </c>
      <c r="N122" s="228" t="s">
        <v>43</v>
      </c>
      <c r="O122" s="36"/>
      <c r="P122" s="175">
        <f t="shared" si="11"/>
        <v>0</v>
      </c>
      <c r="Q122" s="175">
        <v>0</v>
      </c>
      <c r="R122" s="175">
        <f t="shared" si="12"/>
        <v>0</v>
      </c>
      <c r="S122" s="175">
        <v>0</v>
      </c>
      <c r="T122" s="176">
        <f t="shared" si="13"/>
        <v>0</v>
      </c>
      <c r="AR122" s="18" t="s">
        <v>242</v>
      </c>
      <c r="AT122" s="18" t="s">
        <v>307</v>
      </c>
      <c r="AU122" s="18" t="s">
        <v>78</v>
      </c>
      <c r="AY122" s="18" t="s">
        <v>187</v>
      </c>
      <c r="BE122" s="177">
        <f t="shared" si="14"/>
        <v>0</v>
      </c>
      <c r="BF122" s="177">
        <f t="shared" si="15"/>
        <v>0</v>
      </c>
      <c r="BG122" s="177">
        <f t="shared" si="16"/>
        <v>0</v>
      </c>
      <c r="BH122" s="177">
        <f t="shared" si="17"/>
        <v>0</v>
      </c>
      <c r="BI122" s="177">
        <f t="shared" si="18"/>
        <v>0</v>
      </c>
      <c r="BJ122" s="18" t="s">
        <v>195</v>
      </c>
      <c r="BK122" s="177">
        <f t="shared" si="19"/>
        <v>0</v>
      </c>
      <c r="BL122" s="18" t="s">
        <v>194</v>
      </c>
      <c r="BM122" s="18" t="s">
        <v>468</v>
      </c>
    </row>
    <row r="123" spans="2:65" s="1" customFormat="1" ht="22.5" customHeight="1">
      <c r="B123" s="165"/>
      <c r="C123" s="219" t="s">
        <v>473</v>
      </c>
      <c r="D123" s="219" t="s">
        <v>307</v>
      </c>
      <c r="E123" s="220" t="s">
        <v>242</v>
      </c>
      <c r="F123" s="221" t="s">
        <v>1686</v>
      </c>
      <c r="G123" s="222" t="s">
        <v>1665</v>
      </c>
      <c r="H123" s="223">
        <v>33</v>
      </c>
      <c r="I123" s="224"/>
      <c r="J123" s="225">
        <f t="shared" si="10"/>
        <v>0</v>
      </c>
      <c r="K123" s="221" t="s">
        <v>22</v>
      </c>
      <c r="L123" s="226"/>
      <c r="M123" s="227" t="s">
        <v>22</v>
      </c>
      <c r="N123" s="228" t="s">
        <v>43</v>
      </c>
      <c r="O123" s="36"/>
      <c r="P123" s="175">
        <f t="shared" si="11"/>
        <v>0</v>
      </c>
      <c r="Q123" s="175">
        <v>0</v>
      </c>
      <c r="R123" s="175">
        <f t="shared" si="12"/>
        <v>0</v>
      </c>
      <c r="S123" s="175">
        <v>0</v>
      </c>
      <c r="T123" s="176">
        <f t="shared" si="13"/>
        <v>0</v>
      </c>
      <c r="AR123" s="18" t="s">
        <v>242</v>
      </c>
      <c r="AT123" s="18" t="s">
        <v>307</v>
      </c>
      <c r="AU123" s="18" t="s">
        <v>78</v>
      </c>
      <c r="AY123" s="18" t="s">
        <v>187</v>
      </c>
      <c r="BE123" s="177">
        <f t="shared" si="14"/>
        <v>0</v>
      </c>
      <c r="BF123" s="177">
        <f t="shared" si="15"/>
        <v>0</v>
      </c>
      <c r="BG123" s="177">
        <f t="shared" si="16"/>
        <v>0</v>
      </c>
      <c r="BH123" s="177">
        <f t="shared" si="17"/>
        <v>0</v>
      </c>
      <c r="BI123" s="177">
        <f t="shared" si="18"/>
        <v>0</v>
      </c>
      <c r="BJ123" s="18" t="s">
        <v>195</v>
      </c>
      <c r="BK123" s="177">
        <f t="shared" si="19"/>
        <v>0</v>
      </c>
      <c r="BL123" s="18" t="s">
        <v>194</v>
      </c>
      <c r="BM123" s="18" t="s">
        <v>473</v>
      </c>
    </row>
    <row r="124" spans="2:65" s="1" customFormat="1" ht="22.5" customHeight="1">
      <c r="B124" s="165"/>
      <c r="C124" s="219" t="s">
        <v>476</v>
      </c>
      <c r="D124" s="219" t="s">
        <v>307</v>
      </c>
      <c r="E124" s="220" t="s">
        <v>246</v>
      </c>
      <c r="F124" s="221" t="s">
        <v>1687</v>
      </c>
      <c r="G124" s="222" t="s">
        <v>1665</v>
      </c>
      <c r="H124" s="223">
        <v>190</v>
      </c>
      <c r="I124" s="224"/>
      <c r="J124" s="225">
        <f t="shared" si="10"/>
        <v>0</v>
      </c>
      <c r="K124" s="221" t="s">
        <v>22</v>
      </c>
      <c r="L124" s="226"/>
      <c r="M124" s="227" t="s">
        <v>22</v>
      </c>
      <c r="N124" s="228" t="s">
        <v>43</v>
      </c>
      <c r="O124" s="36"/>
      <c r="P124" s="175">
        <f t="shared" si="11"/>
        <v>0</v>
      </c>
      <c r="Q124" s="175">
        <v>0</v>
      </c>
      <c r="R124" s="175">
        <f t="shared" si="12"/>
        <v>0</v>
      </c>
      <c r="S124" s="175">
        <v>0</v>
      </c>
      <c r="T124" s="176">
        <f t="shared" si="13"/>
        <v>0</v>
      </c>
      <c r="AR124" s="18" t="s">
        <v>242</v>
      </c>
      <c r="AT124" s="18" t="s">
        <v>307</v>
      </c>
      <c r="AU124" s="18" t="s">
        <v>78</v>
      </c>
      <c r="AY124" s="18" t="s">
        <v>187</v>
      </c>
      <c r="BE124" s="177">
        <f t="shared" si="14"/>
        <v>0</v>
      </c>
      <c r="BF124" s="177">
        <f t="shared" si="15"/>
        <v>0</v>
      </c>
      <c r="BG124" s="177">
        <f t="shared" si="16"/>
        <v>0</v>
      </c>
      <c r="BH124" s="177">
        <f t="shared" si="17"/>
        <v>0</v>
      </c>
      <c r="BI124" s="177">
        <f t="shared" si="18"/>
        <v>0</v>
      </c>
      <c r="BJ124" s="18" t="s">
        <v>195</v>
      </c>
      <c r="BK124" s="177">
        <f t="shared" si="19"/>
        <v>0</v>
      </c>
      <c r="BL124" s="18" t="s">
        <v>194</v>
      </c>
      <c r="BM124" s="18" t="s">
        <v>476</v>
      </c>
    </row>
    <row r="125" spans="2:65" s="1" customFormat="1" ht="22.5" customHeight="1">
      <c r="B125" s="165"/>
      <c r="C125" s="219" t="s">
        <v>481</v>
      </c>
      <c r="D125" s="219" t="s">
        <v>307</v>
      </c>
      <c r="E125" s="220" t="s">
        <v>263</v>
      </c>
      <c r="F125" s="221" t="s">
        <v>1688</v>
      </c>
      <c r="G125" s="222" t="s">
        <v>1665</v>
      </c>
      <c r="H125" s="223">
        <v>17</v>
      </c>
      <c r="I125" s="224"/>
      <c r="J125" s="225">
        <f t="shared" si="10"/>
        <v>0</v>
      </c>
      <c r="K125" s="221" t="s">
        <v>22</v>
      </c>
      <c r="L125" s="226"/>
      <c r="M125" s="227" t="s">
        <v>22</v>
      </c>
      <c r="N125" s="228" t="s">
        <v>43</v>
      </c>
      <c r="O125" s="36"/>
      <c r="P125" s="175">
        <f t="shared" si="11"/>
        <v>0</v>
      </c>
      <c r="Q125" s="175">
        <v>0</v>
      </c>
      <c r="R125" s="175">
        <f t="shared" si="12"/>
        <v>0</v>
      </c>
      <c r="S125" s="175">
        <v>0</v>
      </c>
      <c r="T125" s="176">
        <f t="shared" si="13"/>
        <v>0</v>
      </c>
      <c r="AR125" s="18" t="s">
        <v>242</v>
      </c>
      <c r="AT125" s="18" t="s">
        <v>307</v>
      </c>
      <c r="AU125" s="18" t="s">
        <v>78</v>
      </c>
      <c r="AY125" s="18" t="s">
        <v>187</v>
      </c>
      <c r="BE125" s="177">
        <f t="shared" si="14"/>
        <v>0</v>
      </c>
      <c r="BF125" s="177">
        <f t="shared" si="15"/>
        <v>0</v>
      </c>
      <c r="BG125" s="177">
        <f t="shared" si="16"/>
        <v>0</v>
      </c>
      <c r="BH125" s="177">
        <f t="shared" si="17"/>
        <v>0</v>
      </c>
      <c r="BI125" s="177">
        <f t="shared" si="18"/>
        <v>0</v>
      </c>
      <c r="BJ125" s="18" t="s">
        <v>195</v>
      </c>
      <c r="BK125" s="177">
        <f t="shared" si="19"/>
        <v>0</v>
      </c>
      <c r="BL125" s="18" t="s">
        <v>194</v>
      </c>
      <c r="BM125" s="18" t="s">
        <v>481</v>
      </c>
    </row>
    <row r="126" spans="2:65" s="1" customFormat="1" ht="22.5" customHeight="1">
      <c r="B126" s="165"/>
      <c r="C126" s="219" t="s">
        <v>486</v>
      </c>
      <c r="D126" s="219" t="s">
        <v>307</v>
      </c>
      <c r="E126" s="220" t="s">
        <v>269</v>
      </c>
      <c r="F126" s="221" t="s">
        <v>1689</v>
      </c>
      <c r="G126" s="222" t="s">
        <v>1665</v>
      </c>
      <c r="H126" s="223">
        <v>146</v>
      </c>
      <c r="I126" s="224"/>
      <c r="J126" s="225">
        <f t="shared" si="10"/>
        <v>0</v>
      </c>
      <c r="K126" s="221" t="s">
        <v>22</v>
      </c>
      <c r="L126" s="226"/>
      <c r="M126" s="227" t="s">
        <v>22</v>
      </c>
      <c r="N126" s="228" t="s">
        <v>43</v>
      </c>
      <c r="O126" s="36"/>
      <c r="P126" s="175">
        <f t="shared" si="11"/>
        <v>0</v>
      </c>
      <c r="Q126" s="175">
        <v>0</v>
      </c>
      <c r="R126" s="175">
        <f t="shared" si="12"/>
        <v>0</v>
      </c>
      <c r="S126" s="175">
        <v>0</v>
      </c>
      <c r="T126" s="176">
        <f t="shared" si="13"/>
        <v>0</v>
      </c>
      <c r="AR126" s="18" t="s">
        <v>242</v>
      </c>
      <c r="AT126" s="18" t="s">
        <v>307</v>
      </c>
      <c r="AU126" s="18" t="s">
        <v>78</v>
      </c>
      <c r="AY126" s="18" t="s">
        <v>187</v>
      </c>
      <c r="BE126" s="177">
        <f t="shared" si="14"/>
        <v>0</v>
      </c>
      <c r="BF126" s="177">
        <f t="shared" si="15"/>
        <v>0</v>
      </c>
      <c r="BG126" s="177">
        <f t="shared" si="16"/>
        <v>0</v>
      </c>
      <c r="BH126" s="177">
        <f t="shared" si="17"/>
        <v>0</v>
      </c>
      <c r="BI126" s="177">
        <f t="shared" si="18"/>
        <v>0</v>
      </c>
      <c r="BJ126" s="18" t="s">
        <v>195</v>
      </c>
      <c r="BK126" s="177">
        <f t="shared" si="19"/>
        <v>0</v>
      </c>
      <c r="BL126" s="18" t="s">
        <v>194</v>
      </c>
      <c r="BM126" s="18" t="s">
        <v>486</v>
      </c>
    </row>
    <row r="127" spans="2:65" s="1" customFormat="1" ht="22.5" customHeight="1">
      <c r="B127" s="165"/>
      <c r="C127" s="219" t="s">
        <v>492</v>
      </c>
      <c r="D127" s="219" t="s">
        <v>307</v>
      </c>
      <c r="E127" s="220" t="s">
        <v>273</v>
      </c>
      <c r="F127" s="221" t="s">
        <v>1690</v>
      </c>
      <c r="G127" s="222" t="s">
        <v>1665</v>
      </c>
      <c r="H127" s="223">
        <v>8</v>
      </c>
      <c r="I127" s="224"/>
      <c r="J127" s="225">
        <f t="shared" si="10"/>
        <v>0</v>
      </c>
      <c r="K127" s="221" t="s">
        <v>22</v>
      </c>
      <c r="L127" s="226"/>
      <c r="M127" s="227" t="s">
        <v>22</v>
      </c>
      <c r="N127" s="228" t="s">
        <v>43</v>
      </c>
      <c r="O127" s="36"/>
      <c r="P127" s="175">
        <f t="shared" si="11"/>
        <v>0</v>
      </c>
      <c r="Q127" s="175">
        <v>0</v>
      </c>
      <c r="R127" s="175">
        <f t="shared" si="12"/>
        <v>0</v>
      </c>
      <c r="S127" s="175">
        <v>0</v>
      </c>
      <c r="T127" s="176">
        <f t="shared" si="13"/>
        <v>0</v>
      </c>
      <c r="AR127" s="18" t="s">
        <v>242</v>
      </c>
      <c r="AT127" s="18" t="s">
        <v>307</v>
      </c>
      <c r="AU127" s="18" t="s">
        <v>78</v>
      </c>
      <c r="AY127" s="18" t="s">
        <v>187</v>
      </c>
      <c r="BE127" s="177">
        <f t="shared" si="14"/>
        <v>0</v>
      </c>
      <c r="BF127" s="177">
        <f t="shared" si="15"/>
        <v>0</v>
      </c>
      <c r="BG127" s="177">
        <f t="shared" si="16"/>
        <v>0</v>
      </c>
      <c r="BH127" s="177">
        <f t="shared" si="17"/>
        <v>0</v>
      </c>
      <c r="BI127" s="177">
        <f t="shared" si="18"/>
        <v>0</v>
      </c>
      <c r="BJ127" s="18" t="s">
        <v>195</v>
      </c>
      <c r="BK127" s="177">
        <f t="shared" si="19"/>
        <v>0</v>
      </c>
      <c r="BL127" s="18" t="s">
        <v>194</v>
      </c>
      <c r="BM127" s="18" t="s">
        <v>492</v>
      </c>
    </row>
    <row r="128" spans="2:65" s="1" customFormat="1" ht="22.5" customHeight="1">
      <c r="B128" s="165"/>
      <c r="C128" s="219" t="s">
        <v>497</v>
      </c>
      <c r="D128" s="219" t="s">
        <v>307</v>
      </c>
      <c r="E128" s="220" t="s">
        <v>283</v>
      </c>
      <c r="F128" s="221" t="s">
        <v>1691</v>
      </c>
      <c r="G128" s="222" t="s">
        <v>1665</v>
      </c>
      <c r="H128" s="223">
        <v>12</v>
      </c>
      <c r="I128" s="224"/>
      <c r="J128" s="225">
        <f t="shared" si="10"/>
        <v>0</v>
      </c>
      <c r="K128" s="221" t="s">
        <v>22</v>
      </c>
      <c r="L128" s="226"/>
      <c r="M128" s="227" t="s">
        <v>22</v>
      </c>
      <c r="N128" s="228" t="s">
        <v>43</v>
      </c>
      <c r="O128" s="36"/>
      <c r="P128" s="175">
        <f t="shared" si="11"/>
        <v>0</v>
      </c>
      <c r="Q128" s="175">
        <v>0</v>
      </c>
      <c r="R128" s="175">
        <f t="shared" si="12"/>
        <v>0</v>
      </c>
      <c r="S128" s="175">
        <v>0</v>
      </c>
      <c r="T128" s="176">
        <f t="shared" si="13"/>
        <v>0</v>
      </c>
      <c r="AR128" s="18" t="s">
        <v>242</v>
      </c>
      <c r="AT128" s="18" t="s">
        <v>307</v>
      </c>
      <c r="AU128" s="18" t="s">
        <v>78</v>
      </c>
      <c r="AY128" s="18" t="s">
        <v>187</v>
      </c>
      <c r="BE128" s="177">
        <f t="shared" si="14"/>
        <v>0</v>
      </c>
      <c r="BF128" s="177">
        <f t="shared" si="15"/>
        <v>0</v>
      </c>
      <c r="BG128" s="177">
        <f t="shared" si="16"/>
        <v>0</v>
      </c>
      <c r="BH128" s="177">
        <f t="shared" si="17"/>
        <v>0</v>
      </c>
      <c r="BI128" s="177">
        <f t="shared" si="18"/>
        <v>0</v>
      </c>
      <c r="BJ128" s="18" t="s">
        <v>195</v>
      </c>
      <c r="BK128" s="177">
        <f t="shared" si="19"/>
        <v>0</v>
      </c>
      <c r="BL128" s="18" t="s">
        <v>194</v>
      </c>
      <c r="BM128" s="18" t="s">
        <v>497</v>
      </c>
    </row>
    <row r="129" spans="2:65" s="1" customFormat="1" ht="22.5" customHeight="1">
      <c r="B129" s="165"/>
      <c r="C129" s="219" t="s">
        <v>502</v>
      </c>
      <c r="D129" s="219" t="s">
        <v>307</v>
      </c>
      <c r="E129" s="220" t="s">
        <v>292</v>
      </c>
      <c r="F129" s="221" t="s">
        <v>1692</v>
      </c>
      <c r="G129" s="222" t="s">
        <v>1665</v>
      </c>
      <c r="H129" s="223">
        <v>5</v>
      </c>
      <c r="I129" s="224"/>
      <c r="J129" s="225">
        <f t="shared" si="10"/>
        <v>0</v>
      </c>
      <c r="K129" s="221" t="s">
        <v>22</v>
      </c>
      <c r="L129" s="226"/>
      <c r="M129" s="227" t="s">
        <v>22</v>
      </c>
      <c r="N129" s="228" t="s">
        <v>43</v>
      </c>
      <c r="O129" s="36"/>
      <c r="P129" s="175">
        <f t="shared" si="11"/>
        <v>0</v>
      </c>
      <c r="Q129" s="175">
        <v>0</v>
      </c>
      <c r="R129" s="175">
        <f t="shared" si="12"/>
        <v>0</v>
      </c>
      <c r="S129" s="175">
        <v>0</v>
      </c>
      <c r="T129" s="176">
        <f t="shared" si="13"/>
        <v>0</v>
      </c>
      <c r="AR129" s="18" t="s">
        <v>242</v>
      </c>
      <c r="AT129" s="18" t="s">
        <v>307</v>
      </c>
      <c r="AU129" s="18" t="s">
        <v>78</v>
      </c>
      <c r="AY129" s="18" t="s">
        <v>187</v>
      </c>
      <c r="BE129" s="177">
        <f t="shared" si="14"/>
        <v>0</v>
      </c>
      <c r="BF129" s="177">
        <f t="shared" si="15"/>
        <v>0</v>
      </c>
      <c r="BG129" s="177">
        <f t="shared" si="16"/>
        <v>0</v>
      </c>
      <c r="BH129" s="177">
        <f t="shared" si="17"/>
        <v>0</v>
      </c>
      <c r="BI129" s="177">
        <f t="shared" si="18"/>
        <v>0</v>
      </c>
      <c r="BJ129" s="18" t="s">
        <v>195</v>
      </c>
      <c r="BK129" s="177">
        <f t="shared" si="19"/>
        <v>0</v>
      </c>
      <c r="BL129" s="18" t="s">
        <v>194</v>
      </c>
      <c r="BM129" s="18" t="s">
        <v>502</v>
      </c>
    </row>
    <row r="130" spans="2:65" s="1" customFormat="1" ht="22.5" customHeight="1">
      <c r="B130" s="165"/>
      <c r="C130" s="219" t="s">
        <v>508</v>
      </c>
      <c r="D130" s="219" t="s">
        <v>307</v>
      </c>
      <c r="E130" s="220" t="s">
        <v>8</v>
      </c>
      <c r="F130" s="221" t="s">
        <v>1693</v>
      </c>
      <c r="G130" s="222" t="s">
        <v>1665</v>
      </c>
      <c r="H130" s="223">
        <v>6</v>
      </c>
      <c r="I130" s="224"/>
      <c r="J130" s="225">
        <f t="shared" si="10"/>
        <v>0</v>
      </c>
      <c r="K130" s="221" t="s">
        <v>22</v>
      </c>
      <c r="L130" s="226"/>
      <c r="M130" s="227" t="s">
        <v>22</v>
      </c>
      <c r="N130" s="228" t="s">
        <v>43</v>
      </c>
      <c r="O130" s="36"/>
      <c r="P130" s="175">
        <f t="shared" si="11"/>
        <v>0</v>
      </c>
      <c r="Q130" s="175">
        <v>0</v>
      </c>
      <c r="R130" s="175">
        <f t="shared" si="12"/>
        <v>0</v>
      </c>
      <c r="S130" s="175">
        <v>0</v>
      </c>
      <c r="T130" s="176">
        <f t="shared" si="13"/>
        <v>0</v>
      </c>
      <c r="AR130" s="18" t="s">
        <v>242</v>
      </c>
      <c r="AT130" s="18" t="s">
        <v>307</v>
      </c>
      <c r="AU130" s="18" t="s">
        <v>78</v>
      </c>
      <c r="AY130" s="18" t="s">
        <v>187</v>
      </c>
      <c r="BE130" s="177">
        <f t="shared" si="14"/>
        <v>0</v>
      </c>
      <c r="BF130" s="177">
        <f t="shared" si="15"/>
        <v>0</v>
      </c>
      <c r="BG130" s="177">
        <f t="shared" si="16"/>
        <v>0</v>
      </c>
      <c r="BH130" s="177">
        <f t="shared" si="17"/>
        <v>0</v>
      </c>
      <c r="BI130" s="177">
        <f t="shared" si="18"/>
        <v>0</v>
      </c>
      <c r="BJ130" s="18" t="s">
        <v>195</v>
      </c>
      <c r="BK130" s="177">
        <f t="shared" si="19"/>
        <v>0</v>
      </c>
      <c r="BL130" s="18" t="s">
        <v>194</v>
      </c>
      <c r="BM130" s="18" t="s">
        <v>508</v>
      </c>
    </row>
    <row r="131" spans="2:65" s="1" customFormat="1" ht="22.5" customHeight="1">
      <c r="B131" s="165"/>
      <c r="C131" s="219" t="s">
        <v>513</v>
      </c>
      <c r="D131" s="219" t="s">
        <v>307</v>
      </c>
      <c r="E131" s="220" t="s">
        <v>301</v>
      </c>
      <c r="F131" s="221" t="s">
        <v>1694</v>
      </c>
      <c r="G131" s="222" t="s">
        <v>1665</v>
      </c>
      <c r="H131" s="223">
        <v>2</v>
      </c>
      <c r="I131" s="224"/>
      <c r="J131" s="225">
        <f t="shared" si="10"/>
        <v>0</v>
      </c>
      <c r="K131" s="221" t="s">
        <v>22</v>
      </c>
      <c r="L131" s="226"/>
      <c r="M131" s="227" t="s">
        <v>22</v>
      </c>
      <c r="N131" s="228" t="s">
        <v>43</v>
      </c>
      <c r="O131" s="36"/>
      <c r="P131" s="175">
        <f t="shared" si="11"/>
        <v>0</v>
      </c>
      <c r="Q131" s="175">
        <v>0</v>
      </c>
      <c r="R131" s="175">
        <f t="shared" si="12"/>
        <v>0</v>
      </c>
      <c r="S131" s="175">
        <v>0</v>
      </c>
      <c r="T131" s="176">
        <f t="shared" si="13"/>
        <v>0</v>
      </c>
      <c r="AR131" s="18" t="s">
        <v>242</v>
      </c>
      <c r="AT131" s="18" t="s">
        <v>307</v>
      </c>
      <c r="AU131" s="18" t="s">
        <v>78</v>
      </c>
      <c r="AY131" s="18" t="s">
        <v>187</v>
      </c>
      <c r="BE131" s="177">
        <f t="shared" si="14"/>
        <v>0</v>
      </c>
      <c r="BF131" s="177">
        <f t="shared" si="15"/>
        <v>0</v>
      </c>
      <c r="BG131" s="177">
        <f t="shared" si="16"/>
        <v>0</v>
      </c>
      <c r="BH131" s="177">
        <f t="shared" si="17"/>
        <v>0</v>
      </c>
      <c r="BI131" s="177">
        <f t="shared" si="18"/>
        <v>0</v>
      </c>
      <c r="BJ131" s="18" t="s">
        <v>195</v>
      </c>
      <c r="BK131" s="177">
        <f t="shared" si="19"/>
        <v>0</v>
      </c>
      <c r="BL131" s="18" t="s">
        <v>194</v>
      </c>
      <c r="BM131" s="18" t="s">
        <v>513</v>
      </c>
    </row>
    <row r="132" spans="2:65" s="1" customFormat="1" ht="22.5" customHeight="1">
      <c r="B132" s="165"/>
      <c r="C132" s="219" t="s">
        <v>516</v>
      </c>
      <c r="D132" s="219" t="s">
        <v>307</v>
      </c>
      <c r="E132" s="220" t="s">
        <v>306</v>
      </c>
      <c r="F132" s="221" t="s">
        <v>1695</v>
      </c>
      <c r="G132" s="222" t="s">
        <v>1665</v>
      </c>
      <c r="H132" s="223">
        <v>12</v>
      </c>
      <c r="I132" s="224"/>
      <c r="J132" s="225">
        <f t="shared" si="10"/>
        <v>0</v>
      </c>
      <c r="K132" s="221" t="s">
        <v>22</v>
      </c>
      <c r="L132" s="226"/>
      <c r="M132" s="227" t="s">
        <v>22</v>
      </c>
      <c r="N132" s="228" t="s">
        <v>43</v>
      </c>
      <c r="O132" s="36"/>
      <c r="P132" s="175">
        <f t="shared" si="11"/>
        <v>0</v>
      </c>
      <c r="Q132" s="175">
        <v>0</v>
      </c>
      <c r="R132" s="175">
        <f t="shared" si="12"/>
        <v>0</v>
      </c>
      <c r="S132" s="175">
        <v>0</v>
      </c>
      <c r="T132" s="176">
        <f t="shared" si="13"/>
        <v>0</v>
      </c>
      <c r="AR132" s="18" t="s">
        <v>242</v>
      </c>
      <c r="AT132" s="18" t="s">
        <v>307</v>
      </c>
      <c r="AU132" s="18" t="s">
        <v>78</v>
      </c>
      <c r="AY132" s="18" t="s">
        <v>187</v>
      </c>
      <c r="BE132" s="177">
        <f t="shared" si="14"/>
        <v>0</v>
      </c>
      <c r="BF132" s="177">
        <f t="shared" si="15"/>
        <v>0</v>
      </c>
      <c r="BG132" s="177">
        <f t="shared" si="16"/>
        <v>0</v>
      </c>
      <c r="BH132" s="177">
        <f t="shared" si="17"/>
        <v>0</v>
      </c>
      <c r="BI132" s="177">
        <f t="shared" si="18"/>
        <v>0</v>
      </c>
      <c r="BJ132" s="18" t="s">
        <v>195</v>
      </c>
      <c r="BK132" s="177">
        <f t="shared" si="19"/>
        <v>0</v>
      </c>
      <c r="BL132" s="18" t="s">
        <v>194</v>
      </c>
      <c r="BM132" s="18" t="s">
        <v>516</v>
      </c>
    </row>
    <row r="133" spans="2:65" s="1" customFormat="1" ht="22.5" customHeight="1">
      <c r="B133" s="165"/>
      <c r="C133" s="219" t="s">
        <v>521</v>
      </c>
      <c r="D133" s="219" t="s">
        <v>307</v>
      </c>
      <c r="E133" s="220" t="s">
        <v>312</v>
      </c>
      <c r="F133" s="221" t="s">
        <v>1696</v>
      </c>
      <c r="G133" s="222" t="s">
        <v>1682</v>
      </c>
      <c r="H133" s="223">
        <v>30</v>
      </c>
      <c r="I133" s="224"/>
      <c r="J133" s="225">
        <f t="shared" si="10"/>
        <v>0</v>
      </c>
      <c r="K133" s="221" t="s">
        <v>22</v>
      </c>
      <c r="L133" s="226"/>
      <c r="M133" s="227" t="s">
        <v>22</v>
      </c>
      <c r="N133" s="228" t="s">
        <v>43</v>
      </c>
      <c r="O133" s="36"/>
      <c r="P133" s="175">
        <f t="shared" si="11"/>
        <v>0</v>
      </c>
      <c r="Q133" s="175">
        <v>0</v>
      </c>
      <c r="R133" s="175">
        <f t="shared" si="12"/>
        <v>0</v>
      </c>
      <c r="S133" s="175">
        <v>0</v>
      </c>
      <c r="T133" s="176">
        <f t="shared" si="13"/>
        <v>0</v>
      </c>
      <c r="AR133" s="18" t="s">
        <v>242</v>
      </c>
      <c r="AT133" s="18" t="s">
        <v>307</v>
      </c>
      <c r="AU133" s="18" t="s">
        <v>78</v>
      </c>
      <c r="AY133" s="18" t="s">
        <v>187</v>
      </c>
      <c r="BE133" s="177">
        <f t="shared" si="14"/>
        <v>0</v>
      </c>
      <c r="BF133" s="177">
        <f t="shared" si="15"/>
        <v>0</v>
      </c>
      <c r="BG133" s="177">
        <f t="shared" si="16"/>
        <v>0</v>
      </c>
      <c r="BH133" s="177">
        <f t="shared" si="17"/>
        <v>0</v>
      </c>
      <c r="BI133" s="177">
        <f t="shared" si="18"/>
        <v>0</v>
      </c>
      <c r="BJ133" s="18" t="s">
        <v>195</v>
      </c>
      <c r="BK133" s="177">
        <f t="shared" si="19"/>
        <v>0</v>
      </c>
      <c r="BL133" s="18" t="s">
        <v>194</v>
      </c>
      <c r="BM133" s="18" t="s">
        <v>521</v>
      </c>
    </row>
    <row r="134" spans="2:65" s="1" customFormat="1" ht="22.5" customHeight="1">
      <c r="B134" s="165"/>
      <c r="C134" s="219" t="s">
        <v>527</v>
      </c>
      <c r="D134" s="219" t="s">
        <v>307</v>
      </c>
      <c r="E134" s="220" t="s">
        <v>316</v>
      </c>
      <c r="F134" s="221" t="s">
        <v>1697</v>
      </c>
      <c r="G134" s="222" t="s">
        <v>1665</v>
      </c>
      <c r="H134" s="223">
        <v>6</v>
      </c>
      <c r="I134" s="224"/>
      <c r="J134" s="225">
        <f t="shared" si="10"/>
        <v>0</v>
      </c>
      <c r="K134" s="221" t="s">
        <v>22</v>
      </c>
      <c r="L134" s="226"/>
      <c r="M134" s="227" t="s">
        <v>22</v>
      </c>
      <c r="N134" s="228" t="s">
        <v>43</v>
      </c>
      <c r="O134" s="36"/>
      <c r="P134" s="175">
        <f t="shared" si="11"/>
        <v>0</v>
      </c>
      <c r="Q134" s="175">
        <v>0</v>
      </c>
      <c r="R134" s="175">
        <f t="shared" si="12"/>
        <v>0</v>
      </c>
      <c r="S134" s="175">
        <v>0</v>
      </c>
      <c r="T134" s="176">
        <f t="shared" si="13"/>
        <v>0</v>
      </c>
      <c r="AR134" s="18" t="s">
        <v>242</v>
      </c>
      <c r="AT134" s="18" t="s">
        <v>307</v>
      </c>
      <c r="AU134" s="18" t="s">
        <v>78</v>
      </c>
      <c r="AY134" s="18" t="s">
        <v>187</v>
      </c>
      <c r="BE134" s="177">
        <f t="shared" si="14"/>
        <v>0</v>
      </c>
      <c r="BF134" s="177">
        <f t="shared" si="15"/>
        <v>0</v>
      </c>
      <c r="BG134" s="177">
        <f t="shared" si="16"/>
        <v>0</v>
      </c>
      <c r="BH134" s="177">
        <f t="shared" si="17"/>
        <v>0</v>
      </c>
      <c r="BI134" s="177">
        <f t="shared" si="18"/>
        <v>0</v>
      </c>
      <c r="BJ134" s="18" t="s">
        <v>195</v>
      </c>
      <c r="BK134" s="177">
        <f t="shared" si="19"/>
        <v>0</v>
      </c>
      <c r="BL134" s="18" t="s">
        <v>194</v>
      </c>
      <c r="BM134" s="18" t="s">
        <v>527</v>
      </c>
    </row>
    <row r="135" spans="2:65" s="1" customFormat="1" ht="22.5" customHeight="1">
      <c r="B135" s="165"/>
      <c r="C135" s="219" t="s">
        <v>532</v>
      </c>
      <c r="D135" s="219" t="s">
        <v>307</v>
      </c>
      <c r="E135" s="220" t="s">
        <v>320</v>
      </c>
      <c r="F135" s="221" t="s">
        <v>1698</v>
      </c>
      <c r="G135" s="222" t="s">
        <v>307</v>
      </c>
      <c r="H135" s="223">
        <v>50</v>
      </c>
      <c r="I135" s="224"/>
      <c r="J135" s="225">
        <f t="shared" si="10"/>
        <v>0</v>
      </c>
      <c r="K135" s="221" t="s">
        <v>22</v>
      </c>
      <c r="L135" s="226"/>
      <c r="M135" s="227" t="s">
        <v>22</v>
      </c>
      <c r="N135" s="228" t="s">
        <v>43</v>
      </c>
      <c r="O135" s="36"/>
      <c r="P135" s="175">
        <f t="shared" si="11"/>
        <v>0</v>
      </c>
      <c r="Q135" s="175">
        <v>0</v>
      </c>
      <c r="R135" s="175">
        <f t="shared" si="12"/>
        <v>0</v>
      </c>
      <c r="S135" s="175">
        <v>0</v>
      </c>
      <c r="T135" s="176">
        <f t="shared" si="13"/>
        <v>0</v>
      </c>
      <c r="AR135" s="18" t="s">
        <v>242</v>
      </c>
      <c r="AT135" s="18" t="s">
        <v>307</v>
      </c>
      <c r="AU135" s="18" t="s">
        <v>78</v>
      </c>
      <c r="AY135" s="18" t="s">
        <v>187</v>
      </c>
      <c r="BE135" s="177">
        <f t="shared" si="14"/>
        <v>0</v>
      </c>
      <c r="BF135" s="177">
        <f t="shared" si="15"/>
        <v>0</v>
      </c>
      <c r="BG135" s="177">
        <f t="shared" si="16"/>
        <v>0</v>
      </c>
      <c r="BH135" s="177">
        <f t="shared" si="17"/>
        <v>0</v>
      </c>
      <c r="BI135" s="177">
        <f t="shared" si="18"/>
        <v>0</v>
      </c>
      <c r="BJ135" s="18" t="s">
        <v>195</v>
      </c>
      <c r="BK135" s="177">
        <f t="shared" si="19"/>
        <v>0</v>
      </c>
      <c r="BL135" s="18" t="s">
        <v>194</v>
      </c>
      <c r="BM135" s="18" t="s">
        <v>532</v>
      </c>
    </row>
    <row r="136" spans="2:65" s="1" customFormat="1" ht="22.5" customHeight="1">
      <c r="B136" s="165"/>
      <c r="C136" s="219" t="s">
        <v>537</v>
      </c>
      <c r="D136" s="219" t="s">
        <v>307</v>
      </c>
      <c r="E136" s="220" t="s">
        <v>7</v>
      </c>
      <c r="F136" s="221" t="s">
        <v>1699</v>
      </c>
      <c r="G136" s="222" t="s">
        <v>1684</v>
      </c>
      <c r="H136" s="223">
        <v>140</v>
      </c>
      <c r="I136" s="224"/>
      <c r="J136" s="225">
        <f t="shared" si="10"/>
        <v>0</v>
      </c>
      <c r="K136" s="221" t="s">
        <v>22</v>
      </c>
      <c r="L136" s="226"/>
      <c r="M136" s="227" t="s">
        <v>22</v>
      </c>
      <c r="N136" s="228" t="s">
        <v>43</v>
      </c>
      <c r="O136" s="36"/>
      <c r="P136" s="175">
        <f t="shared" si="11"/>
        <v>0</v>
      </c>
      <c r="Q136" s="175">
        <v>0</v>
      </c>
      <c r="R136" s="175">
        <f t="shared" si="12"/>
        <v>0</v>
      </c>
      <c r="S136" s="175">
        <v>0</v>
      </c>
      <c r="T136" s="176">
        <f t="shared" si="13"/>
        <v>0</v>
      </c>
      <c r="AR136" s="18" t="s">
        <v>242</v>
      </c>
      <c r="AT136" s="18" t="s">
        <v>307</v>
      </c>
      <c r="AU136" s="18" t="s">
        <v>78</v>
      </c>
      <c r="AY136" s="18" t="s">
        <v>187</v>
      </c>
      <c r="BE136" s="177">
        <f t="shared" si="14"/>
        <v>0</v>
      </c>
      <c r="BF136" s="177">
        <f t="shared" si="15"/>
        <v>0</v>
      </c>
      <c r="BG136" s="177">
        <f t="shared" si="16"/>
        <v>0</v>
      </c>
      <c r="BH136" s="177">
        <f t="shared" si="17"/>
        <v>0</v>
      </c>
      <c r="BI136" s="177">
        <f t="shared" si="18"/>
        <v>0</v>
      </c>
      <c r="BJ136" s="18" t="s">
        <v>195</v>
      </c>
      <c r="BK136" s="177">
        <f t="shared" si="19"/>
        <v>0</v>
      </c>
      <c r="BL136" s="18" t="s">
        <v>194</v>
      </c>
      <c r="BM136" s="18" t="s">
        <v>537</v>
      </c>
    </row>
    <row r="137" spans="2:65" s="1" customFormat="1" ht="22.5" customHeight="1">
      <c r="B137" s="165"/>
      <c r="C137" s="219" t="s">
        <v>542</v>
      </c>
      <c r="D137" s="219" t="s">
        <v>307</v>
      </c>
      <c r="E137" s="220" t="s">
        <v>345</v>
      </c>
      <c r="F137" s="221" t="s">
        <v>1700</v>
      </c>
      <c r="G137" s="222" t="s">
        <v>1684</v>
      </c>
      <c r="H137" s="223">
        <v>8</v>
      </c>
      <c r="I137" s="224"/>
      <c r="J137" s="225">
        <f t="shared" si="10"/>
        <v>0</v>
      </c>
      <c r="K137" s="221" t="s">
        <v>22</v>
      </c>
      <c r="L137" s="226"/>
      <c r="M137" s="227" t="s">
        <v>22</v>
      </c>
      <c r="N137" s="228" t="s">
        <v>43</v>
      </c>
      <c r="O137" s="36"/>
      <c r="P137" s="175">
        <f t="shared" si="11"/>
        <v>0</v>
      </c>
      <c r="Q137" s="175">
        <v>0</v>
      </c>
      <c r="R137" s="175">
        <f t="shared" si="12"/>
        <v>0</v>
      </c>
      <c r="S137" s="175">
        <v>0</v>
      </c>
      <c r="T137" s="176">
        <f t="shared" si="13"/>
        <v>0</v>
      </c>
      <c r="AR137" s="18" t="s">
        <v>242</v>
      </c>
      <c r="AT137" s="18" t="s">
        <v>307</v>
      </c>
      <c r="AU137" s="18" t="s">
        <v>78</v>
      </c>
      <c r="AY137" s="18" t="s">
        <v>187</v>
      </c>
      <c r="BE137" s="177">
        <f t="shared" si="14"/>
        <v>0</v>
      </c>
      <c r="BF137" s="177">
        <f t="shared" si="15"/>
        <v>0</v>
      </c>
      <c r="BG137" s="177">
        <f t="shared" si="16"/>
        <v>0</v>
      </c>
      <c r="BH137" s="177">
        <f t="shared" si="17"/>
        <v>0</v>
      </c>
      <c r="BI137" s="177">
        <f t="shared" si="18"/>
        <v>0</v>
      </c>
      <c r="BJ137" s="18" t="s">
        <v>195</v>
      </c>
      <c r="BK137" s="177">
        <f t="shared" si="19"/>
        <v>0</v>
      </c>
      <c r="BL137" s="18" t="s">
        <v>194</v>
      </c>
      <c r="BM137" s="18" t="s">
        <v>542</v>
      </c>
    </row>
    <row r="138" spans="2:65" s="1" customFormat="1" ht="22.5" customHeight="1">
      <c r="B138" s="165"/>
      <c r="C138" s="219" t="s">
        <v>547</v>
      </c>
      <c r="D138" s="219" t="s">
        <v>307</v>
      </c>
      <c r="E138" s="220" t="s">
        <v>365</v>
      </c>
      <c r="F138" s="221" t="s">
        <v>1701</v>
      </c>
      <c r="G138" s="222" t="s">
        <v>1684</v>
      </c>
      <c r="H138" s="223">
        <v>17</v>
      </c>
      <c r="I138" s="224"/>
      <c r="J138" s="225">
        <f t="shared" si="10"/>
        <v>0</v>
      </c>
      <c r="K138" s="221" t="s">
        <v>22</v>
      </c>
      <c r="L138" s="226"/>
      <c r="M138" s="227" t="s">
        <v>22</v>
      </c>
      <c r="N138" s="228" t="s">
        <v>43</v>
      </c>
      <c r="O138" s="36"/>
      <c r="P138" s="175">
        <f t="shared" si="11"/>
        <v>0</v>
      </c>
      <c r="Q138" s="175">
        <v>0</v>
      </c>
      <c r="R138" s="175">
        <f t="shared" si="12"/>
        <v>0</v>
      </c>
      <c r="S138" s="175">
        <v>0</v>
      </c>
      <c r="T138" s="176">
        <f t="shared" si="13"/>
        <v>0</v>
      </c>
      <c r="AR138" s="18" t="s">
        <v>242</v>
      </c>
      <c r="AT138" s="18" t="s">
        <v>307</v>
      </c>
      <c r="AU138" s="18" t="s">
        <v>78</v>
      </c>
      <c r="AY138" s="18" t="s">
        <v>187</v>
      </c>
      <c r="BE138" s="177">
        <f t="shared" si="14"/>
        <v>0</v>
      </c>
      <c r="BF138" s="177">
        <f t="shared" si="15"/>
        <v>0</v>
      </c>
      <c r="BG138" s="177">
        <f t="shared" si="16"/>
        <v>0</v>
      </c>
      <c r="BH138" s="177">
        <f t="shared" si="17"/>
        <v>0</v>
      </c>
      <c r="BI138" s="177">
        <f t="shared" si="18"/>
        <v>0</v>
      </c>
      <c r="BJ138" s="18" t="s">
        <v>195</v>
      </c>
      <c r="BK138" s="177">
        <f t="shared" si="19"/>
        <v>0</v>
      </c>
      <c r="BL138" s="18" t="s">
        <v>194</v>
      </c>
      <c r="BM138" s="18" t="s">
        <v>547</v>
      </c>
    </row>
    <row r="139" spans="2:65" s="1" customFormat="1" ht="22.5" customHeight="1">
      <c r="B139" s="165"/>
      <c r="C139" s="219" t="s">
        <v>552</v>
      </c>
      <c r="D139" s="219" t="s">
        <v>307</v>
      </c>
      <c r="E139" s="220" t="s">
        <v>371</v>
      </c>
      <c r="F139" s="221" t="s">
        <v>1702</v>
      </c>
      <c r="G139" s="222" t="s">
        <v>1684</v>
      </c>
      <c r="H139" s="223">
        <v>615</v>
      </c>
      <c r="I139" s="224"/>
      <c r="J139" s="225">
        <f t="shared" si="10"/>
        <v>0</v>
      </c>
      <c r="K139" s="221" t="s">
        <v>22</v>
      </c>
      <c r="L139" s="226"/>
      <c r="M139" s="227" t="s">
        <v>22</v>
      </c>
      <c r="N139" s="228" t="s">
        <v>43</v>
      </c>
      <c r="O139" s="36"/>
      <c r="P139" s="175">
        <f t="shared" si="11"/>
        <v>0</v>
      </c>
      <c r="Q139" s="175">
        <v>0</v>
      </c>
      <c r="R139" s="175">
        <f t="shared" si="12"/>
        <v>0</v>
      </c>
      <c r="S139" s="175">
        <v>0</v>
      </c>
      <c r="T139" s="176">
        <f t="shared" si="13"/>
        <v>0</v>
      </c>
      <c r="AR139" s="18" t="s">
        <v>242</v>
      </c>
      <c r="AT139" s="18" t="s">
        <v>307</v>
      </c>
      <c r="AU139" s="18" t="s">
        <v>78</v>
      </c>
      <c r="AY139" s="18" t="s">
        <v>187</v>
      </c>
      <c r="BE139" s="177">
        <f t="shared" si="14"/>
        <v>0</v>
      </c>
      <c r="BF139" s="177">
        <f t="shared" si="15"/>
        <v>0</v>
      </c>
      <c r="BG139" s="177">
        <f t="shared" si="16"/>
        <v>0</v>
      </c>
      <c r="BH139" s="177">
        <f t="shared" si="17"/>
        <v>0</v>
      </c>
      <c r="BI139" s="177">
        <f t="shared" si="18"/>
        <v>0</v>
      </c>
      <c r="BJ139" s="18" t="s">
        <v>195</v>
      </c>
      <c r="BK139" s="177">
        <f t="shared" si="19"/>
        <v>0</v>
      </c>
      <c r="BL139" s="18" t="s">
        <v>194</v>
      </c>
      <c r="BM139" s="18" t="s">
        <v>552</v>
      </c>
    </row>
    <row r="140" spans="2:65" s="1" customFormat="1" ht="22.5" customHeight="1">
      <c r="B140" s="165"/>
      <c r="C140" s="219" t="s">
        <v>557</v>
      </c>
      <c r="D140" s="219" t="s">
        <v>307</v>
      </c>
      <c r="E140" s="220" t="s">
        <v>376</v>
      </c>
      <c r="F140" s="221" t="s">
        <v>1703</v>
      </c>
      <c r="G140" s="222" t="s">
        <v>1704</v>
      </c>
      <c r="H140" s="223">
        <v>87.33</v>
      </c>
      <c r="I140" s="224"/>
      <c r="J140" s="225">
        <f t="shared" si="10"/>
        <v>0</v>
      </c>
      <c r="K140" s="221" t="s">
        <v>22</v>
      </c>
      <c r="L140" s="226"/>
      <c r="M140" s="227" t="s">
        <v>22</v>
      </c>
      <c r="N140" s="228" t="s">
        <v>43</v>
      </c>
      <c r="O140" s="36"/>
      <c r="P140" s="175">
        <f t="shared" si="11"/>
        <v>0</v>
      </c>
      <c r="Q140" s="175">
        <v>0</v>
      </c>
      <c r="R140" s="175">
        <f t="shared" si="12"/>
        <v>0</v>
      </c>
      <c r="S140" s="175">
        <v>0</v>
      </c>
      <c r="T140" s="176">
        <f t="shared" si="13"/>
        <v>0</v>
      </c>
      <c r="AR140" s="18" t="s">
        <v>242</v>
      </c>
      <c r="AT140" s="18" t="s">
        <v>307</v>
      </c>
      <c r="AU140" s="18" t="s">
        <v>78</v>
      </c>
      <c r="AY140" s="18" t="s">
        <v>187</v>
      </c>
      <c r="BE140" s="177">
        <f t="shared" si="14"/>
        <v>0</v>
      </c>
      <c r="BF140" s="177">
        <f t="shared" si="15"/>
        <v>0</v>
      </c>
      <c r="BG140" s="177">
        <f t="shared" si="16"/>
        <v>0</v>
      </c>
      <c r="BH140" s="177">
        <f t="shared" si="17"/>
        <v>0</v>
      </c>
      <c r="BI140" s="177">
        <f t="shared" si="18"/>
        <v>0</v>
      </c>
      <c r="BJ140" s="18" t="s">
        <v>195</v>
      </c>
      <c r="BK140" s="177">
        <f t="shared" si="19"/>
        <v>0</v>
      </c>
      <c r="BL140" s="18" t="s">
        <v>194</v>
      </c>
      <c r="BM140" s="18" t="s">
        <v>557</v>
      </c>
    </row>
    <row r="141" spans="2:65" s="1" customFormat="1" ht="22.5" customHeight="1">
      <c r="B141" s="165"/>
      <c r="C141" s="219" t="s">
        <v>562</v>
      </c>
      <c r="D141" s="219" t="s">
        <v>307</v>
      </c>
      <c r="E141" s="220" t="s">
        <v>381</v>
      </c>
      <c r="F141" s="221" t="s">
        <v>1703</v>
      </c>
      <c r="G141" s="222" t="s">
        <v>1704</v>
      </c>
      <c r="H141" s="223">
        <v>26.98</v>
      </c>
      <c r="I141" s="224"/>
      <c r="J141" s="225">
        <f t="shared" si="10"/>
        <v>0</v>
      </c>
      <c r="K141" s="221" t="s">
        <v>22</v>
      </c>
      <c r="L141" s="226"/>
      <c r="M141" s="227" t="s">
        <v>22</v>
      </c>
      <c r="N141" s="228" t="s">
        <v>43</v>
      </c>
      <c r="O141" s="36"/>
      <c r="P141" s="175">
        <f t="shared" si="11"/>
        <v>0</v>
      </c>
      <c r="Q141" s="175">
        <v>0</v>
      </c>
      <c r="R141" s="175">
        <f t="shared" si="12"/>
        <v>0</v>
      </c>
      <c r="S141" s="175">
        <v>0</v>
      </c>
      <c r="T141" s="176">
        <f t="shared" si="13"/>
        <v>0</v>
      </c>
      <c r="AR141" s="18" t="s">
        <v>242</v>
      </c>
      <c r="AT141" s="18" t="s">
        <v>307</v>
      </c>
      <c r="AU141" s="18" t="s">
        <v>78</v>
      </c>
      <c r="AY141" s="18" t="s">
        <v>187</v>
      </c>
      <c r="BE141" s="177">
        <f t="shared" si="14"/>
        <v>0</v>
      </c>
      <c r="BF141" s="177">
        <f t="shared" si="15"/>
        <v>0</v>
      </c>
      <c r="BG141" s="177">
        <f t="shared" si="16"/>
        <v>0</v>
      </c>
      <c r="BH141" s="177">
        <f t="shared" si="17"/>
        <v>0</v>
      </c>
      <c r="BI141" s="177">
        <f t="shared" si="18"/>
        <v>0</v>
      </c>
      <c r="BJ141" s="18" t="s">
        <v>195</v>
      </c>
      <c r="BK141" s="177">
        <f t="shared" si="19"/>
        <v>0</v>
      </c>
      <c r="BL141" s="18" t="s">
        <v>194</v>
      </c>
      <c r="BM141" s="18" t="s">
        <v>562</v>
      </c>
    </row>
    <row r="142" spans="2:65" s="1" customFormat="1" ht="22.5" customHeight="1">
      <c r="B142" s="165"/>
      <c r="C142" s="219" t="s">
        <v>571</v>
      </c>
      <c r="D142" s="219" t="s">
        <v>307</v>
      </c>
      <c r="E142" s="220" t="s">
        <v>385</v>
      </c>
      <c r="F142" s="221" t="s">
        <v>1703</v>
      </c>
      <c r="G142" s="222" t="s">
        <v>1704</v>
      </c>
      <c r="H142" s="223">
        <v>19.88</v>
      </c>
      <c r="I142" s="224"/>
      <c r="J142" s="225">
        <f t="shared" si="10"/>
        <v>0</v>
      </c>
      <c r="K142" s="221" t="s">
        <v>22</v>
      </c>
      <c r="L142" s="226"/>
      <c r="M142" s="227" t="s">
        <v>22</v>
      </c>
      <c r="N142" s="228" t="s">
        <v>43</v>
      </c>
      <c r="O142" s="36"/>
      <c r="P142" s="175">
        <f t="shared" si="11"/>
        <v>0</v>
      </c>
      <c r="Q142" s="175">
        <v>0</v>
      </c>
      <c r="R142" s="175">
        <f t="shared" si="12"/>
        <v>0</v>
      </c>
      <c r="S142" s="175">
        <v>0</v>
      </c>
      <c r="T142" s="176">
        <f t="shared" si="13"/>
        <v>0</v>
      </c>
      <c r="AR142" s="18" t="s">
        <v>242</v>
      </c>
      <c r="AT142" s="18" t="s">
        <v>307</v>
      </c>
      <c r="AU142" s="18" t="s">
        <v>78</v>
      </c>
      <c r="AY142" s="18" t="s">
        <v>187</v>
      </c>
      <c r="BE142" s="177">
        <f t="shared" si="14"/>
        <v>0</v>
      </c>
      <c r="BF142" s="177">
        <f t="shared" si="15"/>
        <v>0</v>
      </c>
      <c r="BG142" s="177">
        <f t="shared" si="16"/>
        <v>0</v>
      </c>
      <c r="BH142" s="177">
        <f t="shared" si="17"/>
        <v>0</v>
      </c>
      <c r="BI142" s="177">
        <f t="shared" si="18"/>
        <v>0</v>
      </c>
      <c r="BJ142" s="18" t="s">
        <v>195</v>
      </c>
      <c r="BK142" s="177">
        <f t="shared" si="19"/>
        <v>0</v>
      </c>
      <c r="BL142" s="18" t="s">
        <v>194</v>
      </c>
      <c r="BM142" s="18" t="s">
        <v>571</v>
      </c>
    </row>
    <row r="143" spans="2:65" s="1" customFormat="1" ht="22.5" customHeight="1">
      <c r="B143" s="165"/>
      <c r="C143" s="219" t="s">
        <v>575</v>
      </c>
      <c r="D143" s="219" t="s">
        <v>307</v>
      </c>
      <c r="E143" s="220" t="s">
        <v>408</v>
      </c>
      <c r="F143" s="221" t="s">
        <v>1705</v>
      </c>
      <c r="G143" s="222" t="s">
        <v>1684</v>
      </c>
      <c r="H143" s="223">
        <v>3</v>
      </c>
      <c r="I143" s="224"/>
      <c r="J143" s="225">
        <f t="shared" si="10"/>
        <v>0</v>
      </c>
      <c r="K143" s="221" t="s">
        <v>22</v>
      </c>
      <c r="L143" s="226"/>
      <c r="M143" s="227" t="s">
        <v>22</v>
      </c>
      <c r="N143" s="228" t="s">
        <v>43</v>
      </c>
      <c r="O143" s="36"/>
      <c r="P143" s="175">
        <f t="shared" si="11"/>
        <v>0</v>
      </c>
      <c r="Q143" s="175">
        <v>0</v>
      </c>
      <c r="R143" s="175">
        <f t="shared" si="12"/>
        <v>0</v>
      </c>
      <c r="S143" s="175">
        <v>0</v>
      </c>
      <c r="T143" s="176">
        <f t="shared" si="13"/>
        <v>0</v>
      </c>
      <c r="AR143" s="18" t="s">
        <v>242</v>
      </c>
      <c r="AT143" s="18" t="s">
        <v>307</v>
      </c>
      <c r="AU143" s="18" t="s">
        <v>78</v>
      </c>
      <c r="AY143" s="18" t="s">
        <v>187</v>
      </c>
      <c r="BE143" s="177">
        <f t="shared" si="14"/>
        <v>0</v>
      </c>
      <c r="BF143" s="177">
        <f t="shared" si="15"/>
        <v>0</v>
      </c>
      <c r="BG143" s="177">
        <f t="shared" si="16"/>
        <v>0</v>
      </c>
      <c r="BH143" s="177">
        <f t="shared" si="17"/>
        <v>0</v>
      </c>
      <c r="BI143" s="177">
        <f t="shared" si="18"/>
        <v>0</v>
      </c>
      <c r="BJ143" s="18" t="s">
        <v>195</v>
      </c>
      <c r="BK143" s="177">
        <f t="shared" si="19"/>
        <v>0</v>
      </c>
      <c r="BL143" s="18" t="s">
        <v>194</v>
      </c>
      <c r="BM143" s="18" t="s">
        <v>575</v>
      </c>
    </row>
    <row r="144" spans="2:65" s="1" customFormat="1" ht="22.5" customHeight="1">
      <c r="B144" s="165"/>
      <c r="C144" s="219" t="s">
        <v>582</v>
      </c>
      <c r="D144" s="219" t="s">
        <v>307</v>
      </c>
      <c r="E144" s="220" t="s">
        <v>420</v>
      </c>
      <c r="F144" s="221" t="s">
        <v>1706</v>
      </c>
      <c r="G144" s="222" t="s">
        <v>1684</v>
      </c>
      <c r="H144" s="223">
        <v>3</v>
      </c>
      <c r="I144" s="224"/>
      <c r="J144" s="225">
        <f t="shared" si="10"/>
        <v>0</v>
      </c>
      <c r="K144" s="221" t="s">
        <v>22</v>
      </c>
      <c r="L144" s="226"/>
      <c r="M144" s="227" t="s">
        <v>22</v>
      </c>
      <c r="N144" s="228" t="s">
        <v>43</v>
      </c>
      <c r="O144" s="36"/>
      <c r="P144" s="175">
        <f t="shared" si="11"/>
        <v>0</v>
      </c>
      <c r="Q144" s="175">
        <v>0</v>
      </c>
      <c r="R144" s="175">
        <f t="shared" si="12"/>
        <v>0</v>
      </c>
      <c r="S144" s="175">
        <v>0</v>
      </c>
      <c r="T144" s="176">
        <f t="shared" si="13"/>
        <v>0</v>
      </c>
      <c r="AR144" s="18" t="s">
        <v>242</v>
      </c>
      <c r="AT144" s="18" t="s">
        <v>307</v>
      </c>
      <c r="AU144" s="18" t="s">
        <v>78</v>
      </c>
      <c r="AY144" s="18" t="s">
        <v>187</v>
      </c>
      <c r="BE144" s="177">
        <f t="shared" si="14"/>
        <v>0</v>
      </c>
      <c r="BF144" s="177">
        <f t="shared" si="15"/>
        <v>0</v>
      </c>
      <c r="BG144" s="177">
        <f t="shared" si="16"/>
        <v>0</v>
      </c>
      <c r="BH144" s="177">
        <f t="shared" si="17"/>
        <v>0</v>
      </c>
      <c r="BI144" s="177">
        <f t="shared" si="18"/>
        <v>0</v>
      </c>
      <c r="BJ144" s="18" t="s">
        <v>195</v>
      </c>
      <c r="BK144" s="177">
        <f t="shared" si="19"/>
        <v>0</v>
      </c>
      <c r="BL144" s="18" t="s">
        <v>194</v>
      </c>
      <c r="BM144" s="18" t="s">
        <v>582</v>
      </c>
    </row>
    <row r="145" spans="2:65" s="1" customFormat="1" ht="22.5" customHeight="1">
      <c r="B145" s="165"/>
      <c r="C145" s="219" t="s">
        <v>587</v>
      </c>
      <c r="D145" s="219" t="s">
        <v>307</v>
      </c>
      <c r="E145" s="220" t="s">
        <v>425</v>
      </c>
      <c r="F145" s="221" t="s">
        <v>1707</v>
      </c>
      <c r="G145" s="222" t="s">
        <v>1665</v>
      </c>
      <c r="H145" s="223">
        <v>2</v>
      </c>
      <c r="I145" s="224"/>
      <c r="J145" s="225">
        <f t="shared" si="10"/>
        <v>0</v>
      </c>
      <c r="K145" s="221" t="s">
        <v>22</v>
      </c>
      <c r="L145" s="226"/>
      <c r="M145" s="227" t="s">
        <v>22</v>
      </c>
      <c r="N145" s="228" t="s">
        <v>43</v>
      </c>
      <c r="O145" s="36"/>
      <c r="P145" s="175">
        <f t="shared" si="11"/>
        <v>0</v>
      </c>
      <c r="Q145" s="175">
        <v>0</v>
      </c>
      <c r="R145" s="175">
        <f t="shared" si="12"/>
        <v>0</v>
      </c>
      <c r="S145" s="175">
        <v>0</v>
      </c>
      <c r="T145" s="176">
        <f t="shared" si="13"/>
        <v>0</v>
      </c>
      <c r="AR145" s="18" t="s">
        <v>242</v>
      </c>
      <c r="AT145" s="18" t="s">
        <v>307</v>
      </c>
      <c r="AU145" s="18" t="s">
        <v>78</v>
      </c>
      <c r="AY145" s="18" t="s">
        <v>187</v>
      </c>
      <c r="BE145" s="177">
        <f t="shared" si="14"/>
        <v>0</v>
      </c>
      <c r="BF145" s="177">
        <f t="shared" si="15"/>
        <v>0</v>
      </c>
      <c r="BG145" s="177">
        <f t="shared" si="16"/>
        <v>0</v>
      </c>
      <c r="BH145" s="177">
        <f t="shared" si="17"/>
        <v>0</v>
      </c>
      <c r="BI145" s="177">
        <f t="shared" si="18"/>
        <v>0</v>
      </c>
      <c r="BJ145" s="18" t="s">
        <v>195</v>
      </c>
      <c r="BK145" s="177">
        <f t="shared" si="19"/>
        <v>0</v>
      </c>
      <c r="BL145" s="18" t="s">
        <v>194</v>
      </c>
      <c r="BM145" s="18" t="s">
        <v>587</v>
      </c>
    </row>
    <row r="146" spans="2:65" s="1" customFormat="1" ht="22.5" customHeight="1">
      <c r="B146" s="165"/>
      <c r="C146" s="219" t="s">
        <v>592</v>
      </c>
      <c r="D146" s="219" t="s">
        <v>307</v>
      </c>
      <c r="E146" s="220" t="s">
        <v>432</v>
      </c>
      <c r="F146" s="221" t="s">
        <v>1708</v>
      </c>
      <c r="G146" s="222" t="s">
        <v>307</v>
      </c>
      <c r="H146" s="223">
        <v>15</v>
      </c>
      <c r="I146" s="224"/>
      <c r="J146" s="225">
        <f t="shared" si="10"/>
        <v>0</v>
      </c>
      <c r="K146" s="221" t="s">
        <v>22</v>
      </c>
      <c r="L146" s="226"/>
      <c r="M146" s="227" t="s">
        <v>22</v>
      </c>
      <c r="N146" s="228" t="s">
        <v>43</v>
      </c>
      <c r="O146" s="36"/>
      <c r="P146" s="175">
        <f t="shared" si="11"/>
        <v>0</v>
      </c>
      <c r="Q146" s="175">
        <v>0</v>
      </c>
      <c r="R146" s="175">
        <f t="shared" si="12"/>
        <v>0</v>
      </c>
      <c r="S146" s="175">
        <v>0</v>
      </c>
      <c r="T146" s="176">
        <f t="shared" si="13"/>
        <v>0</v>
      </c>
      <c r="AR146" s="18" t="s">
        <v>242</v>
      </c>
      <c r="AT146" s="18" t="s">
        <v>307</v>
      </c>
      <c r="AU146" s="18" t="s">
        <v>78</v>
      </c>
      <c r="AY146" s="18" t="s">
        <v>187</v>
      </c>
      <c r="BE146" s="177">
        <f t="shared" si="14"/>
        <v>0</v>
      </c>
      <c r="BF146" s="177">
        <f t="shared" si="15"/>
        <v>0</v>
      </c>
      <c r="BG146" s="177">
        <f t="shared" si="16"/>
        <v>0</v>
      </c>
      <c r="BH146" s="177">
        <f t="shared" si="17"/>
        <v>0</v>
      </c>
      <c r="BI146" s="177">
        <f t="shared" si="18"/>
        <v>0</v>
      </c>
      <c r="BJ146" s="18" t="s">
        <v>195</v>
      </c>
      <c r="BK146" s="177">
        <f t="shared" si="19"/>
        <v>0</v>
      </c>
      <c r="BL146" s="18" t="s">
        <v>194</v>
      </c>
      <c r="BM146" s="18" t="s">
        <v>592</v>
      </c>
    </row>
    <row r="147" spans="2:65" s="1" customFormat="1" ht="22.5" customHeight="1">
      <c r="B147" s="165"/>
      <c r="C147" s="219" t="s">
        <v>597</v>
      </c>
      <c r="D147" s="219" t="s">
        <v>307</v>
      </c>
      <c r="E147" s="220" t="s">
        <v>437</v>
      </c>
      <c r="F147" s="221" t="s">
        <v>1709</v>
      </c>
      <c r="G147" s="222" t="s">
        <v>1684</v>
      </c>
      <c r="H147" s="223">
        <v>20</v>
      </c>
      <c r="I147" s="224"/>
      <c r="J147" s="225">
        <f t="shared" si="10"/>
        <v>0</v>
      </c>
      <c r="K147" s="221" t="s">
        <v>22</v>
      </c>
      <c r="L147" s="226"/>
      <c r="M147" s="227" t="s">
        <v>22</v>
      </c>
      <c r="N147" s="228" t="s">
        <v>43</v>
      </c>
      <c r="O147" s="36"/>
      <c r="P147" s="175">
        <f t="shared" si="11"/>
        <v>0</v>
      </c>
      <c r="Q147" s="175">
        <v>0</v>
      </c>
      <c r="R147" s="175">
        <f t="shared" si="12"/>
        <v>0</v>
      </c>
      <c r="S147" s="175">
        <v>0</v>
      </c>
      <c r="T147" s="176">
        <f t="shared" si="13"/>
        <v>0</v>
      </c>
      <c r="AR147" s="18" t="s">
        <v>242</v>
      </c>
      <c r="AT147" s="18" t="s">
        <v>307</v>
      </c>
      <c r="AU147" s="18" t="s">
        <v>78</v>
      </c>
      <c r="AY147" s="18" t="s">
        <v>187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8" t="s">
        <v>195</v>
      </c>
      <c r="BK147" s="177">
        <f t="shared" si="19"/>
        <v>0</v>
      </c>
      <c r="BL147" s="18" t="s">
        <v>194</v>
      </c>
      <c r="BM147" s="18" t="s">
        <v>597</v>
      </c>
    </row>
    <row r="148" spans="2:65" s="1" customFormat="1" ht="22.5" customHeight="1">
      <c r="B148" s="165"/>
      <c r="C148" s="219" t="s">
        <v>599</v>
      </c>
      <c r="D148" s="219" t="s">
        <v>307</v>
      </c>
      <c r="E148" s="220" t="s">
        <v>443</v>
      </c>
      <c r="F148" s="221" t="s">
        <v>1710</v>
      </c>
      <c r="G148" s="222" t="s">
        <v>307</v>
      </c>
      <c r="H148" s="223">
        <v>20</v>
      </c>
      <c r="I148" s="224"/>
      <c r="J148" s="225">
        <f t="shared" si="10"/>
        <v>0</v>
      </c>
      <c r="K148" s="221" t="s">
        <v>22</v>
      </c>
      <c r="L148" s="226"/>
      <c r="M148" s="227" t="s">
        <v>22</v>
      </c>
      <c r="N148" s="228" t="s">
        <v>43</v>
      </c>
      <c r="O148" s="36"/>
      <c r="P148" s="175">
        <f t="shared" si="11"/>
        <v>0</v>
      </c>
      <c r="Q148" s="175">
        <v>0</v>
      </c>
      <c r="R148" s="175">
        <f t="shared" si="12"/>
        <v>0</v>
      </c>
      <c r="S148" s="175">
        <v>0</v>
      </c>
      <c r="T148" s="176">
        <f t="shared" si="13"/>
        <v>0</v>
      </c>
      <c r="AR148" s="18" t="s">
        <v>242</v>
      </c>
      <c r="AT148" s="18" t="s">
        <v>307</v>
      </c>
      <c r="AU148" s="18" t="s">
        <v>78</v>
      </c>
      <c r="AY148" s="18" t="s">
        <v>187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8" t="s">
        <v>195</v>
      </c>
      <c r="BK148" s="177">
        <f t="shared" si="19"/>
        <v>0</v>
      </c>
      <c r="BL148" s="18" t="s">
        <v>194</v>
      </c>
      <c r="BM148" s="18" t="s">
        <v>599</v>
      </c>
    </row>
    <row r="149" spans="2:65" s="1" customFormat="1" ht="22.5" customHeight="1">
      <c r="B149" s="165"/>
      <c r="C149" s="219" t="s">
        <v>604</v>
      </c>
      <c r="D149" s="219" t="s">
        <v>307</v>
      </c>
      <c r="E149" s="220" t="s">
        <v>446</v>
      </c>
      <c r="F149" s="221" t="s">
        <v>1711</v>
      </c>
      <c r="G149" s="222" t="s">
        <v>307</v>
      </c>
      <c r="H149" s="223">
        <v>9</v>
      </c>
      <c r="I149" s="224"/>
      <c r="J149" s="225">
        <f t="shared" si="10"/>
        <v>0</v>
      </c>
      <c r="K149" s="221" t="s">
        <v>22</v>
      </c>
      <c r="L149" s="226"/>
      <c r="M149" s="227" t="s">
        <v>22</v>
      </c>
      <c r="N149" s="228" t="s">
        <v>43</v>
      </c>
      <c r="O149" s="36"/>
      <c r="P149" s="175">
        <f t="shared" si="11"/>
        <v>0</v>
      </c>
      <c r="Q149" s="175">
        <v>0</v>
      </c>
      <c r="R149" s="175">
        <f t="shared" si="12"/>
        <v>0</v>
      </c>
      <c r="S149" s="175">
        <v>0</v>
      </c>
      <c r="T149" s="176">
        <f t="shared" si="13"/>
        <v>0</v>
      </c>
      <c r="AR149" s="18" t="s">
        <v>242</v>
      </c>
      <c r="AT149" s="18" t="s">
        <v>307</v>
      </c>
      <c r="AU149" s="18" t="s">
        <v>78</v>
      </c>
      <c r="AY149" s="18" t="s">
        <v>187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8" t="s">
        <v>195</v>
      </c>
      <c r="BK149" s="177">
        <f t="shared" si="19"/>
        <v>0</v>
      </c>
      <c r="BL149" s="18" t="s">
        <v>194</v>
      </c>
      <c r="BM149" s="18" t="s">
        <v>604</v>
      </c>
    </row>
    <row r="150" spans="2:63" s="10" customFormat="1" ht="36.75" customHeight="1">
      <c r="B150" s="151"/>
      <c r="D150" s="162" t="s">
        <v>70</v>
      </c>
      <c r="E150" s="237" t="s">
        <v>1712</v>
      </c>
      <c r="F150" s="237" t="s">
        <v>1712</v>
      </c>
      <c r="I150" s="154"/>
      <c r="J150" s="238">
        <f>BK150</f>
        <v>0</v>
      </c>
      <c r="L150" s="151"/>
      <c r="M150" s="156"/>
      <c r="N150" s="157"/>
      <c r="O150" s="157"/>
      <c r="P150" s="158">
        <f>SUM(P151:P153)</f>
        <v>0</v>
      </c>
      <c r="Q150" s="157"/>
      <c r="R150" s="158">
        <f>SUM(R151:R153)</f>
        <v>0</v>
      </c>
      <c r="S150" s="157"/>
      <c r="T150" s="159">
        <f>SUM(T151:T153)</f>
        <v>0</v>
      </c>
      <c r="AR150" s="152" t="s">
        <v>78</v>
      </c>
      <c r="AT150" s="160" t="s">
        <v>70</v>
      </c>
      <c r="AU150" s="160" t="s">
        <v>71</v>
      </c>
      <c r="AY150" s="152" t="s">
        <v>187</v>
      </c>
      <c r="BK150" s="161">
        <f>SUM(BK151:BK153)</f>
        <v>0</v>
      </c>
    </row>
    <row r="151" spans="2:65" s="1" customFormat="1" ht="22.5" customHeight="1">
      <c r="B151" s="165"/>
      <c r="C151" s="166" t="s">
        <v>609</v>
      </c>
      <c r="D151" s="166" t="s">
        <v>189</v>
      </c>
      <c r="E151" s="167" t="s">
        <v>1713</v>
      </c>
      <c r="F151" s="168" t="s">
        <v>1714</v>
      </c>
      <c r="G151" s="169" t="s">
        <v>1684</v>
      </c>
      <c r="H151" s="170">
        <v>2</v>
      </c>
      <c r="I151" s="171"/>
      <c r="J151" s="172">
        <f>ROUND(I151*H151,2)</f>
        <v>0</v>
      </c>
      <c r="K151" s="168" t="s">
        <v>22</v>
      </c>
      <c r="L151" s="35"/>
      <c r="M151" s="173" t="s">
        <v>22</v>
      </c>
      <c r="N151" s="174" t="s">
        <v>43</v>
      </c>
      <c r="O151" s="36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AR151" s="18" t="s">
        <v>194</v>
      </c>
      <c r="AT151" s="18" t="s">
        <v>189</v>
      </c>
      <c r="AU151" s="18" t="s">
        <v>78</v>
      </c>
      <c r="AY151" s="18" t="s">
        <v>187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8" t="s">
        <v>195</v>
      </c>
      <c r="BK151" s="177">
        <f>ROUND(I151*H151,2)</f>
        <v>0</v>
      </c>
      <c r="BL151" s="18" t="s">
        <v>194</v>
      </c>
      <c r="BM151" s="18" t="s">
        <v>609</v>
      </c>
    </row>
    <row r="152" spans="2:65" s="1" customFormat="1" ht="22.5" customHeight="1">
      <c r="B152" s="165"/>
      <c r="C152" s="166" t="s">
        <v>614</v>
      </c>
      <c r="D152" s="166" t="s">
        <v>189</v>
      </c>
      <c r="E152" s="167" t="s">
        <v>1715</v>
      </c>
      <c r="F152" s="168" t="s">
        <v>1716</v>
      </c>
      <c r="G152" s="169" t="s">
        <v>1684</v>
      </c>
      <c r="H152" s="170">
        <v>2</v>
      </c>
      <c r="I152" s="171"/>
      <c r="J152" s="172">
        <f>ROUND(I152*H152,2)</f>
        <v>0</v>
      </c>
      <c r="K152" s="168" t="s">
        <v>22</v>
      </c>
      <c r="L152" s="35"/>
      <c r="M152" s="173" t="s">
        <v>22</v>
      </c>
      <c r="N152" s="174" t="s">
        <v>43</v>
      </c>
      <c r="O152" s="36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AR152" s="18" t="s">
        <v>194</v>
      </c>
      <c r="AT152" s="18" t="s">
        <v>189</v>
      </c>
      <c r="AU152" s="18" t="s">
        <v>78</v>
      </c>
      <c r="AY152" s="18" t="s">
        <v>187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195</v>
      </c>
      <c r="BK152" s="177">
        <f>ROUND(I152*H152,2)</f>
        <v>0</v>
      </c>
      <c r="BL152" s="18" t="s">
        <v>194</v>
      </c>
      <c r="BM152" s="18" t="s">
        <v>614</v>
      </c>
    </row>
    <row r="153" spans="2:65" s="1" customFormat="1" ht="22.5" customHeight="1">
      <c r="B153" s="165"/>
      <c r="C153" s="166" t="s">
        <v>623</v>
      </c>
      <c r="D153" s="166" t="s">
        <v>189</v>
      </c>
      <c r="E153" s="167" t="s">
        <v>1717</v>
      </c>
      <c r="F153" s="168" t="s">
        <v>1718</v>
      </c>
      <c r="G153" s="169" t="s">
        <v>1684</v>
      </c>
      <c r="H153" s="170">
        <v>2</v>
      </c>
      <c r="I153" s="171"/>
      <c r="J153" s="172">
        <f>ROUND(I153*H153,2)</f>
        <v>0</v>
      </c>
      <c r="K153" s="168" t="s">
        <v>22</v>
      </c>
      <c r="L153" s="35"/>
      <c r="M153" s="173" t="s">
        <v>22</v>
      </c>
      <c r="N153" s="174" t="s">
        <v>43</v>
      </c>
      <c r="O153" s="36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AR153" s="18" t="s">
        <v>194</v>
      </c>
      <c r="AT153" s="18" t="s">
        <v>189</v>
      </c>
      <c r="AU153" s="18" t="s">
        <v>78</v>
      </c>
      <c r="AY153" s="18" t="s">
        <v>187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8" t="s">
        <v>195</v>
      </c>
      <c r="BK153" s="177">
        <f>ROUND(I153*H153,2)</f>
        <v>0</v>
      </c>
      <c r="BL153" s="18" t="s">
        <v>194</v>
      </c>
      <c r="BM153" s="18" t="s">
        <v>623</v>
      </c>
    </row>
    <row r="154" spans="2:63" s="10" customFormat="1" ht="36.75" customHeight="1">
      <c r="B154" s="151"/>
      <c r="D154" s="162" t="s">
        <v>70</v>
      </c>
      <c r="E154" s="237" t="s">
        <v>1719</v>
      </c>
      <c r="F154" s="237" t="s">
        <v>1719</v>
      </c>
      <c r="I154" s="154"/>
      <c r="J154" s="238">
        <f>BK154</f>
        <v>0</v>
      </c>
      <c r="L154" s="151"/>
      <c r="M154" s="156"/>
      <c r="N154" s="157"/>
      <c r="O154" s="157"/>
      <c r="P154" s="158">
        <f>SUM(P155:P158)</f>
        <v>0</v>
      </c>
      <c r="Q154" s="157"/>
      <c r="R154" s="158">
        <f>SUM(R155:R158)</f>
        <v>0</v>
      </c>
      <c r="S154" s="157"/>
      <c r="T154" s="159">
        <f>SUM(T155:T158)</f>
        <v>0</v>
      </c>
      <c r="AR154" s="152" t="s">
        <v>78</v>
      </c>
      <c r="AT154" s="160" t="s">
        <v>70</v>
      </c>
      <c r="AU154" s="160" t="s">
        <v>71</v>
      </c>
      <c r="AY154" s="152" t="s">
        <v>187</v>
      </c>
      <c r="BK154" s="161">
        <f>SUM(BK155:BK158)</f>
        <v>0</v>
      </c>
    </row>
    <row r="155" spans="2:65" s="1" customFormat="1" ht="22.5" customHeight="1">
      <c r="B155" s="165"/>
      <c r="C155" s="166" t="s">
        <v>627</v>
      </c>
      <c r="D155" s="166" t="s">
        <v>189</v>
      </c>
      <c r="E155" s="167" t="s">
        <v>1720</v>
      </c>
      <c r="F155" s="168" t="s">
        <v>1721</v>
      </c>
      <c r="G155" s="169" t="s">
        <v>1722</v>
      </c>
      <c r="H155" s="170">
        <v>6</v>
      </c>
      <c r="I155" s="171"/>
      <c r="J155" s="172">
        <f>ROUND(I155*H155,2)</f>
        <v>0</v>
      </c>
      <c r="K155" s="168" t="s">
        <v>22</v>
      </c>
      <c r="L155" s="35"/>
      <c r="M155" s="173" t="s">
        <v>22</v>
      </c>
      <c r="N155" s="174" t="s">
        <v>43</v>
      </c>
      <c r="O155" s="36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AR155" s="18" t="s">
        <v>194</v>
      </c>
      <c r="AT155" s="18" t="s">
        <v>189</v>
      </c>
      <c r="AU155" s="18" t="s">
        <v>78</v>
      </c>
      <c r="AY155" s="18" t="s">
        <v>187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195</v>
      </c>
      <c r="BK155" s="177">
        <f>ROUND(I155*H155,2)</f>
        <v>0</v>
      </c>
      <c r="BL155" s="18" t="s">
        <v>194</v>
      </c>
      <c r="BM155" s="18" t="s">
        <v>627</v>
      </c>
    </row>
    <row r="156" spans="2:65" s="1" customFormat="1" ht="22.5" customHeight="1">
      <c r="B156" s="165"/>
      <c r="C156" s="166" t="s">
        <v>631</v>
      </c>
      <c r="D156" s="166" t="s">
        <v>189</v>
      </c>
      <c r="E156" s="167" t="s">
        <v>1723</v>
      </c>
      <c r="F156" s="168" t="s">
        <v>1724</v>
      </c>
      <c r="G156" s="169" t="s">
        <v>1722</v>
      </c>
      <c r="H156" s="170">
        <v>4</v>
      </c>
      <c r="I156" s="171"/>
      <c r="J156" s="172">
        <f>ROUND(I156*H156,2)</f>
        <v>0</v>
      </c>
      <c r="K156" s="168" t="s">
        <v>22</v>
      </c>
      <c r="L156" s="35"/>
      <c r="M156" s="173" t="s">
        <v>22</v>
      </c>
      <c r="N156" s="174" t="s">
        <v>43</v>
      </c>
      <c r="O156" s="36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AR156" s="18" t="s">
        <v>194</v>
      </c>
      <c r="AT156" s="18" t="s">
        <v>189</v>
      </c>
      <c r="AU156" s="18" t="s">
        <v>78</v>
      </c>
      <c r="AY156" s="18" t="s">
        <v>187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8" t="s">
        <v>195</v>
      </c>
      <c r="BK156" s="177">
        <f>ROUND(I156*H156,2)</f>
        <v>0</v>
      </c>
      <c r="BL156" s="18" t="s">
        <v>194</v>
      </c>
      <c r="BM156" s="18" t="s">
        <v>631</v>
      </c>
    </row>
    <row r="157" spans="2:65" s="1" customFormat="1" ht="22.5" customHeight="1">
      <c r="B157" s="165"/>
      <c r="C157" s="166" t="s">
        <v>645</v>
      </c>
      <c r="D157" s="166" t="s">
        <v>189</v>
      </c>
      <c r="E157" s="167" t="s">
        <v>1725</v>
      </c>
      <c r="F157" s="168" t="s">
        <v>1726</v>
      </c>
      <c r="G157" s="169" t="s">
        <v>1722</v>
      </c>
      <c r="H157" s="170">
        <v>32</v>
      </c>
      <c r="I157" s="171"/>
      <c r="J157" s="172">
        <f>ROUND(I157*H157,2)</f>
        <v>0</v>
      </c>
      <c r="K157" s="168" t="s">
        <v>22</v>
      </c>
      <c r="L157" s="35"/>
      <c r="M157" s="173" t="s">
        <v>22</v>
      </c>
      <c r="N157" s="174" t="s">
        <v>43</v>
      </c>
      <c r="O157" s="36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AR157" s="18" t="s">
        <v>194</v>
      </c>
      <c r="AT157" s="18" t="s">
        <v>189</v>
      </c>
      <c r="AU157" s="18" t="s">
        <v>78</v>
      </c>
      <c r="AY157" s="18" t="s">
        <v>187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8" t="s">
        <v>195</v>
      </c>
      <c r="BK157" s="177">
        <f>ROUND(I157*H157,2)</f>
        <v>0</v>
      </c>
      <c r="BL157" s="18" t="s">
        <v>194</v>
      </c>
      <c r="BM157" s="18" t="s">
        <v>645</v>
      </c>
    </row>
    <row r="158" spans="2:65" s="1" customFormat="1" ht="31.5" customHeight="1">
      <c r="B158" s="165"/>
      <c r="C158" s="166" t="s">
        <v>660</v>
      </c>
      <c r="D158" s="166" t="s">
        <v>189</v>
      </c>
      <c r="E158" s="167" t="s">
        <v>1727</v>
      </c>
      <c r="F158" s="168" t="s">
        <v>1728</v>
      </c>
      <c r="G158" s="169" t="s">
        <v>1136</v>
      </c>
      <c r="H158" s="170">
        <v>1</v>
      </c>
      <c r="I158" s="171"/>
      <c r="J158" s="172">
        <f>ROUND(I158*H158,2)</f>
        <v>0</v>
      </c>
      <c r="K158" s="168" t="s">
        <v>22</v>
      </c>
      <c r="L158" s="35"/>
      <c r="M158" s="173" t="s">
        <v>22</v>
      </c>
      <c r="N158" s="231" t="s">
        <v>43</v>
      </c>
      <c r="O158" s="232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18" t="s">
        <v>194</v>
      </c>
      <c r="AT158" s="18" t="s">
        <v>189</v>
      </c>
      <c r="AU158" s="18" t="s">
        <v>78</v>
      </c>
      <c r="AY158" s="18" t="s">
        <v>187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195</v>
      </c>
      <c r="BK158" s="177">
        <f>ROUND(I158*H158,2)</f>
        <v>0</v>
      </c>
      <c r="BL158" s="18" t="s">
        <v>194</v>
      </c>
      <c r="BM158" s="18" t="s">
        <v>1729</v>
      </c>
    </row>
    <row r="159" spans="2:12" s="1" customFormat="1" ht="6.75" customHeight="1">
      <c r="B159" s="50"/>
      <c r="C159" s="51"/>
      <c r="D159" s="51"/>
      <c r="E159" s="51"/>
      <c r="F159" s="51"/>
      <c r="G159" s="51"/>
      <c r="H159" s="51"/>
      <c r="I159" s="117"/>
      <c r="J159" s="51"/>
      <c r="K159" s="51"/>
      <c r="L159" s="35"/>
    </row>
    <row r="1395" ht="13.5">
      <c r="AT1395" s="235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4"/>
      <c r="C1" s="284"/>
      <c r="D1" s="283" t="s">
        <v>1</v>
      </c>
      <c r="E1" s="284"/>
      <c r="F1" s="285" t="s">
        <v>2199</v>
      </c>
      <c r="G1" s="290" t="s">
        <v>2200</v>
      </c>
      <c r="H1" s="290"/>
      <c r="I1" s="291"/>
      <c r="J1" s="285" t="s">
        <v>2201</v>
      </c>
      <c r="K1" s="283" t="s">
        <v>92</v>
      </c>
      <c r="L1" s="285" t="s">
        <v>2202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88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78</v>
      </c>
    </row>
    <row r="4" spans="2:46" ht="36.75" customHeight="1">
      <c r="B4" s="22"/>
      <c r="C4" s="23"/>
      <c r="D4" s="24" t="s">
        <v>101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77" t="str">
        <f>'Rekapitulace stavby'!K6</f>
        <v>Úspora energií v bytových domech Malý Koloredov, č.p. 811</v>
      </c>
      <c r="F7" s="246"/>
      <c r="G7" s="246"/>
      <c r="H7" s="246"/>
      <c r="I7" s="95"/>
      <c r="J7" s="23"/>
      <c r="K7" s="25"/>
    </row>
    <row r="8" spans="2:11" s="1" customFormat="1" ht="15">
      <c r="B8" s="35"/>
      <c r="C8" s="36"/>
      <c r="D8" s="31" t="s">
        <v>114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78" t="s">
        <v>1730</v>
      </c>
      <c r="F9" s="253"/>
      <c r="G9" s="253"/>
      <c r="H9" s="253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22</v>
      </c>
      <c r="G11" s="36"/>
      <c r="H11" s="36"/>
      <c r="I11" s="97" t="s">
        <v>21</v>
      </c>
      <c r="J11" s="29" t="s">
        <v>22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29</v>
      </c>
      <c r="G12" s="36"/>
      <c r="H12" s="36"/>
      <c r="I12" s="97" t="s">
        <v>25</v>
      </c>
      <c r="J12" s="98" t="str">
        <f>'Rekapitulace stavby'!AN8</f>
        <v>23.6.2016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7" t="s">
        <v>28</v>
      </c>
      <c r="J14" s="29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7" t="s">
        <v>30</v>
      </c>
      <c r="J15" s="29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28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7" t="s">
        <v>28</v>
      </c>
      <c r="J20" s="29" t="s">
        <v>22</v>
      </c>
      <c r="K20" s="39"/>
    </row>
    <row r="21" spans="2:11" s="1" customFormat="1" ht="18" customHeight="1">
      <c r="B21" s="35"/>
      <c r="C21" s="36"/>
      <c r="D21" s="36"/>
      <c r="E21" s="29" t="s">
        <v>1634</v>
      </c>
      <c r="F21" s="36"/>
      <c r="G21" s="36"/>
      <c r="H21" s="36"/>
      <c r="I21" s="97" t="s">
        <v>30</v>
      </c>
      <c r="J21" s="29" t="s">
        <v>22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9" t="s">
        <v>22</v>
      </c>
      <c r="F24" s="279"/>
      <c r="G24" s="279"/>
      <c r="H24" s="27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37</v>
      </c>
      <c r="E27" s="36"/>
      <c r="F27" s="36"/>
      <c r="G27" s="36"/>
      <c r="H27" s="36"/>
      <c r="I27" s="96"/>
      <c r="J27" s="106">
        <f>ROUND(J94,2)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7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8">
        <f>ROUND(SUM(BE94:BE397),2)</f>
        <v>0</v>
      </c>
      <c r="G30" s="36"/>
      <c r="H30" s="36"/>
      <c r="I30" s="109">
        <v>0.21</v>
      </c>
      <c r="J30" s="108">
        <f>ROUND(ROUND((SUM(BE94:BE397)),2)*I30,2)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8">
        <f>ROUND(SUM(BF94:BF397),2)</f>
        <v>0</v>
      </c>
      <c r="G31" s="36"/>
      <c r="H31" s="36"/>
      <c r="I31" s="109">
        <v>0.15</v>
      </c>
      <c r="J31" s="108">
        <f>ROUND(ROUND((SUM(BF94:BF397)),2)*I31,2)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8">
        <f>ROUND(SUM(BG94:BG397),2)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8">
        <f>ROUND(SUM(BH94:BH397),2)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8">
        <f>ROUND(SUM(BI94:BI397),2)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47</v>
      </c>
      <c r="E36" s="66"/>
      <c r="F36" s="66"/>
      <c r="G36" s="112" t="s">
        <v>48</v>
      </c>
      <c r="H36" s="113" t="s">
        <v>49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146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7" t="str">
        <f>E7</f>
        <v>Úspora energií v bytových domech Malý Koloredov, č.p. 811</v>
      </c>
      <c r="F45" s="253"/>
      <c r="G45" s="253"/>
      <c r="H45" s="253"/>
      <c r="I45" s="96"/>
      <c r="J45" s="36"/>
      <c r="K45" s="39"/>
    </row>
    <row r="46" spans="2:11" s="1" customFormat="1" ht="14.25" customHeight="1">
      <c r="B46" s="35"/>
      <c r="C46" s="31" t="s">
        <v>114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8" t="str">
        <f>E9</f>
        <v>005 - Nezpůsobilé výdaje </v>
      </c>
      <c r="F47" s="253"/>
      <c r="G47" s="253"/>
      <c r="H47" s="25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7" t="s">
        <v>25</v>
      </c>
      <c r="J49" s="98" t="str">
        <f>IF(J12="","",J12)</f>
        <v>23.6.2016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 </v>
      </c>
      <c r="G51" s="36"/>
      <c r="H51" s="36"/>
      <c r="I51" s="97" t="s">
        <v>33</v>
      </c>
      <c r="J51" s="29" t="str">
        <f>E21</f>
        <v>ATRIS s.r.o.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147</v>
      </c>
      <c r="D54" s="110"/>
      <c r="E54" s="110"/>
      <c r="F54" s="110"/>
      <c r="G54" s="110"/>
      <c r="H54" s="110"/>
      <c r="I54" s="121"/>
      <c r="J54" s="122" t="s">
        <v>148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149</v>
      </c>
      <c r="D56" s="36"/>
      <c r="E56" s="36"/>
      <c r="F56" s="36"/>
      <c r="G56" s="36"/>
      <c r="H56" s="36"/>
      <c r="I56" s="96"/>
      <c r="J56" s="106">
        <f>J94</f>
        <v>0</v>
      </c>
      <c r="K56" s="39"/>
      <c r="AU56" s="18" t="s">
        <v>150</v>
      </c>
    </row>
    <row r="57" spans="2:11" s="7" customFormat="1" ht="24.75" customHeight="1">
      <c r="B57" s="125"/>
      <c r="C57" s="126"/>
      <c r="D57" s="127" t="s">
        <v>151</v>
      </c>
      <c r="E57" s="128"/>
      <c r="F57" s="128"/>
      <c r="G57" s="128"/>
      <c r="H57" s="128"/>
      <c r="I57" s="129"/>
      <c r="J57" s="130">
        <f>J95</f>
        <v>0</v>
      </c>
      <c r="K57" s="131"/>
    </row>
    <row r="58" spans="2:11" s="8" customFormat="1" ht="19.5" customHeight="1">
      <c r="B58" s="132"/>
      <c r="C58" s="133"/>
      <c r="D58" s="134" t="s">
        <v>1731</v>
      </c>
      <c r="E58" s="135"/>
      <c r="F58" s="135"/>
      <c r="G58" s="135"/>
      <c r="H58" s="135"/>
      <c r="I58" s="136"/>
      <c r="J58" s="137">
        <f>J96</f>
        <v>0</v>
      </c>
      <c r="K58" s="138"/>
    </row>
    <row r="59" spans="2:11" s="8" customFormat="1" ht="19.5" customHeight="1">
      <c r="B59" s="132"/>
      <c r="C59" s="133"/>
      <c r="D59" s="134" t="s">
        <v>1732</v>
      </c>
      <c r="E59" s="135"/>
      <c r="F59" s="135"/>
      <c r="G59" s="135"/>
      <c r="H59" s="135"/>
      <c r="I59" s="136"/>
      <c r="J59" s="137">
        <f>J124</f>
        <v>0</v>
      </c>
      <c r="K59" s="138"/>
    </row>
    <row r="60" spans="2:11" s="8" customFormat="1" ht="19.5" customHeight="1">
      <c r="B60" s="132"/>
      <c r="C60" s="133"/>
      <c r="D60" s="134" t="s">
        <v>1733</v>
      </c>
      <c r="E60" s="135"/>
      <c r="F60" s="135"/>
      <c r="G60" s="135"/>
      <c r="H60" s="135"/>
      <c r="I60" s="136"/>
      <c r="J60" s="137">
        <f>J127</f>
        <v>0</v>
      </c>
      <c r="K60" s="138"/>
    </row>
    <row r="61" spans="2:11" s="8" customFormat="1" ht="19.5" customHeight="1">
      <c r="B61" s="132"/>
      <c r="C61" s="133"/>
      <c r="D61" s="134" t="s">
        <v>154</v>
      </c>
      <c r="E61" s="135"/>
      <c r="F61" s="135"/>
      <c r="G61" s="135"/>
      <c r="H61" s="135"/>
      <c r="I61" s="136"/>
      <c r="J61" s="137">
        <f>J154</f>
        <v>0</v>
      </c>
      <c r="K61" s="138"/>
    </row>
    <row r="62" spans="2:11" s="8" customFormat="1" ht="19.5" customHeight="1">
      <c r="B62" s="132"/>
      <c r="C62" s="133"/>
      <c r="D62" s="134" t="s">
        <v>155</v>
      </c>
      <c r="E62" s="135"/>
      <c r="F62" s="135"/>
      <c r="G62" s="135"/>
      <c r="H62" s="135"/>
      <c r="I62" s="136"/>
      <c r="J62" s="137">
        <f>J160</f>
        <v>0</v>
      </c>
      <c r="K62" s="138"/>
    </row>
    <row r="63" spans="2:11" s="8" customFormat="1" ht="19.5" customHeight="1">
      <c r="B63" s="132"/>
      <c r="C63" s="133"/>
      <c r="D63" s="134" t="s">
        <v>1734</v>
      </c>
      <c r="E63" s="135"/>
      <c r="F63" s="135"/>
      <c r="G63" s="135"/>
      <c r="H63" s="135"/>
      <c r="I63" s="136"/>
      <c r="J63" s="137">
        <f>J163</f>
        <v>0</v>
      </c>
      <c r="K63" s="138"/>
    </row>
    <row r="64" spans="2:11" s="8" customFormat="1" ht="19.5" customHeight="1">
      <c r="B64" s="132"/>
      <c r="C64" s="133"/>
      <c r="D64" s="134" t="s">
        <v>160</v>
      </c>
      <c r="E64" s="135"/>
      <c r="F64" s="135"/>
      <c r="G64" s="135"/>
      <c r="H64" s="135"/>
      <c r="I64" s="136"/>
      <c r="J64" s="137">
        <f>J172</f>
        <v>0</v>
      </c>
      <c r="K64" s="138"/>
    </row>
    <row r="65" spans="2:11" s="8" customFormat="1" ht="19.5" customHeight="1">
      <c r="B65" s="132"/>
      <c r="C65" s="133"/>
      <c r="D65" s="134" t="s">
        <v>161</v>
      </c>
      <c r="E65" s="135"/>
      <c r="F65" s="135"/>
      <c r="G65" s="135"/>
      <c r="H65" s="135"/>
      <c r="I65" s="136"/>
      <c r="J65" s="137">
        <f>J174</f>
        <v>0</v>
      </c>
      <c r="K65" s="138"/>
    </row>
    <row r="66" spans="2:11" s="7" customFormat="1" ht="24.75" customHeight="1">
      <c r="B66" s="125"/>
      <c r="C66" s="126"/>
      <c r="D66" s="127" t="s">
        <v>162</v>
      </c>
      <c r="E66" s="128"/>
      <c r="F66" s="128"/>
      <c r="G66" s="128"/>
      <c r="H66" s="128"/>
      <c r="I66" s="129"/>
      <c r="J66" s="130">
        <f>J181</f>
        <v>0</v>
      </c>
      <c r="K66" s="131"/>
    </row>
    <row r="67" spans="2:11" s="8" customFormat="1" ht="19.5" customHeight="1">
      <c r="B67" s="132"/>
      <c r="C67" s="133"/>
      <c r="D67" s="134" t="s">
        <v>1735</v>
      </c>
      <c r="E67" s="135"/>
      <c r="F67" s="135"/>
      <c r="G67" s="135"/>
      <c r="H67" s="135"/>
      <c r="I67" s="136"/>
      <c r="J67" s="137">
        <f>J182</f>
        <v>0</v>
      </c>
      <c r="K67" s="138"/>
    </row>
    <row r="68" spans="2:11" s="8" customFormat="1" ht="19.5" customHeight="1">
      <c r="B68" s="132"/>
      <c r="C68" s="133"/>
      <c r="D68" s="134" t="s">
        <v>168</v>
      </c>
      <c r="E68" s="135"/>
      <c r="F68" s="135"/>
      <c r="G68" s="135"/>
      <c r="H68" s="135"/>
      <c r="I68" s="136"/>
      <c r="J68" s="137">
        <f>J190</f>
        <v>0</v>
      </c>
      <c r="K68" s="138"/>
    </row>
    <row r="69" spans="2:11" s="8" customFormat="1" ht="19.5" customHeight="1">
      <c r="B69" s="132"/>
      <c r="C69" s="133"/>
      <c r="D69" s="134" t="s">
        <v>169</v>
      </c>
      <c r="E69" s="135"/>
      <c r="F69" s="135"/>
      <c r="G69" s="135"/>
      <c r="H69" s="135"/>
      <c r="I69" s="136"/>
      <c r="J69" s="137">
        <f>J271</f>
        <v>0</v>
      </c>
      <c r="K69" s="138"/>
    </row>
    <row r="70" spans="2:11" s="8" customFormat="1" ht="19.5" customHeight="1">
      <c r="B70" s="132"/>
      <c r="C70" s="133"/>
      <c r="D70" s="134" t="s">
        <v>1736</v>
      </c>
      <c r="E70" s="135"/>
      <c r="F70" s="135"/>
      <c r="G70" s="135"/>
      <c r="H70" s="135"/>
      <c r="I70" s="136"/>
      <c r="J70" s="137">
        <f>J330</f>
        <v>0</v>
      </c>
      <c r="K70" s="138"/>
    </row>
    <row r="71" spans="2:11" s="8" customFormat="1" ht="19.5" customHeight="1">
      <c r="B71" s="132"/>
      <c r="C71" s="133"/>
      <c r="D71" s="134" t="s">
        <v>1737</v>
      </c>
      <c r="E71" s="135"/>
      <c r="F71" s="135"/>
      <c r="G71" s="135"/>
      <c r="H71" s="135"/>
      <c r="I71" s="136"/>
      <c r="J71" s="137">
        <f>J336</f>
        <v>0</v>
      </c>
      <c r="K71" s="138"/>
    </row>
    <row r="72" spans="2:11" s="8" customFormat="1" ht="19.5" customHeight="1">
      <c r="B72" s="132"/>
      <c r="C72" s="133"/>
      <c r="D72" s="134" t="s">
        <v>1738</v>
      </c>
      <c r="E72" s="135"/>
      <c r="F72" s="135"/>
      <c r="G72" s="135"/>
      <c r="H72" s="135"/>
      <c r="I72" s="136"/>
      <c r="J72" s="137">
        <f>J343</f>
        <v>0</v>
      </c>
      <c r="K72" s="138"/>
    </row>
    <row r="73" spans="2:11" s="7" customFormat="1" ht="24.75" customHeight="1">
      <c r="B73" s="125"/>
      <c r="C73" s="126"/>
      <c r="D73" s="127" t="s">
        <v>1739</v>
      </c>
      <c r="E73" s="128"/>
      <c r="F73" s="128"/>
      <c r="G73" s="128"/>
      <c r="H73" s="128"/>
      <c r="I73" s="129"/>
      <c r="J73" s="130">
        <f>J394</f>
        <v>0</v>
      </c>
      <c r="K73" s="131"/>
    </row>
    <row r="74" spans="2:11" s="8" customFormat="1" ht="19.5" customHeight="1">
      <c r="B74" s="132"/>
      <c r="C74" s="133"/>
      <c r="D74" s="134" t="s">
        <v>1740</v>
      </c>
      <c r="E74" s="135"/>
      <c r="F74" s="135"/>
      <c r="G74" s="135"/>
      <c r="H74" s="135"/>
      <c r="I74" s="136"/>
      <c r="J74" s="137">
        <f>J395</f>
        <v>0</v>
      </c>
      <c r="K74" s="138"/>
    </row>
    <row r="75" spans="2:11" s="1" customFormat="1" ht="21.75" customHeight="1">
      <c r="B75" s="35"/>
      <c r="C75" s="36"/>
      <c r="D75" s="36"/>
      <c r="E75" s="36"/>
      <c r="F75" s="36"/>
      <c r="G75" s="36"/>
      <c r="H75" s="36"/>
      <c r="I75" s="96"/>
      <c r="J75" s="36"/>
      <c r="K75" s="39"/>
    </row>
    <row r="76" spans="2:11" s="1" customFormat="1" ht="6.75" customHeight="1">
      <c r="B76" s="50"/>
      <c r="C76" s="51"/>
      <c r="D76" s="51"/>
      <c r="E76" s="51"/>
      <c r="F76" s="51"/>
      <c r="G76" s="51"/>
      <c r="H76" s="51"/>
      <c r="I76" s="117"/>
      <c r="J76" s="51"/>
      <c r="K76" s="52"/>
    </row>
    <row r="80" spans="2:12" s="1" customFormat="1" ht="6.75" customHeight="1">
      <c r="B80" s="53"/>
      <c r="C80" s="54"/>
      <c r="D80" s="54"/>
      <c r="E80" s="54"/>
      <c r="F80" s="54"/>
      <c r="G80" s="54"/>
      <c r="H80" s="54"/>
      <c r="I80" s="118"/>
      <c r="J80" s="54"/>
      <c r="K80" s="54"/>
      <c r="L80" s="35"/>
    </row>
    <row r="81" spans="2:12" s="1" customFormat="1" ht="36.75" customHeight="1">
      <c r="B81" s="35"/>
      <c r="C81" s="55" t="s">
        <v>171</v>
      </c>
      <c r="I81" s="139"/>
      <c r="L81" s="35"/>
    </row>
    <row r="82" spans="2:12" s="1" customFormat="1" ht="6.75" customHeight="1">
      <c r="B82" s="35"/>
      <c r="I82" s="139"/>
      <c r="L82" s="35"/>
    </row>
    <row r="83" spans="2:12" s="1" customFormat="1" ht="14.25" customHeight="1">
      <c r="B83" s="35"/>
      <c r="C83" s="57" t="s">
        <v>16</v>
      </c>
      <c r="I83" s="139"/>
      <c r="L83" s="35"/>
    </row>
    <row r="84" spans="2:12" s="1" customFormat="1" ht="22.5" customHeight="1">
      <c r="B84" s="35"/>
      <c r="E84" s="280" t="str">
        <f>E7</f>
        <v>Úspora energií v bytových domech Malý Koloredov, č.p. 811</v>
      </c>
      <c r="F84" s="243"/>
      <c r="G84" s="243"/>
      <c r="H84" s="243"/>
      <c r="I84" s="139"/>
      <c r="L84" s="35"/>
    </row>
    <row r="85" spans="2:12" s="1" customFormat="1" ht="14.25" customHeight="1">
      <c r="B85" s="35"/>
      <c r="C85" s="57" t="s">
        <v>114</v>
      </c>
      <c r="I85" s="139"/>
      <c r="L85" s="35"/>
    </row>
    <row r="86" spans="2:12" s="1" customFormat="1" ht="23.25" customHeight="1">
      <c r="B86" s="35"/>
      <c r="E86" s="261" t="str">
        <f>E9</f>
        <v>005 - Nezpůsobilé výdaje </v>
      </c>
      <c r="F86" s="243"/>
      <c r="G86" s="243"/>
      <c r="H86" s="243"/>
      <c r="I86" s="139"/>
      <c r="L86" s="35"/>
    </row>
    <row r="87" spans="2:12" s="1" customFormat="1" ht="6.75" customHeight="1">
      <c r="B87" s="35"/>
      <c r="I87" s="139"/>
      <c r="L87" s="35"/>
    </row>
    <row r="88" spans="2:12" s="1" customFormat="1" ht="18" customHeight="1">
      <c r="B88" s="35"/>
      <c r="C88" s="57" t="s">
        <v>23</v>
      </c>
      <c r="F88" s="140" t="str">
        <f>F12</f>
        <v> </v>
      </c>
      <c r="I88" s="141" t="s">
        <v>25</v>
      </c>
      <c r="J88" s="61" t="str">
        <f>IF(J12="","",J12)</f>
        <v>23.6.2016</v>
      </c>
      <c r="L88" s="35"/>
    </row>
    <row r="89" spans="2:12" s="1" customFormat="1" ht="6.75" customHeight="1">
      <c r="B89" s="35"/>
      <c r="I89" s="139"/>
      <c r="L89" s="35"/>
    </row>
    <row r="90" spans="2:12" s="1" customFormat="1" ht="15">
      <c r="B90" s="35"/>
      <c r="C90" s="57" t="s">
        <v>27</v>
      </c>
      <c r="F90" s="140" t="str">
        <f>E15</f>
        <v> </v>
      </c>
      <c r="I90" s="141" t="s">
        <v>33</v>
      </c>
      <c r="J90" s="140" t="str">
        <f>E21</f>
        <v>ATRIS s.r.o.</v>
      </c>
      <c r="L90" s="35"/>
    </row>
    <row r="91" spans="2:12" s="1" customFormat="1" ht="14.25" customHeight="1">
      <c r="B91" s="35"/>
      <c r="C91" s="57" t="s">
        <v>31</v>
      </c>
      <c r="F91" s="140">
        <f>IF(E18="","",E18)</f>
      </c>
      <c r="I91" s="139"/>
      <c r="L91" s="35"/>
    </row>
    <row r="92" spans="2:12" s="1" customFormat="1" ht="9.75" customHeight="1">
      <c r="B92" s="35"/>
      <c r="I92" s="139"/>
      <c r="L92" s="35"/>
    </row>
    <row r="93" spans="2:20" s="9" customFormat="1" ht="29.25" customHeight="1">
      <c r="B93" s="142"/>
      <c r="C93" s="143" t="s">
        <v>172</v>
      </c>
      <c r="D93" s="144" t="s">
        <v>56</v>
      </c>
      <c r="E93" s="144" t="s">
        <v>52</v>
      </c>
      <c r="F93" s="144" t="s">
        <v>173</v>
      </c>
      <c r="G93" s="144" t="s">
        <v>174</v>
      </c>
      <c r="H93" s="144" t="s">
        <v>175</v>
      </c>
      <c r="I93" s="145" t="s">
        <v>176</v>
      </c>
      <c r="J93" s="144" t="s">
        <v>148</v>
      </c>
      <c r="K93" s="146" t="s">
        <v>177</v>
      </c>
      <c r="L93" s="142"/>
      <c r="M93" s="68" t="s">
        <v>178</v>
      </c>
      <c r="N93" s="69" t="s">
        <v>41</v>
      </c>
      <c r="O93" s="69" t="s">
        <v>179</v>
      </c>
      <c r="P93" s="69" t="s">
        <v>180</v>
      </c>
      <c r="Q93" s="69" t="s">
        <v>181</v>
      </c>
      <c r="R93" s="69" t="s">
        <v>182</v>
      </c>
      <c r="S93" s="69" t="s">
        <v>183</v>
      </c>
      <c r="T93" s="70" t="s">
        <v>184</v>
      </c>
    </row>
    <row r="94" spans="2:63" s="1" customFormat="1" ht="29.25" customHeight="1">
      <c r="B94" s="35"/>
      <c r="C94" s="72" t="s">
        <v>149</v>
      </c>
      <c r="I94" s="139"/>
      <c r="J94" s="147">
        <f>BK94</f>
        <v>0</v>
      </c>
      <c r="L94" s="35"/>
      <c r="M94" s="71"/>
      <c r="N94" s="62"/>
      <c r="O94" s="62"/>
      <c r="P94" s="148">
        <f>P95+P181+P394</f>
        <v>0</v>
      </c>
      <c r="Q94" s="62"/>
      <c r="R94" s="148">
        <f>R95+R181+R394</f>
        <v>115.33114810000001</v>
      </c>
      <c r="S94" s="62"/>
      <c r="T94" s="149">
        <f>T95+T181+T394</f>
        <v>73.33231282</v>
      </c>
      <c r="AT94" s="18" t="s">
        <v>70</v>
      </c>
      <c r="AU94" s="18" t="s">
        <v>150</v>
      </c>
      <c r="BK94" s="150">
        <f>BK95+BK181+BK394</f>
        <v>0</v>
      </c>
    </row>
    <row r="95" spans="2:63" s="10" customFormat="1" ht="36.75" customHeight="1">
      <c r="B95" s="151"/>
      <c r="D95" s="152" t="s">
        <v>70</v>
      </c>
      <c r="E95" s="153" t="s">
        <v>185</v>
      </c>
      <c r="F95" s="153" t="s">
        <v>186</v>
      </c>
      <c r="I95" s="154"/>
      <c r="J95" s="155">
        <f>BK95</f>
        <v>0</v>
      </c>
      <c r="L95" s="151"/>
      <c r="M95" s="156"/>
      <c r="N95" s="157"/>
      <c r="O95" s="157"/>
      <c r="P95" s="158">
        <f>P96+P124+P127+P154+P160+P163+P172+P174</f>
        <v>0</v>
      </c>
      <c r="Q95" s="157"/>
      <c r="R95" s="158">
        <f>R96+R124+R127+R154+R160+R163+R172+R174</f>
        <v>108.809014</v>
      </c>
      <c r="S95" s="157"/>
      <c r="T95" s="159">
        <f>T96+T124+T127+T154+T160+T163+T172+T174</f>
        <v>68.7341</v>
      </c>
      <c r="AR95" s="152" t="s">
        <v>78</v>
      </c>
      <c r="AT95" s="160" t="s">
        <v>70</v>
      </c>
      <c r="AU95" s="160" t="s">
        <v>71</v>
      </c>
      <c r="AY95" s="152" t="s">
        <v>187</v>
      </c>
      <c r="BK95" s="161">
        <f>BK96+BK124+BK127+BK154+BK160+BK163+BK172+BK174</f>
        <v>0</v>
      </c>
    </row>
    <row r="96" spans="2:63" s="10" customFormat="1" ht="19.5" customHeight="1">
      <c r="B96" s="151"/>
      <c r="D96" s="162" t="s">
        <v>70</v>
      </c>
      <c r="E96" s="163" t="s">
        <v>78</v>
      </c>
      <c r="F96" s="163" t="s">
        <v>1741</v>
      </c>
      <c r="I96" s="154"/>
      <c r="J96" s="164">
        <f>BK96</f>
        <v>0</v>
      </c>
      <c r="L96" s="151"/>
      <c r="M96" s="156"/>
      <c r="N96" s="157"/>
      <c r="O96" s="157"/>
      <c r="P96" s="158">
        <f>SUM(P97:P123)</f>
        <v>0</v>
      </c>
      <c r="Q96" s="157"/>
      <c r="R96" s="158">
        <f>SUM(R97:R123)</f>
        <v>3.6609999999999996</v>
      </c>
      <c r="S96" s="157"/>
      <c r="T96" s="159">
        <f>SUM(T97:T123)</f>
        <v>68.7341</v>
      </c>
      <c r="AR96" s="152" t="s">
        <v>78</v>
      </c>
      <c r="AT96" s="160" t="s">
        <v>70</v>
      </c>
      <c r="AU96" s="160" t="s">
        <v>78</v>
      </c>
      <c r="AY96" s="152" t="s">
        <v>187</v>
      </c>
      <c r="BK96" s="161">
        <f>SUM(BK97:BK123)</f>
        <v>0</v>
      </c>
    </row>
    <row r="97" spans="2:65" s="1" customFormat="1" ht="22.5" customHeight="1">
      <c r="B97" s="165"/>
      <c r="C97" s="166" t="s">
        <v>78</v>
      </c>
      <c r="D97" s="166" t="s">
        <v>189</v>
      </c>
      <c r="E97" s="167" t="s">
        <v>1742</v>
      </c>
      <c r="F97" s="168" t="s">
        <v>1743</v>
      </c>
      <c r="G97" s="169" t="s">
        <v>95</v>
      </c>
      <c r="H97" s="170">
        <v>91.9</v>
      </c>
      <c r="I97" s="171"/>
      <c r="J97" s="172">
        <f>ROUND(I97*H97,2)</f>
        <v>0</v>
      </c>
      <c r="K97" s="168" t="s">
        <v>193</v>
      </c>
      <c r="L97" s="35"/>
      <c r="M97" s="173" t="s">
        <v>22</v>
      </c>
      <c r="N97" s="174" t="s">
        <v>43</v>
      </c>
      <c r="O97" s="36"/>
      <c r="P97" s="175">
        <f>O97*H97</f>
        <v>0</v>
      </c>
      <c r="Q97" s="175">
        <v>0</v>
      </c>
      <c r="R97" s="175">
        <f>Q97*H97</f>
        <v>0</v>
      </c>
      <c r="S97" s="175">
        <v>0.235</v>
      </c>
      <c r="T97" s="176">
        <f>S97*H97</f>
        <v>21.5965</v>
      </c>
      <c r="AR97" s="18" t="s">
        <v>194</v>
      </c>
      <c r="AT97" s="18" t="s">
        <v>189</v>
      </c>
      <c r="AU97" s="18" t="s">
        <v>195</v>
      </c>
      <c r="AY97" s="18" t="s">
        <v>187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8" t="s">
        <v>195</v>
      </c>
      <c r="BK97" s="177">
        <f>ROUND(I97*H97,2)</f>
        <v>0</v>
      </c>
      <c r="BL97" s="18" t="s">
        <v>194</v>
      </c>
      <c r="BM97" s="18" t="s">
        <v>1744</v>
      </c>
    </row>
    <row r="98" spans="2:51" s="11" customFormat="1" ht="13.5">
      <c r="B98" s="178"/>
      <c r="D98" s="179" t="s">
        <v>197</v>
      </c>
      <c r="E98" s="180" t="s">
        <v>22</v>
      </c>
      <c r="F98" s="181" t="s">
        <v>1745</v>
      </c>
      <c r="H98" s="182" t="s">
        <v>22</v>
      </c>
      <c r="I98" s="183"/>
      <c r="L98" s="178"/>
      <c r="M98" s="184"/>
      <c r="N98" s="185"/>
      <c r="O98" s="185"/>
      <c r="P98" s="185"/>
      <c r="Q98" s="185"/>
      <c r="R98" s="185"/>
      <c r="S98" s="185"/>
      <c r="T98" s="186"/>
      <c r="AT98" s="182" t="s">
        <v>197</v>
      </c>
      <c r="AU98" s="182" t="s">
        <v>195</v>
      </c>
      <c r="AV98" s="11" t="s">
        <v>78</v>
      </c>
      <c r="AW98" s="11" t="s">
        <v>35</v>
      </c>
      <c r="AX98" s="11" t="s">
        <v>71</v>
      </c>
      <c r="AY98" s="182" t="s">
        <v>187</v>
      </c>
    </row>
    <row r="99" spans="2:51" s="12" customFormat="1" ht="13.5">
      <c r="B99" s="187"/>
      <c r="D99" s="196" t="s">
        <v>197</v>
      </c>
      <c r="E99" s="216" t="s">
        <v>22</v>
      </c>
      <c r="F99" s="217" t="s">
        <v>1746</v>
      </c>
      <c r="H99" s="218">
        <v>91.9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197</v>
      </c>
      <c r="AU99" s="188" t="s">
        <v>195</v>
      </c>
      <c r="AV99" s="12" t="s">
        <v>195</v>
      </c>
      <c r="AW99" s="12" t="s">
        <v>35</v>
      </c>
      <c r="AX99" s="12" t="s">
        <v>78</v>
      </c>
      <c r="AY99" s="188" t="s">
        <v>187</v>
      </c>
    </row>
    <row r="100" spans="2:65" s="1" customFormat="1" ht="22.5" customHeight="1">
      <c r="B100" s="165"/>
      <c r="C100" s="166" t="s">
        <v>195</v>
      </c>
      <c r="D100" s="166" t="s">
        <v>189</v>
      </c>
      <c r="E100" s="167" t="s">
        <v>1747</v>
      </c>
      <c r="F100" s="168" t="s">
        <v>1748</v>
      </c>
      <c r="G100" s="169" t="s">
        <v>95</v>
      </c>
      <c r="H100" s="170">
        <v>91.9</v>
      </c>
      <c r="I100" s="171"/>
      <c r="J100" s="172">
        <f>ROUND(I100*H100,2)</f>
        <v>0</v>
      </c>
      <c r="K100" s="168" t="s">
        <v>193</v>
      </c>
      <c r="L100" s="35"/>
      <c r="M100" s="173" t="s">
        <v>22</v>
      </c>
      <c r="N100" s="174" t="s">
        <v>43</v>
      </c>
      <c r="O100" s="36"/>
      <c r="P100" s="175">
        <f>O100*H100</f>
        <v>0</v>
      </c>
      <c r="Q100" s="175">
        <v>0</v>
      </c>
      <c r="R100" s="175">
        <f>Q100*H100</f>
        <v>0</v>
      </c>
      <c r="S100" s="175">
        <v>0.504</v>
      </c>
      <c r="T100" s="176">
        <f>S100*H100</f>
        <v>46.317600000000006</v>
      </c>
      <c r="AR100" s="18" t="s">
        <v>194</v>
      </c>
      <c r="AT100" s="18" t="s">
        <v>189</v>
      </c>
      <c r="AU100" s="18" t="s">
        <v>195</v>
      </c>
      <c r="AY100" s="18" t="s">
        <v>187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8" t="s">
        <v>195</v>
      </c>
      <c r="BK100" s="177">
        <f>ROUND(I100*H100,2)</f>
        <v>0</v>
      </c>
      <c r="BL100" s="18" t="s">
        <v>194</v>
      </c>
      <c r="BM100" s="18" t="s">
        <v>1749</v>
      </c>
    </row>
    <row r="101" spans="2:51" s="11" customFormat="1" ht="13.5">
      <c r="B101" s="178"/>
      <c r="D101" s="179" t="s">
        <v>197</v>
      </c>
      <c r="E101" s="180" t="s">
        <v>22</v>
      </c>
      <c r="F101" s="181" t="s">
        <v>1745</v>
      </c>
      <c r="H101" s="182" t="s">
        <v>22</v>
      </c>
      <c r="I101" s="183"/>
      <c r="L101" s="178"/>
      <c r="M101" s="184"/>
      <c r="N101" s="185"/>
      <c r="O101" s="185"/>
      <c r="P101" s="185"/>
      <c r="Q101" s="185"/>
      <c r="R101" s="185"/>
      <c r="S101" s="185"/>
      <c r="T101" s="186"/>
      <c r="AT101" s="182" t="s">
        <v>197</v>
      </c>
      <c r="AU101" s="182" t="s">
        <v>195</v>
      </c>
      <c r="AV101" s="11" t="s">
        <v>78</v>
      </c>
      <c r="AW101" s="11" t="s">
        <v>35</v>
      </c>
      <c r="AX101" s="11" t="s">
        <v>71</v>
      </c>
      <c r="AY101" s="182" t="s">
        <v>187</v>
      </c>
    </row>
    <row r="102" spans="2:51" s="12" customFormat="1" ht="13.5">
      <c r="B102" s="187"/>
      <c r="D102" s="196" t="s">
        <v>197</v>
      </c>
      <c r="E102" s="216" t="s">
        <v>22</v>
      </c>
      <c r="F102" s="217" t="s">
        <v>1746</v>
      </c>
      <c r="H102" s="218">
        <v>91.9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197</v>
      </c>
      <c r="AU102" s="188" t="s">
        <v>195</v>
      </c>
      <c r="AV102" s="12" t="s">
        <v>195</v>
      </c>
      <c r="AW102" s="12" t="s">
        <v>35</v>
      </c>
      <c r="AX102" s="12" t="s">
        <v>78</v>
      </c>
      <c r="AY102" s="188" t="s">
        <v>187</v>
      </c>
    </row>
    <row r="103" spans="2:65" s="1" customFormat="1" ht="22.5" customHeight="1">
      <c r="B103" s="165"/>
      <c r="C103" s="166" t="s">
        <v>97</v>
      </c>
      <c r="D103" s="166" t="s">
        <v>189</v>
      </c>
      <c r="E103" s="167" t="s">
        <v>1750</v>
      </c>
      <c r="F103" s="168" t="s">
        <v>1751</v>
      </c>
      <c r="G103" s="169" t="s">
        <v>192</v>
      </c>
      <c r="H103" s="170">
        <v>4</v>
      </c>
      <c r="I103" s="171"/>
      <c r="J103" s="172">
        <f>ROUND(I103*H103,2)</f>
        <v>0</v>
      </c>
      <c r="K103" s="168" t="s">
        <v>193</v>
      </c>
      <c r="L103" s="35"/>
      <c r="M103" s="173" t="s">
        <v>22</v>
      </c>
      <c r="N103" s="174" t="s">
        <v>43</v>
      </c>
      <c r="O103" s="36"/>
      <c r="P103" s="175">
        <f>O103*H103</f>
        <v>0</v>
      </c>
      <c r="Q103" s="175">
        <v>0</v>
      </c>
      <c r="R103" s="175">
        <f>Q103*H103</f>
        <v>0</v>
      </c>
      <c r="S103" s="175">
        <v>0.205</v>
      </c>
      <c r="T103" s="176">
        <f>S103*H103</f>
        <v>0.82</v>
      </c>
      <c r="AR103" s="18" t="s">
        <v>194</v>
      </c>
      <c r="AT103" s="18" t="s">
        <v>189</v>
      </c>
      <c r="AU103" s="18" t="s">
        <v>195</v>
      </c>
      <c r="AY103" s="18" t="s">
        <v>187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8" t="s">
        <v>195</v>
      </c>
      <c r="BK103" s="177">
        <f>ROUND(I103*H103,2)</f>
        <v>0</v>
      </c>
      <c r="BL103" s="18" t="s">
        <v>194</v>
      </c>
      <c r="BM103" s="18" t="s">
        <v>1752</v>
      </c>
    </row>
    <row r="104" spans="2:51" s="12" customFormat="1" ht="13.5">
      <c r="B104" s="187"/>
      <c r="D104" s="196" t="s">
        <v>197</v>
      </c>
      <c r="E104" s="216" t="s">
        <v>22</v>
      </c>
      <c r="F104" s="217" t="s">
        <v>1753</v>
      </c>
      <c r="H104" s="218">
        <v>4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197</v>
      </c>
      <c r="AU104" s="188" t="s">
        <v>195</v>
      </c>
      <c r="AV104" s="12" t="s">
        <v>195</v>
      </c>
      <c r="AW104" s="12" t="s">
        <v>35</v>
      </c>
      <c r="AX104" s="12" t="s">
        <v>78</v>
      </c>
      <c r="AY104" s="188" t="s">
        <v>187</v>
      </c>
    </row>
    <row r="105" spans="2:65" s="1" customFormat="1" ht="22.5" customHeight="1">
      <c r="B105" s="165"/>
      <c r="C105" s="166" t="s">
        <v>194</v>
      </c>
      <c r="D105" s="166" t="s">
        <v>189</v>
      </c>
      <c r="E105" s="167" t="s">
        <v>1754</v>
      </c>
      <c r="F105" s="168" t="s">
        <v>1755</v>
      </c>
      <c r="G105" s="169" t="s">
        <v>95</v>
      </c>
      <c r="H105" s="170">
        <v>348</v>
      </c>
      <c r="I105" s="171"/>
      <c r="J105" s="172">
        <f>ROUND(I105*H105,2)</f>
        <v>0</v>
      </c>
      <c r="K105" s="168" t="s">
        <v>193</v>
      </c>
      <c r="L105" s="35"/>
      <c r="M105" s="173" t="s">
        <v>22</v>
      </c>
      <c r="N105" s="174" t="s">
        <v>43</v>
      </c>
      <c r="O105" s="36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AR105" s="18" t="s">
        <v>194</v>
      </c>
      <c r="AT105" s="18" t="s">
        <v>189</v>
      </c>
      <c r="AU105" s="18" t="s">
        <v>195</v>
      </c>
      <c r="AY105" s="18" t="s">
        <v>187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8" t="s">
        <v>195</v>
      </c>
      <c r="BK105" s="177">
        <f>ROUND(I105*H105,2)</f>
        <v>0</v>
      </c>
      <c r="BL105" s="18" t="s">
        <v>194</v>
      </c>
      <c r="BM105" s="18" t="s">
        <v>1756</v>
      </c>
    </row>
    <row r="106" spans="2:51" s="11" customFormat="1" ht="13.5">
      <c r="B106" s="178"/>
      <c r="D106" s="179" t="s">
        <v>197</v>
      </c>
      <c r="E106" s="180" t="s">
        <v>22</v>
      </c>
      <c r="F106" s="181" t="s">
        <v>223</v>
      </c>
      <c r="H106" s="182" t="s">
        <v>22</v>
      </c>
      <c r="I106" s="183"/>
      <c r="L106" s="178"/>
      <c r="M106" s="184"/>
      <c r="N106" s="185"/>
      <c r="O106" s="185"/>
      <c r="P106" s="185"/>
      <c r="Q106" s="185"/>
      <c r="R106" s="185"/>
      <c r="S106" s="185"/>
      <c r="T106" s="186"/>
      <c r="AT106" s="182" t="s">
        <v>197</v>
      </c>
      <c r="AU106" s="182" t="s">
        <v>195</v>
      </c>
      <c r="AV106" s="11" t="s">
        <v>78</v>
      </c>
      <c r="AW106" s="11" t="s">
        <v>35</v>
      </c>
      <c r="AX106" s="11" t="s">
        <v>71</v>
      </c>
      <c r="AY106" s="182" t="s">
        <v>187</v>
      </c>
    </row>
    <row r="107" spans="2:51" s="12" customFormat="1" ht="13.5">
      <c r="B107" s="187"/>
      <c r="D107" s="196" t="s">
        <v>197</v>
      </c>
      <c r="E107" s="216" t="s">
        <v>22</v>
      </c>
      <c r="F107" s="217" t="s">
        <v>1757</v>
      </c>
      <c r="H107" s="218">
        <v>348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88" t="s">
        <v>197</v>
      </c>
      <c r="AU107" s="188" t="s">
        <v>195</v>
      </c>
      <c r="AV107" s="12" t="s">
        <v>195</v>
      </c>
      <c r="AW107" s="12" t="s">
        <v>35</v>
      </c>
      <c r="AX107" s="12" t="s">
        <v>78</v>
      </c>
      <c r="AY107" s="188" t="s">
        <v>187</v>
      </c>
    </row>
    <row r="108" spans="2:65" s="1" customFormat="1" ht="22.5" customHeight="1">
      <c r="B108" s="165"/>
      <c r="C108" s="219" t="s">
        <v>218</v>
      </c>
      <c r="D108" s="219" t="s">
        <v>307</v>
      </c>
      <c r="E108" s="220" t="s">
        <v>1758</v>
      </c>
      <c r="F108" s="221" t="s">
        <v>1759</v>
      </c>
      <c r="G108" s="222" t="s">
        <v>698</v>
      </c>
      <c r="H108" s="223">
        <v>17.4</v>
      </c>
      <c r="I108" s="224"/>
      <c r="J108" s="225">
        <f>ROUND(I108*H108,2)</f>
        <v>0</v>
      </c>
      <c r="K108" s="221" t="s">
        <v>193</v>
      </c>
      <c r="L108" s="226"/>
      <c r="M108" s="227" t="s">
        <v>22</v>
      </c>
      <c r="N108" s="228" t="s">
        <v>43</v>
      </c>
      <c r="O108" s="36"/>
      <c r="P108" s="175">
        <f>O108*H108</f>
        <v>0</v>
      </c>
      <c r="Q108" s="175">
        <v>0.21</v>
      </c>
      <c r="R108" s="175">
        <f>Q108*H108</f>
        <v>3.6539999999999995</v>
      </c>
      <c r="S108" s="175">
        <v>0</v>
      </c>
      <c r="T108" s="176">
        <f>S108*H108</f>
        <v>0</v>
      </c>
      <c r="AR108" s="18" t="s">
        <v>242</v>
      </c>
      <c r="AT108" s="18" t="s">
        <v>307</v>
      </c>
      <c r="AU108" s="18" t="s">
        <v>195</v>
      </c>
      <c r="AY108" s="18" t="s">
        <v>187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8" t="s">
        <v>195</v>
      </c>
      <c r="BK108" s="177">
        <f>ROUND(I108*H108,2)</f>
        <v>0</v>
      </c>
      <c r="BL108" s="18" t="s">
        <v>194</v>
      </c>
      <c r="BM108" s="18" t="s">
        <v>1760</v>
      </c>
    </row>
    <row r="109" spans="2:51" s="12" customFormat="1" ht="13.5">
      <c r="B109" s="187"/>
      <c r="D109" s="196" t="s">
        <v>197</v>
      </c>
      <c r="E109" s="216" t="s">
        <v>22</v>
      </c>
      <c r="F109" s="217" t="s">
        <v>1761</v>
      </c>
      <c r="H109" s="218">
        <v>17.4</v>
      </c>
      <c r="I109" s="191"/>
      <c r="L109" s="187"/>
      <c r="M109" s="192"/>
      <c r="N109" s="193"/>
      <c r="O109" s="193"/>
      <c r="P109" s="193"/>
      <c r="Q109" s="193"/>
      <c r="R109" s="193"/>
      <c r="S109" s="193"/>
      <c r="T109" s="194"/>
      <c r="AT109" s="188" t="s">
        <v>197</v>
      </c>
      <c r="AU109" s="188" t="s">
        <v>195</v>
      </c>
      <c r="AV109" s="12" t="s">
        <v>195</v>
      </c>
      <c r="AW109" s="12" t="s">
        <v>35</v>
      </c>
      <c r="AX109" s="12" t="s">
        <v>78</v>
      </c>
      <c r="AY109" s="188" t="s">
        <v>187</v>
      </c>
    </row>
    <row r="110" spans="2:65" s="1" customFormat="1" ht="22.5" customHeight="1">
      <c r="B110" s="165"/>
      <c r="C110" s="166" t="s">
        <v>226</v>
      </c>
      <c r="D110" s="166" t="s">
        <v>189</v>
      </c>
      <c r="E110" s="167" t="s">
        <v>1762</v>
      </c>
      <c r="F110" s="168" t="s">
        <v>1763</v>
      </c>
      <c r="G110" s="169" t="s">
        <v>95</v>
      </c>
      <c r="H110" s="170">
        <v>348</v>
      </c>
      <c r="I110" s="171"/>
      <c r="J110" s="172">
        <f>ROUND(I110*H110,2)</f>
        <v>0</v>
      </c>
      <c r="K110" s="168" t="s">
        <v>193</v>
      </c>
      <c r="L110" s="35"/>
      <c r="M110" s="173" t="s">
        <v>22</v>
      </c>
      <c r="N110" s="174" t="s">
        <v>43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8" t="s">
        <v>194</v>
      </c>
      <c r="AT110" s="18" t="s">
        <v>189</v>
      </c>
      <c r="AU110" s="18" t="s">
        <v>195</v>
      </c>
      <c r="AY110" s="18" t="s">
        <v>187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8" t="s">
        <v>195</v>
      </c>
      <c r="BK110" s="177">
        <f>ROUND(I110*H110,2)</f>
        <v>0</v>
      </c>
      <c r="BL110" s="18" t="s">
        <v>194</v>
      </c>
      <c r="BM110" s="18" t="s">
        <v>1764</v>
      </c>
    </row>
    <row r="111" spans="2:51" s="11" customFormat="1" ht="13.5">
      <c r="B111" s="178"/>
      <c r="D111" s="179" t="s">
        <v>197</v>
      </c>
      <c r="E111" s="180" t="s">
        <v>22</v>
      </c>
      <c r="F111" s="181" t="s">
        <v>223</v>
      </c>
      <c r="H111" s="182" t="s">
        <v>22</v>
      </c>
      <c r="I111" s="183"/>
      <c r="L111" s="178"/>
      <c r="M111" s="184"/>
      <c r="N111" s="185"/>
      <c r="O111" s="185"/>
      <c r="P111" s="185"/>
      <c r="Q111" s="185"/>
      <c r="R111" s="185"/>
      <c r="S111" s="185"/>
      <c r="T111" s="186"/>
      <c r="AT111" s="182" t="s">
        <v>197</v>
      </c>
      <c r="AU111" s="182" t="s">
        <v>195</v>
      </c>
      <c r="AV111" s="11" t="s">
        <v>78</v>
      </c>
      <c r="AW111" s="11" t="s">
        <v>35</v>
      </c>
      <c r="AX111" s="11" t="s">
        <v>71</v>
      </c>
      <c r="AY111" s="182" t="s">
        <v>187</v>
      </c>
    </row>
    <row r="112" spans="2:51" s="12" customFormat="1" ht="13.5">
      <c r="B112" s="187"/>
      <c r="D112" s="196" t="s">
        <v>197</v>
      </c>
      <c r="E112" s="216" t="s">
        <v>22</v>
      </c>
      <c r="F112" s="217" t="s">
        <v>1757</v>
      </c>
      <c r="H112" s="218">
        <v>348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197</v>
      </c>
      <c r="AU112" s="188" t="s">
        <v>195</v>
      </c>
      <c r="AV112" s="12" t="s">
        <v>195</v>
      </c>
      <c r="AW112" s="12" t="s">
        <v>35</v>
      </c>
      <c r="AX112" s="12" t="s">
        <v>78</v>
      </c>
      <c r="AY112" s="188" t="s">
        <v>187</v>
      </c>
    </row>
    <row r="113" spans="2:65" s="1" customFormat="1" ht="22.5" customHeight="1">
      <c r="B113" s="165"/>
      <c r="C113" s="219" t="s">
        <v>232</v>
      </c>
      <c r="D113" s="219" t="s">
        <v>307</v>
      </c>
      <c r="E113" s="220" t="s">
        <v>1765</v>
      </c>
      <c r="F113" s="221" t="s">
        <v>1766</v>
      </c>
      <c r="G113" s="222" t="s">
        <v>1767</v>
      </c>
      <c r="H113" s="223">
        <v>7</v>
      </c>
      <c r="I113" s="224"/>
      <c r="J113" s="225">
        <f>ROUND(I113*H113,2)</f>
        <v>0</v>
      </c>
      <c r="K113" s="221" t="s">
        <v>193</v>
      </c>
      <c r="L113" s="226"/>
      <c r="M113" s="227" t="s">
        <v>22</v>
      </c>
      <c r="N113" s="228" t="s">
        <v>43</v>
      </c>
      <c r="O113" s="36"/>
      <c r="P113" s="175">
        <f>O113*H113</f>
        <v>0</v>
      </c>
      <c r="Q113" s="175">
        <v>0.001</v>
      </c>
      <c r="R113" s="175">
        <f>Q113*H113</f>
        <v>0.007</v>
      </c>
      <c r="S113" s="175">
        <v>0</v>
      </c>
      <c r="T113" s="176">
        <f>S113*H113</f>
        <v>0</v>
      </c>
      <c r="AR113" s="18" t="s">
        <v>242</v>
      </c>
      <c r="AT113" s="18" t="s">
        <v>307</v>
      </c>
      <c r="AU113" s="18" t="s">
        <v>195</v>
      </c>
      <c r="AY113" s="18" t="s">
        <v>187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8" t="s">
        <v>195</v>
      </c>
      <c r="BK113" s="177">
        <f>ROUND(I113*H113,2)</f>
        <v>0</v>
      </c>
      <c r="BL113" s="18" t="s">
        <v>194</v>
      </c>
      <c r="BM113" s="18" t="s">
        <v>1768</v>
      </c>
    </row>
    <row r="114" spans="2:51" s="12" customFormat="1" ht="13.5">
      <c r="B114" s="187"/>
      <c r="D114" s="196" t="s">
        <v>197</v>
      </c>
      <c r="E114" s="216" t="s">
        <v>22</v>
      </c>
      <c r="F114" s="217" t="s">
        <v>1769</v>
      </c>
      <c r="H114" s="218">
        <v>7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197</v>
      </c>
      <c r="AU114" s="188" t="s">
        <v>195</v>
      </c>
      <c r="AV114" s="12" t="s">
        <v>195</v>
      </c>
      <c r="AW114" s="12" t="s">
        <v>35</v>
      </c>
      <c r="AX114" s="12" t="s">
        <v>78</v>
      </c>
      <c r="AY114" s="188" t="s">
        <v>187</v>
      </c>
    </row>
    <row r="115" spans="2:65" s="1" customFormat="1" ht="31.5" customHeight="1">
      <c r="B115" s="165"/>
      <c r="C115" s="166" t="s">
        <v>242</v>
      </c>
      <c r="D115" s="166" t="s">
        <v>189</v>
      </c>
      <c r="E115" s="167" t="s">
        <v>1770</v>
      </c>
      <c r="F115" s="168" t="s">
        <v>1771</v>
      </c>
      <c r="G115" s="169" t="s">
        <v>95</v>
      </c>
      <c r="H115" s="170">
        <v>348</v>
      </c>
      <c r="I115" s="171"/>
      <c r="J115" s="172">
        <f>ROUND(I115*H115,2)</f>
        <v>0</v>
      </c>
      <c r="K115" s="168" t="s">
        <v>22</v>
      </c>
      <c r="L115" s="35"/>
      <c r="M115" s="173" t="s">
        <v>22</v>
      </c>
      <c r="N115" s="174" t="s">
        <v>43</v>
      </c>
      <c r="O115" s="36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AR115" s="18" t="s">
        <v>194</v>
      </c>
      <c r="AT115" s="18" t="s">
        <v>189</v>
      </c>
      <c r="AU115" s="18" t="s">
        <v>195</v>
      </c>
      <c r="AY115" s="18" t="s">
        <v>187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8" t="s">
        <v>195</v>
      </c>
      <c r="BK115" s="177">
        <f>ROUND(I115*H115,2)</f>
        <v>0</v>
      </c>
      <c r="BL115" s="18" t="s">
        <v>194</v>
      </c>
      <c r="BM115" s="18" t="s">
        <v>1772</v>
      </c>
    </row>
    <row r="116" spans="2:51" s="11" customFormat="1" ht="13.5">
      <c r="B116" s="178"/>
      <c r="D116" s="179" t="s">
        <v>197</v>
      </c>
      <c r="E116" s="180" t="s">
        <v>22</v>
      </c>
      <c r="F116" s="181" t="s">
        <v>223</v>
      </c>
      <c r="H116" s="182" t="s">
        <v>22</v>
      </c>
      <c r="I116" s="183"/>
      <c r="L116" s="178"/>
      <c r="M116" s="184"/>
      <c r="N116" s="185"/>
      <c r="O116" s="185"/>
      <c r="P116" s="185"/>
      <c r="Q116" s="185"/>
      <c r="R116" s="185"/>
      <c r="S116" s="185"/>
      <c r="T116" s="186"/>
      <c r="AT116" s="182" t="s">
        <v>197</v>
      </c>
      <c r="AU116" s="182" t="s">
        <v>195</v>
      </c>
      <c r="AV116" s="11" t="s">
        <v>78</v>
      </c>
      <c r="AW116" s="11" t="s">
        <v>35</v>
      </c>
      <c r="AX116" s="11" t="s">
        <v>71</v>
      </c>
      <c r="AY116" s="182" t="s">
        <v>187</v>
      </c>
    </row>
    <row r="117" spans="2:51" s="12" customFormat="1" ht="13.5">
      <c r="B117" s="187"/>
      <c r="D117" s="196" t="s">
        <v>197</v>
      </c>
      <c r="E117" s="216" t="s">
        <v>22</v>
      </c>
      <c r="F117" s="217" t="s">
        <v>1757</v>
      </c>
      <c r="H117" s="218">
        <v>348</v>
      </c>
      <c r="I117" s="191"/>
      <c r="L117" s="187"/>
      <c r="M117" s="192"/>
      <c r="N117" s="193"/>
      <c r="O117" s="193"/>
      <c r="P117" s="193"/>
      <c r="Q117" s="193"/>
      <c r="R117" s="193"/>
      <c r="S117" s="193"/>
      <c r="T117" s="194"/>
      <c r="AT117" s="188" t="s">
        <v>197</v>
      </c>
      <c r="AU117" s="188" t="s">
        <v>195</v>
      </c>
      <c r="AV117" s="12" t="s">
        <v>195</v>
      </c>
      <c r="AW117" s="12" t="s">
        <v>35</v>
      </c>
      <c r="AX117" s="12" t="s">
        <v>78</v>
      </c>
      <c r="AY117" s="188" t="s">
        <v>187</v>
      </c>
    </row>
    <row r="118" spans="2:65" s="1" customFormat="1" ht="22.5" customHeight="1">
      <c r="B118" s="165"/>
      <c r="C118" s="166" t="s">
        <v>246</v>
      </c>
      <c r="D118" s="166" t="s">
        <v>189</v>
      </c>
      <c r="E118" s="167" t="s">
        <v>1773</v>
      </c>
      <c r="F118" s="168" t="s">
        <v>1774</v>
      </c>
      <c r="G118" s="169" t="s">
        <v>95</v>
      </c>
      <c r="H118" s="170">
        <v>348</v>
      </c>
      <c r="I118" s="171"/>
      <c r="J118" s="172">
        <f>ROUND(I118*H118,2)</f>
        <v>0</v>
      </c>
      <c r="K118" s="168" t="s">
        <v>22</v>
      </c>
      <c r="L118" s="35"/>
      <c r="M118" s="173" t="s">
        <v>22</v>
      </c>
      <c r="N118" s="174" t="s">
        <v>43</v>
      </c>
      <c r="O118" s="36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AR118" s="18" t="s">
        <v>194</v>
      </c>
      <c r="AT118" s="18" t="s">
        <v>189</v>
      </c>
      <c r="AU118" s="18" t="s">
        <v>195</v>
      </c>
      <c r="AY118" s="18" t="s">
        <v>187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8" t="s">
        <v>195</v>
      </c>
      <c r="BK118" s="177">
        <f>ROUND(I118*H118,2)</f>
        <v>0</v>
      </c>
      <c r="BL118" s="18" t="s">
        <v>194</v>
      </c>
      <c r="BM118" s="18" t="s">
        <v>1775</v>
      </c>
    </row>
    <row r="119" spans="2:51" s="11" customFormat="1" ht="13.5">
      <c r="B119" s="178"/>
      <c r="D119" s="179" t="s">
        <v>197</v>
      </c>
      <c r="E119" s="180" t="s">
        <v>22</v>
      </c>
      <c r="F119" s="181" t="s">
        <v>223</v>
      </c>
      <c r="H119" s="182" t="s">
        <v>22</v>
      </c>
      <c r="I119" s="183"/>
      <c r="L119" s="178"/>
      <c r="M119" s="184"/>
      <c r="N119" s="185"/>
      <c r="O119" s="185"/>
      <c r="P119" s="185"/>
      <c r="Q119" s="185"/>
      <c r="R119" s="185"/>
      <c r="S119" s="185"/>
      <c r="T119" s="186"/>
      <c r="AT119" s="182" t="s">
        <v>197</v>
      </c>
      <c r="AU119" s="182" t="s">
        <v>195</v>
      </c>
      <c r="AV119" s="11" t="s">
        <v>78</v>
      </c>
      <c r="AW119" s="11" t="s">
        <v>35</v>
      </c>
      <c r="AX119" s="11" t="s">
        <v>71</v>
      </c>
      <c r="AY119" s="182" t="s">
        <v>187</v>
      </c>
    </row>
    <row r="120" spans="2:51" s="12" customFormat="1" ht="13.5">
      <c r="B120" s="187"/>
      <c r="D120" s="196" t="s">
        <v>197</v>
      </c>
      <c r="E120" s="216" t="s">
        <v>22</v>
      </c>
      <c r="F120" s="217" t="s">
        <v>1757</v>
      </c>
      <c r="H120" s="218">
        <v>348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197</v>
      </c>
      <c r="AU120" s="188" t="s">
        <v>195</v>
      </c>
      <c r="AV120" s="12" t="s">
        <v>195</v>
      </c>
      <c r="AW120" s="12" t="s">
        <v>35</v>
      </c>
      <c r="AX120" s="12" t="s">
        <v>78</v>
      </c>
      <c r="AY120" s="188" t="s">
        <v>187</v>
      </c>
    </row>
    <row r="121" spans="2:65" s="1" customFormat="1" ht="22.5" customHeight="1">
      <c r="B121" s="165"/>
      <c r="C121" s="166" t="s">
        <v>263</v>
      </c>
      <c r="D121" s="166" t="s">
        <v>189</v>
      </c>
      <c r="E121" s="167" t="s">
        <v>1776</v>
      </c>
      <c r="F121" s="168" t="s">
        <v>1777</v>
      </c>
      <c r="G121" s="169" t="s">
        <v>95</v>
      </c>
      <c r="H121" s="170">
        <v>348</v>
      </c>
      <c r="I121" s="171"/>
      <c r="J121" s="172">
        <f>ROUND(I121*H121,2)</f>
        <v>0</v>
      </c>
      <c r="K121" s="168" t="s">
        <v>22</v>
      </c>
      <c r="L121" s="35"/>
      <c r="M121" s="173" t="s">
        <v>22</v>
      </c>
      <c r="N121" s="174" t="s">
        <v>43</v>
      </c>
      <c r="O121" s="36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18" t="s">
        <v>194</v>
      </c>
      <c r="AT121" s="18" t="s">
        <v>189</v>
      </c>
      <c r="AU121" s="18" t="s">
        <v>195</v>
      </c>
      <c r="AY121" s="18" t="s">
        <v>187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8" t="s">
        <v>195</v>
      </c>
      <c r="BK121" s="177">
        <f>ROUND(I121*H121,2)</f>
        <v>0</v>
      </c>
      <c r="BL121" s="18" t="s">
        <v>194</v>
      </c>
      <c r="BM121" s="18" t="s">
        <v>1778</v>
      </c>
    </row>
    <row r="122" spans="2:51" s="11" customFormat="1" ht="13.5">
      <c r="B122" s="178"/>
      <c r="D122" s="179" t="s">
        <v>197</v>
      </c>
      <c r="E122" s="180" t="s">
        <v>22</v>
      </c>
      <c r="F122" s="181" t="s">
        <v>223</v>
      </c>
      <c r="H122" s="182" t="s">
        <v>22</v>
      </c>
      <c r="I122" s="183"/>
      <c r="L122" s="178"/>
      <c r="M122" s="184"/>
      <c r="N122" s="185"/>
      <c r="O122" s="185"/>
      <c r="P122" s="185"/>
      <c r="Q122" s="185"/>
      <c r="R122" s="185"/>
      <c r="S122" s="185"/>
      <c r="T122" s="186"/>
      <c r="AT122" s="182" t="s">
        <v>197</v>
      </c>
      <c r="AU122" s="182" t="s">
        <v>195</v>
      </c>
      <c r="AV122" s="11" t="s">
        <v>78</v>
      </c>
      <c r="AW122" s="11" t="s">
        <v>35</v>
      </c>
      <c r="AX122" s="11" t="s">
        <v>71</v>
      </c>
      <c r="AY122" s="182" t="s">
        <v>187</v>
      </c>
    </row>
    <row r="123" spans="2:51" s="12" customFormat="1" ht="13.5">
      <c r="B123" s="187"/>
      <c r="D123" s="179" t="s">
        <v>197</v>
      </c>
      <c r="E123" s="188" t="s">
        <v>22</v>
      </c>
      <c r="F123" s="189" t="s">
        <v>1757</v>
      </c>
      <c r="H123" s="190">
        <v>348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197</v>
      </c>
      <c r="AU123" s="188" t="s">
        <v>195</v>
      </c>
      <c r="AV123" s="12" t="s">
        <v>195</v>
      </c>
      <c r="AW123" s="12" t="s">
        <v>35</v>
      </c>
      <c r="AX123" s="12" t="s">
        <v>78</v>
      </c>
      <c r="AY123" s="188" t="s">
        <v>187</v>
      </c>
    </row>
    <row r="124" spans="2:63" s="10" customFormat="1" ht="29.25" customHeight="1">
      <c r="B124" s="151"/>
      <c r="D124" s="162" t="s">
        <v>70</v>
      </c>
      <c r="E124" s="163" t="s">
        <v>195</v>
      </c>
      <c r="F124" s="163" t="s">
        <v>1779</v>
      </c>
      <c r="I124" s="154"/>
      <c r="J124" s="164">
        <f>BK124</f>
        <v>0</v>
      </c>
      <c r="L124" s="151"/>
      <c r="M124" s="156"/>
      <c r="N124" s="157"/>
      <c r="O124" s="157"/>
      <c r="P124" s="158">
        <f>SUM(P125:P126)</f>
        <v>0</v>
      </c>
      <c r="Q124" s="157"/>
      <c r="R124" s="158">
        <f>SUM(R125:R126)</f>
        <v>0.3</v>
      </c>
      <c r="S124" s="157"/>
      <c r="T124" s="159">
        <f>SUM(T125:T126)</f>
        <v>0</v>
      </c>
      <c r="AR124" s="152" t="s">
        <v>78</v>
      </c>
      <c r="AT124" s="160" t="s">
        <v>70</v>
      </c>
      <c r="AU124" s="160" t="s">
        <v>78</v>
      </c>
      <c r="AY124" s="152" t="s">
        <v>187</v>
      </c>
      <c r="BK124" s="161">
        <f>SUM(BK125:BK126)</f>
        <v>0</v>
      </c>
    </row>
    <row r="125" spans="2:65" s="1" customFormat="1" ht="31.5" customHeight="1">
      <c r="B125" s="165"/>
      <c r="C125" s="166" t="s">
        <v>269</v>
      </c>
      <c r="D125" s="166" t="s">
        <v>189</v>
      </c>
      <c r="E125" s="167" t="s">
        <v>1780</v>
      </c>
      <c r="F125" s="168" t="s">
        <v>1781</v>
      </c>
      <c r="G125" s="169" t="s">
        <v>742</v>
      </c>
      <c r="H125" s="170">
        <v>1</v>
      </c>
      <c r="I125" s="171"/>
      <c r="J125" s="172">
        <f>ROUND(I125*H125,2)</f>
        <v>0</v>
      </c>
      <c r="K125" s="168" t="s">
        <v>22</v>
      </c>
      <c r="L125" s="35"/>
      <c r="M125" s="173" t="s">
        <v>22</v>
      </c>
      <c r="N125" s="174" t="s">
        <v>43</v>
      </c>
      <c r="O125" s="36"/>
      <c r="P125" s="175">
        <f>O125*H125</f>
        <v>0</v>
      </c>
      <c r="Q125" s="175">
        <v>0.3</v>
      </c>
      <c r="R125" s="175">
        <f>Q125*H125</f>
        <v>0.3</v>
      </c>
      <c r="S125" s="175">
        <v>0</v>
      </c>
      <c r="T125" s="176">
        <f>S125*H125</f>
        <v>0</v>
      </c>
      <c r="AR125" s="18" t="s">
        <v>194</v>
      </c>
      <c r="AT125" s="18" t="s">
        <v>189</v>
      </c>
      <c r="AU125" s="18" t="s">
        <v>195</v>
      </c>
      <c r="AY125" s="18" t="s">
        <v>187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8" t="s">
        <v>195</v>
      </c>
      <c r="BK125" s="177">
        <f>ROUND(I125*H125,2)</f>
        <v>0</v>
      </c>
      <c r="BL125" s="18" t="s">
        <v>194</v>
      </c>
      <c r="BM125" s="18" t="s">
        <v>1782</v>
      </c>
    </row>
    <row r="126" spans="2:51" s="12" customFormat="1" ht="13.5">
      <c r="B126" s="187"/>
      <c r="D126" s="179" t="s">
        <v>197</v>
      </c>
      <c r="E126" s="188" t="s">
        <v>22</v>
      </c>
      <c r="F126" s="189" t="s">
        <v>1783</v>
      </c>
      <c r="H126" s="190">
        <v>1</v>
      </c>
      <c r="I126" s="191"/>
      <c r="L126" s="187"/>
      <c r="M126" s="192"/>
      <c r="N126" s="193"/>
      <c r="O126" s="193"/>
      <c r="P126" s="193"/>
      <c r="Q126" s="193"/>
      <c r="R126" s="193"/>
      <c r="S126" s="193"/>
      <c r="T126" s="194"/>
      <c r="AT126" s="188" t="s">
        <v>197</v>
      </c>
      <c r="AU126" s="188" t="s">
        <v>195</v>
      </c>
      <c r="AV126" s="12" t="s">
        <v>195</v>
      </c>
      <c r="AW126" s="12" t="s">
        <v>35</v>
      </c>
      <c r="AX126" s="12" t="s">
        <v>78</v>
      </c>
      <c r="AY126" s="188" t="s">
        <v>187</v>
      </c>
    </row>
    <row r="127" spans="2:63" s="10" customFormat="1" ht="29.25" customHeight="1">
      <c r="B127" s="151"/>
      <c r="D127" s="162" t="s">
        <v>70</v>
      </c>
      <c r="E127" s="163" t="s">
        <v>218</v>
      </c>
      <c r="F127" s="163" t="s">
        <v>1784</v>
      </c>
      <c r="I127" s="154"/>
      <c r="J127" s="164">
        <f>BK127</f>
        <v>0</v>
      </c>
      <c r="L127" s="151"/>
      <c r="M127" s="156"/>
      <c r="N127" s="157"/>
      <c r="O127" s="157"/>
      <c r="P127" s="158">
        <f>SUM(P128:P153)</f>
        <v>0</v>
      </c>
      <c r="Q127" s="157"/>
      <c r="R127" s="158">
        <f>SUM(R128:R153)</f>
        <v>85.026444</v>
      </c>
      <c r="S127" s="157"/>
      <c r="T127" s="159">
        <f>SUM(T128:T153)</f>
        <v>0</v>
      </c>
      <c r="AR127" s="152" t="s">
        <v>78</v>
      </c>
      <c r="AT127" s="160" t="s">
        <v>70</v>
      </c>
      <c r="AU127" s="160" t="s">
        <v>78</v>
      </c>
      <c r="AY127" s="152" t="s">
        <v>187</v>
      </c>
      <c r="BK127" s="161">
        <f>SUM(BK128:BK153)</f>
        <v>0</v>
      </c>
    </row>
    <row r="128" spans="2:65" s="1" customFormat="1" ht="22.5" customHeight="1">
      <c r="B128" s="165"/>
      <c r="C128" s="166" t="s">
        <v>273</v>
      </c>
      <c r="D128" s="166" t="s">
        <v>189</v>
      </c>
      <c r="E128" s="167" t="s">
        <v>1785</v>
      </c>
      <c r="F128" s="168" t="s">
        <v>1786</v>
      </c>
      <c r="G128" s="169" t="s">
        <v>95</v>
      </c>
      <c r="H128" s="170">
        <v>89.8</v>
      </c>
      <c r="I128" s="171"/>
      <c r="J128" s="172">
        <f>ROUND(I128*H128,2)</f>
        <v>0</v>
      </c>
      <c r="K128" s="168" t="s">
        <v>193</v>
      </c>
      <c r="L128" s="35"/>
      <c r="M128" s="173" t="s">
        <v>22</v>
      </c>
      <c r="N128" s="174" t="s">
        <v>43</v>
      </c>
      <c r="O128" s="36"/>
      <c r="P128" s="175">
        <f>O128*H128</f>
        <v>0</v>
      </c>
      <c r="Q128" s="175">
        <v>0.08096</v>
      </c>
      <c r="R128" s="175">
        <f>Q128*H128</f>
        <v>7.270208</v>
      </c>
      <c r="S128" s="175">
        <v>0</v>
      </c>
      <c r="T128" s="176">
        <f>S128*H128</f>
        <v>0</v>
      </c>
      <c r="AR128" s="18" t="s">
        <v>194</v>
      </c>
      <c r="AT128" s="18" t="s">
        <v>189</v>
      </c>
      <c r="AU128" s="18" t="s">
        <v>195</v>
      </c>
      <c r="AY128" s="18" t="s">
        <v>187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8" t="s">
        <v>195</v>
      </c>
      <c r="BK128" s="177">
        <f>ROUND(I128*H128,2)</f>
        <v>0</v>
      </c>
      <c r="BL128" s="18" t="s">
        <v>194</v>
      </c>
      <c r="BM128" s="18" t="s">
        <v>1787</v>
      </c>
    </row>
    <row r="129" spans="2:51" s="11" customFormat="1" ht="13.5">
      <c r="B129" s="178"/>
      <c r="D129" s="179" t="s">
        <v>197</v>
      </c>
      <c r="E129" s="180" t="s">
        <v>22</v>
      </c>
      <c r="F129" s="181" t="s">
        <v>1788</v>
      </c>
      <c r="H129" s="182" t="s">
        <v>22</v>
      </c>
      <c r="I129" s="183"/>
      <c r="L129" s="178"/>
      <c r="M129" s="184"/>
      <c r="N129" s="185"/>
      <c r="O129" s="185"/>
      <c r="P129" s="185"/>
      <c r="Q129" s="185"/>
      <c r="R129" s="185"/>
      <c r="S129" s="185"/>
      <c r="T129" s="186"/>
      <c r="AT129" s="182" t="s">
        <v>197</v>
      </c>
      <c r="AU129" s="182" t="s">
        <v>195</v>
      </c>
      <c r="AV129" s="11" t="s">
        <v>78</v>
      </c>
      <c r="AW129" s="11" t="s">
        <v>35</v>
      </c>
      <c r="AX129" s="11" t="s">
        <v>71</v>
      </c>
      <c r="AY129" s="182" t="s">
        <v>187</v>
      </c>
    </row>
    <row r="130" spans="2:51" s="12" customFormat="1" ht="13.5">
      <c r="B130" s="187"/>
      <c r="D130" s="179" t="s">
        <v>197</v>
      </c>
      <c r="E130" s="188" t="s">
        <v>22</v>
      </c>
      <c r="F130" s="189" t="s">
        <v>1789</v>
      </c>
      <c r="H130" s="190">
        <v>89.8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4"/>
      <c r="AT130" s="188" t="s">
        <v>197</v>
      </c>
      <c r="AU130" s="188" t="s">
        <v>195</v>
      </c>
      <c r="AV130" s="12" t="s">
        <v>195</v>
      </c>
      <c r="AW130" s="12" t="s">
        <v>35</v>
      </c>
      <c r="AX130" s="12" t="s">
        <v>71</v>
      </c>
      <c r="AY130" s="188" t="s">
        <v>187</v>
      </c>
    </row>
    <row r="131" spans="2:51" s="13" customFormat="1" ht="13.5">
      <c r="B131" s="195"/>
      <c r="D131" s="196" t="s">
        <v>197</v>
      </c>
      <c r="E131" s="197" t="s">
        <v>22</v>
      </c>
      <c r="F131" s="198" t="s">
        <v>201</v>
      </c>
      <c r="H131" s="199">
        <v>89.8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204" t="s">
        <v>197</v>
      </c>
      <c r="AU131" s="204" t="s">
        <v>195</v>
      </c>
      <c r="AV131" s="13" t="s">
        <v>194</v>
      </c>
      <c r="AW131" s="13" t="s">
        <v>35</v>
      </c>
      <c r="AX131" s="13" t="s">
        <v>78</v>
      </c>
      <c r="AY131" s="204" t="s">
        <v>187</v>
      </c>
    </row>
    <row r="132" spans="2:65" s="1" customFormat="1" ht="22.5" customHeight="1">
      <c r="B132" s="165"/>
      <c r="C132" s="166" t="s">
        <v>283</v>
      </c>
      <c r="D132" s="166" t="s">
        <v>189</v>
      </c>
      <c r="E132" s="167" t="s">
        <v>1790</v>
      </c>
      <c r="F132" s="168" t="s">
        <v>1791</v>
      </c>
      <c r="G132" s="169" t="s">
        <v>95</v>
      </c>
      <c r="H132" s="170">
        <v>99.8</v>
      </c>
      <c r="I132" s="171"/>
      <c r="J132" s="172">
        <f>ROUND(I132*H132,2)</f>
        <v>0</v>
      </c>
      <c r="K132" s="168" t="s">
        <v>193</v>
      </c>
      <c r="L132" s="35"/>
      <c r="M132" s="173" t="s">
        <v>22</v>
      </c>
      <c r="N132" s="174" t="s">
        <v>43</v>
      </c>
      <c r="O132" s="36"/>
      <c r="P132" s="175">
        <f>O132*H132</f>
        <v>0</v>
      </c>
      <c r="Q132" s="175">
        <v>0.55492</v>
      </c>
      <c r="R132" s="175">
        <f>Q132*H132</f>
        <v>55.381015999999995</v>
      </c>
      <c r="S132" s="175">
        <v>0</v>
      </c>
      <c r="T132" s="176">
        <f>S132*H132</f>
        <v>0</v>
      </c>
      <c r="AR132" s="18" t="s">
        <v>194</v>
      </c>
      <c r="AT132" s="18" t="s">
        <v>189</v>
      </c>
      <c r="AU132" s="18" t="s">
        <v>195</v>
      </c>
      <c r="AY132" s="18" t="s">
        <v>187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8" t="s">
        <v>195</v>
      </c>
      <c r="BK132" s="177">
        <f>ROUND(I132*H132,2)</f>
        <v>0</v>
      </c>
      <c r="BL132" s="18" t="s">
        <v>194</v>
      </c>
      <c r="BM132" s="18" t="s">
        <v>1792</v>
      </c>
    </row>
    <row r="133" spans="2:51" s="11" customFormat="1" ht="13.5">
      <c r="B133" s="178"/>
      <c r="D133" s="179" t="s">
        <v>197</v>
      </c>
      <c r="E133" s="180" t="s">
        <v>22</v>
      </c>
      <c r="F133" s="181" t="s">
        <v>1788</v>
      </c>
      <c r="H133" s="182" t="s">
        <v>22</v>
      </c>
      <c r="I133" s="183"/>
      <c r="L133" s="178"/>
      <c r="M133" s="184"/>
      <c r="N133" s="185"/>
      <c r="O133" s="185"/>
      <c r="P133" s="185"/>
      <c r="Q133" s="185"/>
      <c r="R133" s="185"/>
      <c r="S133" s="185"/>
      <c r="T133" s="186"/>
      <c r="AT133" s="182" t="s">
        <v>197</v>
      </c>
      <c r="AU133" s="182" t="s">
        <v>195</v>
      </c>
      <c r="AV133" s="11" t="s">
        <v>78</v>
      </c>
      <c r="AW133" s="11" t="s">
        <v>35</v>
      </c>
      <c r="AX133" s="11" t="s">
        <v>71</v>
      </c>
      <c r="AY133" s="182" t="s">
        <v>187</v>
      </c>
    </row>
    <row r="134" spans="2:51" s="12" customFormat="1" ht="13.5">
      <c r="B134" s="187"/>
      <c r="D134" s="179" t="s">
        <v>197</v>
      </c>
      <c r="E134" s="188" t="s">
        <v>22</v>
      </c>
      <c r="F134" s="189" t="s">
        <v>1789</v>
      </c>
      <c r="H134" s="190">
        <v>89.8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197</v>
      </c>
      <c r="AU134" s="188" t="s">
        <v>195</v>
      </c>
      <c r="AV134" s="12" t="s">
        <v>195</v>
      </c>
      <c r="AW134" s="12" t="s">
        <v>35</v>
      </c>
      <c r="AX134" s="12" t="s">
        <v>71</v>
      </c>
      <c r="AY134" s="188" t="s">
        <v>187</v>
      </c>
    </row>
    <row r="135" spans="2:51" s="12" customFormat="1" ht="13.5">
      <c r="B135" s="187"/>
      <c r="D135" s="179" t="s">
        <v>197</v>
      </c>
      <c r="E135" s="188" t="s">
        <v>22</v>
      </c>
      <c r="F135" s="189" t="s">
        <v>1793</v>
      </c>
      <c r="H135" s="190">
        <v>10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197</v>
      </c>
      <c r="AU135" s="188" t="s">
        <v>195</v>
      </c>
      <c r="AV135" s="12" t="s">
        <v>195</v>
      </c>
      <c r="AW135" s="12" t="s">
        <v>35</v>
      </c>
      <c r="AX135" s="12" t="s">
        <v>71</v>
      </c>
      <c r="AY135" s="188" t="s">
        <v>187</v>
      </c>
    </row>
    <row r="136" spans="2:51" s="13" customFormat="1" ht="13.5">
      <c r="B136" s="195"/>
      <c r="D136" s="196" t="s">
        <v>197</v>
      </c>
      <c r="E136" s="197" t="s">
        <v>22</v>
      </c>
      <c r="F136" s="198" t="s">
        <v>201</v>
      </c>
      <c r="H136" s="199">
        <v>99.8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204" t="s">
        <v>197</v>
      </c>
      <c r="AU136" s="204" t="s">
        <v>195</v>
      </c>
      <c r="AV136" s="13" t="s">
        <v>194</v>
      </c>
      <c r="AW136" s="13" t="s">
        <v>35</v>
      </c>
      <c r="AX136" s="13" t="s">
        <v>78</v>
      </c>
      <c r="AY136" s="204" t="s">
        <v>187</v>
      </c>
    </row>
    <row r="137" spans="2:65" s="1" customFormat="1" ht="22.5" customHeight="1">
      <c r="B137" s="165"/>
      <c r="C137" s="166" t="s">
        <v>292</v>
      </c>
      <c r="D137" s="166" t="s">
        <v>189</v>
      </c>
      <c r="E137" s="167" t="s">
        <v>1794</v>
      </c>
      <c r="F137" s="168" t="s">
        <v>1795</v>
      </c>
      <c r="G137" s="169" t="s">
        <v>95</v>
      </c>
      <c r="H137" s="170">
        <v>10</v>
      </c>
      <c r="I137" s="171"/>
      <c r="J137" s="172">
        <f>ROUND(I137*H137,2)</f>
        <v>0</v>
      </c>
      <c r="K137" s="168" t="s">
        <v>193</v>
      </c>
      <c r="L137" s="35"/>
      <c r="M137" s="173" t="s">
        <v>22</v>
      </c>
      <c r="N137" s="174" t="s">
        <v>43</v>
      </c>
      <c r="O137" s="36"/>
      <c r="P137" s="175">
        <f>O137*H137</f>
        <v>0</v>
      </c>
      <c r="Q137" s="175">
        <v>0.08425</v>
      </c>
      <c r="R137" s="175">
        <f>Q137*H137</f>
        <v>0.8425</v>
      </c>
      <c r="S137" s="175">
        <v>0</v>
      </c>
      <c r="T137" s="176">
        <f>S137*H137</f>
        <v>0</v>
      </c>
      <c r="AR137" s="18" t="s">
        <v>194</v>
      </c>
      <c r="AT137" s="18" t="s">
        <v>189</v>
      </c>
      <c r="AU137" s="18" t="s">
        <v>195</v>
      </c>
      <c r="AY137" s="18" t="s">
        <v>187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195</v>
      </c>
      <c r="BK137" s="177">
        <f>ROUND(I137*H137,2)</f>
        <v>0</v>
      </c>
      <c r="BL137" s="18" t="s">
        <v>194</v>
      </c>
      <c r="BM137" s="18" t="s">
        <v>1796</v>
      </c>
    </row>
    <row r="138" spans="2:51" s="11" customFormat="1" ht="13.5">
      <c r="B138" s="178"/>
      <c r="D138" s="179" t="s">
        <v>197</v>
      </c>
      <c r="E138" s="180" t="s">
        <v>22</v>
      </c>
      <c r="F138" s="181" t="s">
        <v>1788</v>
      </c>
      <c r="H138" s="182" t="s">
        <v>22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2" t="s">
        <v>197</v>
      </c>
      <c r="AU138" s="182" t="s">
        <v>195</v>
      </c>
      <c r="AV138" s="11" t="s">
        <v>78</v>
      </c>
      <c r="AW138" s="11" t="s">
        <v>35</v>
      </c>
      <c r="AX138" s="11" t="s">
        <v>71</v>
      </c>
      <c r="AY138" s="182" t="s">
        <v>187</v>
      </c>
    </row>
    <row r="139" spans="2:51" s="12" customFormat="1" ht="13.5">
      <c r="B139" s="187"/>
      <c r="D139" s="196" t="s">
        <v>197</v>
      </c>
      <c r="E139" s="216" t="s">
        <v>22</v>
      </c>
      <c r="F139" s="217" t="s">
        <v>1793</v>
      </c>
      <c r="H139" s="218">
        <v>10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197</v>
      </c>
      <c r="AU139" s="188" t="s">
        <v>195</v>
      </c>
      <c r="AV139" s="12" t="s">
        <v>195</v>
      </c>
      <c r="AW139" s="12" t="s">
        <v>35</v>
      </c>
      <c r="AX139" s="12" t="s">
        <v>78</v>
      </c>
      <c r="AY139" s="188" t="s">
        <v>187</v>
      </c>
    </row>
    <row r="140" spans="2:65" s="1" customFormat="1" ht="22.5" customHeight="1">
      <c r="B140" s="165"/>
      <c r="C140" s="219" t="s">
        <v>8</v>
      </c>
      <c r="D140" s="219" t="s">
        <v>307</v>
      </c>
      <c r="E140" s="220" t="s">
        <v>1797</v>
      </c>
      <c r="F140" s="221" t="s">
        <v>1798</v>
      </c>
      <c r="G140" s="222" t="s">
        <v>95</v>
      </c>
      <c r="H140" s="223">
        <v>10.5</v>
      </c>
      <c r="I140" s="224"/>
      <c r="J140" s="225">
        <f>ROUND(I140*H140,2)</f>
        <v>0</v>
      </c>
      <c r="K140" s="221" t="s">
        <v>193</v>
      </c>
      <c r="L140" s="226"/>
      <c r="M140" s="227" t="s">
        <v>22</v>
      </c>
      <c r="N140" s="228" t="s">
        <v>43</v>
      </c>
      <c r="O140" s="36"/>
      <c r="P140" s="175">
        <f>O140*H140</f>
        <v>0</v>
      </c>
      <c r="Q140" s="175">
        <v>0.14</v>
      </c>
      <c r="R140" s="175">
        <f>Q140*H140</f>
        <v>1.4700000000000002</v>
      </c>
      <c r="S140" s="175">
        <v>0</v>
      </c>
      <c r="T140" s="176">
        <f>S140*H140</f>
        <v>0</v>
      </c>
      <c r="AR140" s="18" t="s">
        <v>242</v>
      </c>
      <c r="AT140" s="18" t="s">
        <v>307</v>
      </c>
      <c r="AU140" s="18" t="s">
        <v>195</v>
      </c>
      <c r="AY140" s="18" t="s">
        <v>187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8" t="s">
        <v>195</v>
      </c>
      <c r="BK140" s="177">
        <f>ROUND(I140*H140,2)</f>
        <v>0</v>
      </c>
      <c r="BL140" s="18" t="s">
        <v>194</v>
      </c>
      <c r="BM140" s="18" t="s">
        <v>1799</v>
      </c>
    </row>
    <row r="141" spans="2:47" s="1" customFormat="1" ht="27">
      <c r="B141" s="35"/>
      <c r="D141" s="179" t="s">
        <v>429</v>
      </c>
      <c r="F141" s="229" t="s">
        <v>1800</v>
      </c>
      <c r="I141" s="139"/>
      <c r="L141" s="35"/>
      <c r="M141" s="64"/>
      <c r="N141" s="36"/>
      <c r="O141" s="36"/>
      <c r="P141" s="36"/>
      <c r="Q141" s="36"/>
      <c r="R141" s="36"/>
      <c r="S141" s="36"/>
      <c r="T141" s="65"/>
      <c r="AT141" s="18" t="s">
        <v>429</v>
      </c>
      <c r="AU141" s="18" t="s">
        <v>195</v>
      </c>
    </row>
    <row r="142" spans="2:51" s="12" customFormat="1" ht="13.5">
      <c r="B142" s="187"/>
      <c r="D142" s="196" t="s">
        <v>197</v>
      </c>
      <c r="F142" s="217" t="s">
        <v>1801</v>
      </c>
      <c r="H142" s="218">
        <v>10.5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197</v>
      </c>
      <c r="AU142" s="188" t="s">
        <v>195</v>
      </c>
      <c r="AV142" s="12" t="s">
        <v>195</v>
      </c>
      <c r="AW142" s="12" t="s">
        <v>4</v>
      </c>
      <c r="AX142" s="12" t="s">
        <v>78</v>
      </c>
      <c r="AY142" s="188" t="s">
        <v>187</v>
      </c>
    </row>
    <row r="143" spans="2:65" s="1" customFormat="1" ht="31.5" customHeight="1">
      <c r="B143" s="165"/>
      <c r="C143" s="166" t="s">
        <v>301</v>
      </c>
      <c r="D143" s="166" t="s">
        <v>189</v>
      </c>
      <c r="E143" s="167" t="s">
        <v>1802</v>
      </c>
      <c r="F143" s="168" t="s">
        <v>1803</v>
      </c>
      <c r="G143" s="169" t="s">
        <v>95</v>
      </c>
      <c r="H143" s="170">
        <v>89.8</v>
      </c>
      <c r="I143" s="171"/>
      <c r="J143" s="172">
        <f>ROUND(I143*H143,2)</f>
        <v>0</v>
      </c>
      <c r="K143" s="168" t="s">
        <v>193</v>
      </c>
      <c r="L143" s="35"/>
      <c r="M143" s="173" t="s">
        <v>22</v>
      </c>
      <c r="N143" s="174" t="s">
        <v>43</v>
      </c>
      <c r="O143" s="36"/>
      <c r="P143" s="175">
        <f>O143*H143</f>
        <v>0</v>
      </c>
      <c r="Q143" s="175">
        <v>0.101</v>
      </c>
      <c r="R143" s="175">
        <f>Q143*H143</f>
        <v>9.0698</v>
      </c>
      <c r="S143" s="175">
        <v>0</v>
      </c>
      <c r="T143" s="176">
        <f>S143*H143</f>
        <v>0</v>
      </c>
      <c r="AR143" s="18" t="s">
        <v>194</v>
      </c>
      <c r="AT143" s="18" t="s">
        <v>189</v>
      </c>
      <c r="AU143" s="18" t="s">
        <v>195</v>
      </c>
      <c r="AY143" s="18" t="s">
        <v>187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195</v>
      </c>
      <c r="BK143" s="177">
        <f>ROUND(I143*H143,2)</f>
        <v>0</v>
      </c>
      <c r="BL143" s="18" t="s">
        <v>194</v>
      </c>
      <c r="BM143" s="18" t="s">
        <v>1804</v>
      </c>
    </row>
    <row r="144" spans="2:51" s="11" customFormat="1" ht="13.5">
      <c r="B144" s="178"/>
      <c r="D144" s="179" t="s">
        <v>197</v>
      </c>
      <c r="E144" s="180" t="s">
        <v>22</v>
      </c>
      <c r="F144" s="181" t="s">
        <v>1788</v>
      </c>
      <c r="H144" s="182" t="s">
        <v>22</v>
      </c>
      <c r="I144" s="183"/>
      <c r="L144" s="178"/>
      <c r="M144" s="184"/>
      <c r="N144" s="185"/>
      <c r="O144" s="185"/>
      <c r="P144" s="185"/>
      <c r="Q144" s="185"/>
      <c r="R144" s="185"/>
      <c r="S144" s="185"/>
      <c r="T144" s="186"/>
      <c r="AT144" s="182" t="s">
        <v>197</v>
      </c>
      <c r="AU144" s="182" t="s">
        <v>195</v>
      </c>
      <c r="AV144" s="11" t="s">
        <v>78</v>
      </c>
      <c r="AW144" s="11" t="s">
        <v>35</v>
      </c>
      <c r="AX144" s="11" t="s">
        <v>71</v>
      </c>
      <c r="AY144" s="182" t="s">
        <v>187</v>
      </c>
    </row>
    <row r="145" spans="2:51" s="12" customFormat="1" ht="13.5">
      <c r="B145" s="187"/>
      <c r="D145" s="179" t="s">
        <v>197</v>
      </c>
      <c r="E145" s="188" t="s">
        <v>22</v>
      </c>
      <c r="F145" s="189" t="s">
        <v>1789</v>
      </c>
      <c r="H145" s="190">
        <v>89.8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8" t="s">
        <v>197</v>
      </c>
      <c r="AU145" s="188" t="s">
        <v>195</v>
      </c>
      <c r="AV145" s="12" t="s">
        <v>195</v>
      </c>
      <c r="AW145" s="12" t="s">
        <v>35</v>
      </c>
      <c r="AX145" s="12" t="s">
        <v>71</v>
      </c>
      <c r="AY145" s="188" t="s">
        <v>187</v>
      </c>
    </row>
    <row r="146" spans="2:51" s="13" customFormat="1" ht="13.5">
      <c r="B146" s="195"/>
      <c r="D146" s="196" t="s">
        <v>197</v>
      </c>
      <c r="E146" s="197" t="s">
        <v>22</v>
      </c>
      <c r="F146" s="198" t="s">
        <v>201</v>
      </c>
      <c r="H146" s="199">
        <v>89.8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204" t="s">
        <v>197</v>
      </c>
      <c r="AU146" s="204" t="s">
        <v>195</v>
      </c>
      <c r="AV146" s="13" t="s">
        <v>194</v>
      </c>
      <c r="AW146" s="13" t="s">
        <v>35</v>
      </c>
      <c r="AX146" s="13" t="s">
        <v>78</v>
      </c>
      <c r="AY146" s="204" t="s">
        <v>187</v>
      </c>
    </row>
    <row r="147" spans="2:65" s="1" customFormat="1" ht="22.5" customHeight="1">
      <c r="B147" s="165"/>
      <c r="C147" s="219" t="s">
        <v>306</v>
      </c>
      <c r="D147" s="219" t="s">
        <v>307</v>
      </c>
      <c r="E147" s="220" t="s">
        <v>1805</v>
      </c>
      <c r="F147" s="221" t="s">
        <v>1806</v>
      </c>
      <c r="G147" s="222" t="s">
        <v>95</v>
      </c>
      <c r="H147" s="223">
        <v>94.29</v>
      </c>
      <c r="I147" s="224"/>
      <c r="J147" s="225">
        <f>ROUND(I147*H147,2)</f>
        <v>0</v>
      </c>
      <c r="K147" s="221" t="s">
        <v>193</v>
      </c>
      <c r="L147" s="226"/>
      <c r="M147" s="227" t="s">
        <v>22</v>
      </c>
      <c r="N147" s="228" t="s">
        <v>43</v>
      </c>
      <c r="O147" s="36"/>
      <c r="P147" s="175">
        <f>O147*H147</f>
        <v>0</v>
      </c>
      <c r="Q147" s="175">
        <v>0.108</v>
      </c>
      <c r="R147" s="175">
        <f>Q147*H147</f>
        <v>10.18332</v>
      </c>
      <c r="S147" s="175">
        <v>0</v>
      </c>
      <c r="T147" s="176">
        <f>S147*H147</f>
        <v>0</v>
      </c>
      <c r="AR147" s="18" t="s">
        <v>242</v>
      </c>
      <c r="AT147" s="18" t="s">
        <v>307</v>
      </c>
      <c r="AU147" s="18" t="s">
        <v>195</v>
      </c>
      <c r="AY147" s="18" t="s">
        <v>187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8" t="s">
        <v>195</v>
      </c>
      <c r="BK147" s="177">
        <f>ROUND(I147*H147,2)</f>
        <v>0</v>
      </c>
      <c r="BL147" s="18" t="s">
        <v>194</v>
      </c>
      <c r="BM147" s="18" t="s">
        <v>1807</v>
      </c>
    </row>
    <row r="148" spans="2:51" s="12" customFormat="1" ht="13.5">
      <c r="B148" s="187"/>
      <c r="D148" s="196" t="s">
        <v>197</v>
      </c>
      <c r="F148" s="217" t="s">
        <v>1808</v>
      </c>
      <c r="H148" s="218">
        <v>94.29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197</v>
      </c>
      <c r="AU148" s="188" t="s">
        <v>195</v>
      </c>
      <c r="AV148" s="12" t="s">
        <v>195</v>
      </c>
      <c r="AW148" s="12" t="s">
        <v>4</v>
      </c>
      <c r="AX148" s="12" t="s">
        <v>78</v>
      </c>
      <c r="AY148" s="188" t="s">
        <v>187</v>
      </c>
    </row>
    <row r="149" spans="2:65" s="1" customFormat="1" ht="22.5" customHeight="1">
      <c r="B149" s="165"/>
      <c r="C149" s="166" t="s">
        <v>312</v>
      </c>
      <c r="D149" s="166" t="s">
        <v>189</v>
      </c>
      <c r="E149" s="167" t="s">
        <v>1809</v>
      </c>
      <c r="F149" s="168" t="s">
        <v>1810</v>
      </c>
      <c r="G149" s="169" t="s">
        <v>95</v>
      </c>
      <c r="H149" s="170">
        <v>1.6</v>
      </c>
      <c r="I149" s="171"/>
      <c r="J149" s="172">
        <f>ROUND(I149*H149,2)</f>
        <v>0</v>
      </c>
      <c r="K149" s="168" t="s">
        <v>22</v>
      </c>
      <c r="L149" s="35"/>
      <c r="M149" s="173" t="s">
        <v>22</v>
      </c>
      <c r="N149" s="174" t="s">
        <v>43</v>
      </c>
      <c r="O149" s="36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AR149" s="18" t="s">
        <v>194</v>
      </c>
      <c r="AT149" s="18" t="s">
        <v>189</v>
      </c>
      <c r="AU149" s="18" t="s">
        <v>195</v>
      </c>
      <c r="AY149" s="18" t="s">
        <v>187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195</v>
      </c>
      <c r="BK149" s="177">
        <f>ROUND(I149*H149,2)</f>
        <v>0</v>
      </c>
      <c r="BL149" s="18" t="s">
        <v>194</v>
      </c>
      <c r="BM149" s="18" t="s">
        <v>1811</v>
      </c>
    </row>
    <row r="150" spans="2:65" s="1" customFormat="1" ht="22.5" customHeight="1">
      <c r="B150" s="165"/>
      <c r="C150" s="166" t="s">
        <v>316</v>
      </c>
      <c r="D150" s="166" t="s">
        <v>189</v>
      </c>
      <c r="E150" s="167" t="s">
        <v>1812</v>
      </c>
      <c r="F150" s="168" t="s">
        <v>1813</v>
      </c>
      <c r="G150" s="169" t="s">
        <v>95</v>
      </c>
      <c r="H150" s="170">
        <v>10</v>
      </c>
      <c r="I150" s="171"/>
      <c r="J150" s="172">
        <f>ROUND(I150*H150,2)</f>
        <v>0</v>
      </c>
      <c r="K150" s="168" t="s">
        <v>22</v>
      </c>
      <c r="L150" s="35"/>
      <c r="M150" s="173" t="s">
        <v>22</v>
      </c>
      <c r="N150" s="174" t="s">
        <v>43</v>
      </c>
      <c r="O150" s="36"/>
      <c r="P150" s="175">
        <f>O150*H150</f>
        <v>0</v>
      </c>
      <c r="Q150" s="175">
        <v>0.08096</v>
      </c>
      <c r="R150" s="175">
        <f>Q150*H150</f>
        <v>0.8096000000000001</v>
      </c>
      <c r="S150" s="175">
        <v>0</v>
      </c>
      <c r="T150" s="176">
        <f>S150*H150</f>
        <v>0</v>
      </c>
      <c r="AR150" s="18" t="s">
        <v>194</v>
      </c>
      <c r="AT150" s="18" t="s">
        <v>189</v>
      </c>
      <c r="AU150" s="18" t="s">
        <v>195</v>
      </c>
      <c r="AY150" s="18" t="s">
        <v>187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8" t="s">
        <v>195</v>
      </c>
      <c r="BK150" s="177">
        <f>ROUND(I150*H150,2)</f>
        <v>0</v>
      </c>
      <c r="BL150" s="18" t="s">
        <v>194</v>
      </c>
      <c r="BM150" s="18" t="s">
        <v>1814</v>
      </c>
    </row>
    <row r="151" spans="2:51" s="11" customFormat="1" ht="13.5">
      <c r="B151" s="178"/>
      <c r="D151" s="179" t="s">
        <v>197</v>
      </c>
      <c r="E151" s="180" t="s">
        <v>22</v>
      </c>
      <c r="F151" s="181" t="s">
        <v>1788</v>
      </c>
      <c r="H151" s="182" t="s">
        <v>22</v>
      </c>
      <c r="I151" s="183"/>
      <c r="L151" s="178"/>
      <c r="M151" s="184"/>
      <c r="N151" s="185"/>
      <c r="O151" s="185"/>
      <c r="P151" s="185"/>
      <c r="Q151" s="185"/>
      <c r="R151" s="185"/>
      <c r="S151" s="185"/>
      <c r="T151" s="186"/>
      <c r="AT151" s="182" t="s">
        <v>197</v>
      </c>
      <c r="AU151" s="182" t="s">
        <v>195</v>
      </c>
      <c r="AV151" s="11" t="s">
        <v>78</v>
      </c>
      <c r="AW151" s="11" t="s">
        <v>35</v>
      </c>
      <c r="AX151" s="11" t="s">
        <v>71</v>
      </c>
      <c r="AY151" s="182" t="s">
        <v>187</v>
      </c>
    </row>
    <row r="152" spans="2:51" s="12" customFormat="1" ht="13.5">
      <c r="B152" s="187"/>
      <c r="D152" s="179" t="s">
        <v>197</v>
      </c>
      <c r="E152" s="188" t="s">
        <v>22</v>
      </c>
      <c r="F152" s="189" t="s">
        <v>1793</v>
      </c>
      <c r="H152" s="190">
        <v>10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197</v>
      </c>
      <c r="AU152" s="188" t="s">
        <v>195</v>
      </c>
      <c r="AV152" s="12" t="s">
        <v>195</v>
      </c>
      <c r="AW152" s="12" t="s">
        <v>35</v>
      </c>
      <c r="AX152" s="12" t="s">
        <v>71</v>
      </c>
      <c r="AY152" s="188" t="s">
        <v>187</v>
      </c>
    </row>
    <row r="153" spans="2:51" s="13" customFormat="1" ht="13.5">
      <c r="B153" s="195"/>
      <c r="D153" s="179" t="s">
        <v>197</v>
      </c>
      <c r="E153" s="205" t="s">
        <v>22</v>
      </c>
      <c r="F153" s="206" t="s">
        <v>201</v>
      </c>
      <c r="H153" s="207">
        <v>10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204" t="s">
        <v>197</v>
      </c>
      <c r="AU153" s="204" t="s">
        <v>195</v>
      </c>
      <c r="AV153" s="13" t="s">
        <v>194</v>
      </c>
      <c r="AW153" s="13" t="s">
        <v>35</v>
      </c>
      <c r="AX153" s="13" t="s">
        <v>78</v>
      </c>
      <c r="AY153" s="204" t="s">
        <v>187</v>
      </c>
    </row>
    <row r="154" spans="2:63" s="10" customFormat="1" ht="29.25" customHeight="1">
      <c r="B154" s="151"/>
      <c r="D154" s="162" t="s">
        <v>70</v>
      </c>
      <c r="E154" s="163" t="s">
        <v>226</v>
      </c>
      <c r="F154" s="163" t="s">
        <v>231</v>
      </c>
      <c r="I154" s="154"/>
      <c r="J154" s="164">
        <f>BK154</f>
        <v>0</v>
      </c>
      <c r="L154" s="151"/>
      <c r="M154" s="156"/>
      <c r="N154" s="157"/>
      <c r="O154" s="157"/>
      <c r="P154" s="158">
        <f>SUM(P155:P159)</f>
        <v>0</v>
      </c>
      <c r="Q154" s="157"/>
      <c r="R154" s="158">
        <f>SUM(R155:R159)</f>
        <v>19.33155</v>
      </c>
      <c r="S154" s="157"/>
      <c r="T154" s="159">
        <f>SUM(T155:T159)</f>
        <v>0</v>
      </c>
      <c r="AR154" s="152" t="s">
        <v>78</v>
      </c>
      <c r="AT154" s="160" t="s">
        <v>70</v>
      </c>
      <c r="AU154" s="160" t="s">
        <v>78</v>
      </c>
      <c r="AY154" s="152" t="s">
        <v>187</v>
      </c>
      <c r="BK154" s="161">
        <f>SUM(BK155:BK159)</f>
        <v>0</v>
      </c>
    </row>
    <row r="155" spans="2:65" s="1" customFormat="1" ht="22.5" customHeight="1">
      <c r="B155" s="165"/>
      <c r="C155" s="166" t="s">
        <v>320</v>
      </c>
      <c r="D155" s="166" t="s">
        <v>189</v>
      </c>
      <c r="E155" s="167" t="s">
        <v>666</v>
      </c>
      <c r="F155" s="168" t="s">
        <v>667</v>
      </c>
      <c r="G155" s="169" t="s">
        <v>95</v>
      </c>
      <c r="H155" s="170">
        <v>184.11</v>
      </c>
      <c r="I155" s="171"/>
      <c r="J155" s="172">
        <f>ROUND(I155*H155,2)</f>
        <v>0</v>
      </c>
      <c r="K155" s="168" t="s">
        <v>193</v>
      </c>
      <c r="L155" s="35"/>
      <c r="M155" s="173" t="s">
        <v>22</v>
      </c>
      <c r="N155" s="174" t="s">
        <v>43</v>
      </c>
      <c r="O155" s="36"/>
      <c r="P155" s="175">
        <f>O155*H155</f>
        <v>0</v>
      </c>
      <c r="Q155" s="175">
        <v>0.105</v>
      </c>
      <c r="R155" s="175">
        <f>Q155*H155</f>
        <v>19.33155</v>
      </c>
      <c r="S155" s="175">
        <v>0</v>
      </c>
      <c r="T155" s="176">
        <f>S155*H155</f>
        <v>0</v>
      </c>
      <c r="AR155" s="18" t="s">
        <v>194</v>
      </c>
      <c r="AT155" s="18" t="s">
        <v>189</v>
      </c>
      <c r="AU155" s="18" t="s">
        <v>195</v>
      </c>
      <c r="AY155" s="18" t="s">
        <v>187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195</v>
      </c>
      <c r="BK155" s="177">
        <f>ROUND(I155*H155,2)</f>
        <v>0</v>
      </c>
      <c r="BL155" s="18" t="s">
        <v>194</v>
      </c>
      <c r="BM155" s="18" t="s">
        <v>1815</v>
      </c>
    </row>
    <row r="156" spans="2:51" s="12" customFormat="1" ht="13.5">
      <c r="B156" s="187"/>
      <c r="D156" s="179" t="s">
        <v>197</v>
      </c>
      <c r="E156" s="188" t="s">
        <v>22</v>
      </c>
      <c r="F156" s="189" t="s">
        <v>1816</v>
      </c>
      <c r="H156" s="190">
        <v>10.35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197</v>
      </c>
      <c r="AU156" s="188" t="s">
        <v>195</v>
      </c>
      <c r="AV156" s="12" t="s">
        <v>195</v>
      </c>
      <c r="AW156" s="12" t="s">
        <v>35</v>
      </c>
      <c r="AX156" s="12" t="s">
        <v>71</v>
      </c>
      <c r="AY156" s="188" t="s">
        <v>187</v>
      </c>
    </row>
    <row r="157" spans="2:51" s="12" customFormat="1" ht="13.5">
      <c r="B157" s="187"/>
      <c r="D157" s="179" t="s">
        <v>197</v>
      </c>
      <c r="E157" s="188" t="s">
        <v>22</v>
      </c>
      <c r="F157" s="189" t="s">
        <v>1817</v>
      </c>
      <c r="H157" s="190">
        <v>57.195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197</v>
      </c>
      <c r="AU157" s="188" t="s">
        <v>195</v>
      </c>
      <c r="AV157" s="12" t="s">
        <v>195</v>
      </c>
      <c r="AW157" s="12" t="s">
        <v>35</v>
      </c>
      <c r="AX157" s="12" t="s">
        <v>71</v>
      </c>
      <c r="AY157" s="188" t="s">
        <v>187</v>
      </c>
    </row>
    <row r="158" spans="2:51" s="12" customFormat="1" ht="13.5">
      <c r="B158" s="187"/>
      <c r="D158" s="179" t="s">
        <v>197</v>
      </c>
      <c r="E158" s="188" t="s">
        <v>22</v>
      </c>
      <c r="F158" s="189" t="s">
        <v>1818</v>
      </c>
      <c r="H158" s="190">
        <v>116.565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197</v>
      </c>
      <c r="AU158" s="188" t="s">
        <v>195</v>
      </c>
      <c r="AV158" s="12" t="s">
        <v>195</v>
      </c>
      <c r="AW158" s="12" t="s">
        <v>35</v>
      </c>
      <c r="AX158" s="12" t="s">
        <v>71</v>
      </c>
      <c r="AY158" s="188" t="s">
        <v>187</v>
      </c>
    </row>
    <row r="159" spans="2:51" s="13" customFormat="1" ht="13.5">
      <c r="B159" s="195"/>
      <c r="D159" s="179" t="s">
        <v>197</v>
      </c>
      <c r="E159" s="205" t="s">
        <v>22</v>
      </c>
      <c r="F159" s="206" t="s">
        <v>201</v>
      </c>
      <c r="H159" s="207">
        <v>184.11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204" t="s">
        <v>197</v>
      </c>
      <c r="AU159" s="204" t="s">
        <v>195</v>
      </c>
      <c r="AV159" s="13" t="s">
        <v>194</v>
      </c>
      <c r="AW159" s="13" t="s">
        <v>35</v>
      </c>
      <c r="AX159" s="13" t="s">
        <v>78</v>
      </c>
      <c r="AY159" s="204" t="s">
        <v>187</v>
      </c>
    </row>
    <row r="160" spans="2:63" s="10" customFormat="1" ht="29.25" customHeight="1">
      <c r="B160" s="151"/>
      <c r="D160" s="162" t="s">
        <v>70</v>
      </c>
      <c r="E160" s="163" t="s">
        <v>246</v>
      </c>
      <c r="F160" s="163" t="s">
        <v>694</v>
      </c>
      <c r="I160" s="154"/>
      <c r="J160" s="164">
        <f>BK160</f>
        <v>0</v>
      </c>
      <c r="L160" s="151"/>
      <c r="M160" s="156"/>
      <c r="N160" s="157"/>
      <c r="O160" s="157"/>
      <c r="P160" s="158">
        <f>SUM(P161:P162)</f>
        <v>0</v>
      </c>
      <c r="Q160" s="157"/>
      <c r="R160" s="158">
        <f>SUM(R161:R162)</f>
        <v>0.0018199999999999998</v>
      </c>
      <c r="S160" s="157"/>
      <c r="T160" s="159">
        <f>SUM(T161:T162)</f>
        <v>0</v>
      </c>
      <c r="AR160" s="152" t="s">
        <v>78</v>
      </c>
      <c r="AT160" s="160" t="s">
        <v>70</v>
      </c>
      <c r="AU160" s="160" t="s">
        <v>78</v>
      </c>
      <c r="AY160" s="152" t="s">
        <v>187</v>
      </c>
      <c r="BK160" s="161">
        <f>SUM(BK161:BK162)</f>
        <v>0</v>
      </c>
    </row>
    <row r="161" spans="2:65" s="1" customFormat="1" ht="22.5" customHeight="1">
      <c r="B161" s="165"/>
      <c r="C161" s="166" t="s">
        <v>7</v>
      </c>
      <c r="D161" s="166" t="s">
        <v>189</v>
      </c>
      <c r="E161" s="167" t="s">
        <v>1819</v>
      </c>
      <c r="F161" s="168" t="s">
        <v>1820</v>
      </c>
      <c r="G161" s="169" t="s">
        <v>192</v>
      </c>
      <c r="H161" s="170">
        <v>13</v>
      </c>
      <c r="I161" s="171"/>
      <c r="J161" s="172">
        <f>ROUND(I161*H161,2)</f>
        <v>0</v>
      </c>
      <c r="K161" s="168" t="s">
        <v>193</v>
      </c>
      <c r="L161" s="35"/>
      <c r="M161" s="173" t="s">
        <v>22</v>
      </c>
      <c r="N161" s="174" t="s">
        <v>43</v>
      </c>
      <c r="O161" s="36"/>
      <c r="P161" s="175">
        <f>O161*H161</f>
        <v>0</v>
      </c>
      <c r="Q161" s="175">
        <v>0.00014</v>
      </c>
      <c r="R161" s="175">
        <f>Q161*H161</f>
        <v>0.0018199999999999998</v>
      </c>
      <c r="S161" s="175">
        <v>0</v>
      </c>
      <c r="T161" s="176">
        <f>S161*H161</f>
        <v>0</v>
      </c>
      <c r="AR161" s="18" t="s">
        <v>194</v>
      </c>
      <c r="AT161" s="18" t="s">
        <v>189</v>
      </c>
      <c r="AU161" s="18" t="s">
        <v>195</v>
      </c>
      <c r="AY161" s="18" t="s">
        <v>187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195</v>
      </c>
      <c r="BK161" s="177">
        <f>ROUND(I161*H161,2)</f>
        <v>0</v>
      </c>
      <c r="BL161" s="18" t="s">
        <v>194</v>
      </c>
      <c r="BM161" s="18" t="s">
        <v>1821</v>
      </c>
    </row>
    <row r="162" spans="2:51" s="12" customFormat="1" ht="13.5">
      <c r="B162" s="187"/>
      <c r="D162" s="179" t="s">
        <v>197</v>
      </c>
      <c r="E162" s="188" t="s">
        <v>22</v>
      </c>
      <c r="F162" s="189" t="s">
        <v>1822</v>
      </c>
      <c r="H162" s="190">
        <v>13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197</v>
      </c>
      <c r="AU162" s="188" t="s">
        <v>195</v>
      </c>
      <c r="AV162" s="12" t="s">
        <v>195</v>
      </c>
      <c r="AW162" s="12" t="s">
        <v>35</v>
      </c>
      <c r="AX162" s="12" t="s">
        <v>78</v>
      </c>
      <c r="AY162" s="188" t="s">
        <v>187</v>
      </c>
    </row>
    <row r="163" spans="2:63" s="10" customFormat="1" ht="29.25" customHeight="1">
      <c r="B163" s="151"/>
      <c r="D163" s="162" t="s">
        <v>70</v>
      </c>
      <c r="E163" s="163" t="s">
        <v>805</v>
      </c>
      <c r="F163" s="163" t="s">
        <v>1823</v>
      </c>
      <c r="I163" s="154"/>
      <c r="J163" s="164">
        <f>BK163</f>
        <v>0</v>
      </c>
      <c r="L163" s="151"/>
      <c r="M163" s="156"/>
      <c r="N163" s="157"/>
      <c r="O163" s="157"/>
      <c r="P163" s="158">
        <f>SUM(P164:P171)</f>
        <v>0</v>
      </c>
      <c r="Q163" s="157"/>
      <c r="R163" s="158">
        <f>SUM(R164:R171)</f>
        <v>0.4882</v>
      </c>
      <c r="S163" s="157"/>
      <c r="T163" s="159">
        <f>SUM(T164:T171)</f>
        <v>0</v>
      </c>
      <c r="AR163" s="152" t="s">
        <v>78</v>
      </c>
      <c r="AT163" s="160" t="s">
        <v>70</v>
      </c>
      <c r="AU163" s="160" t="s">
        <v>78</v>
      </c>
      <c r="AY163" s="152" t="s">
        <v>187</v>
      </c>
      <c r="BK163" s="161">
        <f>SUM(BK164:BK171)</f>
        <v>0</v>
      </c>
    </row>
    <row r="164" spans="2:65" s="1" customFormat="1" ht="22.5" customHeight="1">
      <c r="B164" s="165"/>
      <c r="C164" s="166" t="s">
        <v>345</v>
      </c>
      <c r="D164" s="166" t="s">
        <v>189</v>
      </c>
      <c r="E164" s="167" t="s">
        <v>1824</v>
      </c>
      <c r="F164" s="168" t="s">
        <v>1825</v>
      </c>
      <c r="G164" s="169" t="s">
        <v>95</v>
      </c>
      <c r="H164" s="170">
        <v>12205</v>
      </c>
      <c r="I164" s="171"/>
      <c r="J164" s="172">
        <f>ROUND(I164*H164,2)</f>
        <v>0</v>
      </c>
      <c r="K164" s="168" t="s">
        <v>193</v>
      </c>
      <c r="L164" s="35"/>
      <c r="M164" s="173" t="s">
        <v>22</v>
      </c>
      <c r="N164" s="174" t="s">
        <v>43</v>
      </c>
      <c r="O164" s="36"/>
      <c r="P164" s="175">
        <f>O164*H164</f>
        <v>0</v>
      </c>
      <c r="Q164" s="175">
        <v>4E-05</v>
      </c>
      <c r="R164" s="175">
        <f>Q164*H164</f>
        <v>0.4882</v>
      </c>
      <c r="S164" s="175">
        <v>0</v>
      </c>
      <c r="T164" s="176">
        <f>S164*H164</f>
        <v>0</v>
      </c>
      <c r="AR164" s="18" t="s">
        <v>194</v>
      </c>
      <c r="AT164" s="18" t="s">
        <v>189</v>
      </c>
      <c r="AU164" s="18" t="s">
        <v>195</v>
      </c>
      <c r="AY164" s="18" t="s">
        <v>187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8" t="s">
        <v>195</v>
      </c>
      <c r="BK164" s="177">
        <f>ROUND(I164*H164,2)</f>
        <v>0</v>
      </c>
      <c r="BL164" s="18" t="s">
        <v>194</v>
      </c>
      <c r="BM164" s="18" t="s">
        <v>1826</v>
      </c>
    </row>
    <row r="165" spans="2:51" s="11" customFormat="1" ht="13.5">
      <c r="B165" s="178"/>
      <c r="D165" s="179" t="s">
        <v>197</v>
      </c>
      <c r="E165" s="180" t="s">
        <v>22</v>
      </c>
      <c r="F165" s="181" t="s">
        <v>277</v>
      </c>
      <c r="H165" s="182" t="s">
        <v>22</v>
      </c>
      <c r="I165" s="183"/>
      <c r="L165" s="178"/>
      <c r="M165" s="184"/>
      <c r="N165" s="185"/>
      <c r="O165" s="185"/>
      <c r="P165" s="185"/>
      <c r="Q165" s="185"/>
      <c r="R165" s="185"/>
      <c r="S165" s="185"/>
      <c r="T165" s="186"/>
      <c r="AT165" s="182" t="s">
        <v>197</v>
      </c>
      <c r="AU165" s="182" t="s">
        <v>195</v>
      </c>
      <c r="AV165" s="11" t="s">
        <v>78</v>
      </c>
      <c r="AW165" s="11" t="s">
        <v>35</v>
      </c>
      <c r="AX165" s="11" t="s">
        <v>71</v>
      </c>
      <c r="AY165" s="182" t="s">
        <v>187</v>
      </c>
    </row>
    <row r="166" spans="2:51" s="12" customFormat="1" ht="13.5">
      <c r="B166" s="187"/>
      <c r="D166" s="179" t="s">
        <v>197</v>
      </c>
      <c r="E166" s="188" t="s">
        <v>22</v>
      </c>
      <c r="F166" s="189" t="s">
        <v>278</v>
      </c>
      <c r="H166" s="190">
        <v>1260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197</v>
      </c>
      <c r="AU166" s="188" t="s">
        <v>195</v>
      </c>
      <c r="AV166" s="12" t="s">
        <v>195</v>
      </c>
      <c r="AW166" s="12" t="s">
        <v>35</v>
      </c>
      <c r="AX166" s="12" t="s">
        <v>71</v>
      </c>
      <c r="AY166" s="188" t="s">
        <v>187</v>
      </c>
    </row>
    <row r="167" spans="2:51" s="12" customFormat="1" ht="13.5">
      <c r="B167" s="187"/>
      <c r="D167" s="179" t="s">
        <v>197</v>
      </c>
      <c r="E167" s="188" t="s">
        <v>22</v>
      </c>
      <c r="F167" s="189" t="s">
        <v>279</v>
      </c>
      <c r="H167" s="190">
        <v>970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197</v>
      </c>
      <c r="AU167" s="188" t="s">
        <v>195</v>
      </c>
      <c r="AV167" s="12" t="s">
        <v>195</v>
      </c>
      <c r="AW167" s="12" t="s">
        <v>35</v>
      </c>
      <c r="AX167" s="12" t="s">
        <v>71</v>
      </c>
      <c r="AY167" s="188" t="s">
        <v>187</v>
      </c>
    </row>
    <row r="168" spans="2:51" s="12" customFormat="1" ht="13.5">
      <c r="B168" s="187"/>
      <c r="D168" s="179" t="s">
        <v>197</v>
      </c>
      <c r="E168" s="188" t="s">
        <v>22</v>
      </c>
      <c r="F168" s="189" t="s">
        <v>280</v>
      </c>
      <c r="H168" s="190">
        <v>5820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197</v>
      </c>
      <c r="AU168" s="188" t="s">
        <v>195</v>
      </c>
      <c r="AV168" s="12" t="s">
        <v>195</v>
      </c>
      <c r="AW168" s="12" t="s">
        <v>35</v>
      </c>
      <c r="AX168" s="12" t="s">
        <v>71</v>
      </c>
      <c r="AY168" s="188" t="s">
        <v>187</v>
      </c>
    </row>
    <row r="169" spans="2:51" s="12" customFormat="1" ht="13.5">
      <c r="B169" s="187"/>
      <c r="D169" s="179" t="s">
        <v>197</v>
      </c>
      <c r="E169" s="188" t="s">
        <v>22</v>
      </c>
      <c r="F169" s="189" t="s">
        <v>281</v>
      </c>
      <c r="H169" s="190">
        <v>3880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197</v>
      </c>
      <c r="AU169" s="188" t="s">
        <v>195</v>
      </c>
      <c r="AV169" s="12" t="s">
        <v>195</v>
      </c>
      <c r="AW169" s="12" t="s">
        <v>35</v>
      </c>
      <c r="AX169" s="12" t="s">
        <v>71</v>
      </c>
      <c r="AY169" s="188" t="s">
        <v>187</v>
      </c>
    </row>
    <row r="170" spans="2:51" s="12" customFormat="1" ht="13.5">
      <c r="B170" s="187"/>
      <c r="D170" s="179" t="s">
        <v>197</v>
      </c>
      <c r="E170" s="188" t="s">
        <v>22</v>
      </c>
      <c r="F170" s="189" t="s">
        <v>282</v>
      </c>
      <c r="H170" s="190">
        <v>275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8" t="s">
        <v>197</v>
      </c>
      <c r="AU170" s="188" t="s">
        <v>195</v>
      </c>
      <c r="AV170" s="12" t="s">
        <v>195</v>
      </c>
      <c r="AW170" s="12" t="s">
        <v>35</v>
      </c>
      <c r="AX170" s="12" t="s">
        <v>71</v>
      </c>
      <c r="AY170" s="188" t="s">
        <v>187</v>
      </c>
    </row>
    <row r="171" spans="2:51" s="13" customFormat="1" ht="13.5">
      <c r="B171" s="195"/>
      <c r="D171" s="179" t="s">
        <v>197</v>
      </c>
      <c r="E171" s="205" t="s">
        <v>22</v>
      </c>
      <c r="F171" s="206" t="s">
        <v>201</v>
      </c>
      <c r="H171" s="207">
        <v>12205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204" t="s">
        <v>197</v>
      </c>
      <c r="AU171" s="204" t="s">
        <v>195</v>
      </c>
      <c r="AV171" s="13" t="s">
        <v>194</v>
      </c>
      <c r="AW171" s="13" t="s">
        <v>35</v>
      </c>
      <c r="AX171" s="13" t="s">
        <v>78</v>
      </c>
      <c r="AY171" s="204" t="s">
        <v>187</v>
      </c>
    </row>
    <row r="172" spans="2:63" s="10" customFormat="1" ht="29.25" customHeight="1">
      <c r="B172" s="151"/>
      <c r="D172" s="162" t="s">
        <v>70</v>
      </c>
      <c r="E172" s="163" t="s">
        <v>824</v>
      </c>
      <c r="F172" s="163" t="s">
        <v>910</v>
      </c>
      <c r="I172" s="154"/>
      <c r="J172" s="164">
        <f>BK172</f>
        <v>0</v>
      </c>
      <c r="L172" s="151"/>
      <c r="M172" s="156"/>
      <c r="N172" s="157"/>
      <c r="O172" s="157"/>
      <c r="P172" s="158">
        <f>P173</f>
        <v>0</v>
      </c>
      <c r="Q172" s="157"/>
      <c r="R172" s="158">
        <f>R173</f>
        <v>0</v>
      </c>
      <c r="S172" s="157"/>
      <c r="T172" s="159">
        <f>T173</f>
        <v>0</v>
      </c>
      <c r="AR172" s="152" t="s">
        <v>78</v>
      </c>
      <c r="AT172" s="160" t="s">
        <v>70</v>
      </c>
      <c r="AU172" s="160" t="s">
        <v>78</v>
      </c>
      <c r="AY172" s="152" t="s">
        <v>187</v>
      </c>
      <c r="BK172" s="161">
        <f>BK173</f>
        <v>0</v>
      </c>
    </row>
    <row r="173" spans="2:65" s="1" customFormat="1" ht="22.5" customHeight="1">
      <c r="B173" s="165"/>
      <c r="C173" s="166" t="s">
        <v>365</v>
      </c>
      <c r="D173" s="166" t="s">
        <v>189</v>
      </c>
      <c r="E173" s="167" t="s">
        <v>912</v>
      </c>
      <c r="F173" s="168" t="s">
        <v>913</v>
      </c>
      <c r="G173" s="169" t="s">
        <v>914</v>
      </c>
      <c r="H173" s="170">
        <v>108.809</v>
      </c>
      <c r="I173" s="171"/>
      <c r="J173" s="172">
        <f>ROUND(I173*H173,2)</f>
        <v>0</v>
      </c>
      <c r="K173" s="168" t="s">
        <v>193</v>
      </c>
      <c r="L173" s="35"/>
      <c r="M173" s="173" t="s">
        <v>22</v>
      </c>
      <c r="N173" s="174" t="s">
        <v>43</v>
      </c>
      <c r="O173" s="36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AR173" s="18" t="s">
        <v>194</v>
      </c>
      <c r="AT173" s="18" t="s">
        <v>189</v>
      </c>
      <c r="AU173" s="18" t="s">
        <v>195</v>
      </c>
      <c r="AY173" s="18" t="s">
        <v>187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195</v>
      </c>
      <c r="BK173" s="177">
        <f>ROUND(I173*H173,2)</f>
        <v>0</v>
      </c>
      <c r="BL173" s="18" t="s">
        <v>194</v>
      </c>
      <c r="BM173" s="18" t="s">
        <v>1827</v>
      </c>
    </row>
    <row r="174" spans="2:63" s="10" customFormat="1" ht="29.25" customHeight="1">
      <c r="B174" s="151"/>
      <c r="D174" s="162" t="s">
        <v>70</v>
      </c>
      <c r="E174" s="163" t="s">
        <v>916</v>
      </c>
      <c r="F174" s="163" t="s">
        <v>917</v>
      </c>
      <c r="I174" s="154"/>
      <c r="J174" s="164">
        <f>BK174</f>
        <v>0</v>
      </c>
      <c r="L174" s="151"/>
      <c r="M174" s="156"/>
      <c r="N174" s="157"/>
      <c r="O174" s="157"/>
      <c r="P174" s="158">
        <f>SUM(P175:P180)</f>
        <v>0</v>
      </c>
      <c r="Q174" s="157"/>
      <c r="R174" s="158">
        <f>SUM(R175:R180)</f>
        <v>0</v>
      </c>
      <c r="S174" s="157"/>
      <c r="T174" s="159">
        <f>SUM(T175:T180)</f>
        <v>0</v>
      </c>
      <c r="AR174" s="152" t="s">
        <v>78</v>
      </c>
      <c r="AT174" s="160" t="s">
        <v>70</v>
      </c>
      <c r="AU174" s="160" t="s">
        <v>78</v>
      </c>
      <c r="AY174" s="152" t="s">
        <v>187</v>
      </c>
      <c r="BK174" s="161">
        <f>SUM(BK175:BK180)</f>
        <v>0</v>
      </c>
    </row>
    <row r="175" spans="2:65" s="1" customFormat="1" ht="31.5" customHeight="1">
      <c r="B175" s="165"/>
      <c r="C175" s="166" t="s">
        <v>371</v>
      </c>
      <c r="D175" s="166" t="s">
        <v>189</v>
      </c>
      <c r="E175" s="167" t="s">
        <v>930</v>
      </c>
      <c r="F175" s="168" t="s">
        <v>931</v>
      </c>
      <c r="G175" s="169" t="s">
        <v>914</v>
      </c>
      <c r="H175" s="170">
        <v>73.332</v>
      </c>
      <c r="I175" s="171"/>
      <c r="J175" s="172">
        <f>ROUND(I175*H175,2)</f>
        <v>0</v>
      </c>
      <c r="K175" s="168" t="s">
        <v>193</v>
      </c>
      <c r="L175" s="35"/>
      <c r="M175" s="173" t="s">
        <v>22</v>
      </c>
      <c r="N175" s="174" t="s">
        <v>43</v>
      </c>
      <c r="O175" s="36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AR175" s="18" t="s">
        <v>194</v>
      </c>
      <c r="AT175" s="18" t="s">
        <v>189</v>
      </c>
      <c r="AU175" s="18" t="s">
        <v>195</v>
      </c>
      <c r="AY175" s="18" t="s">
        <v>187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195</v>
      </c>
      <c r="BK175" s="177">
        <f>ROUND(I175*H175,2)</f>
        <v>0</v>
      </c>
      <c r="BL175" s="18" t="s">
        <v>194</v>
      </c>
      <c r="BM175" s="18" t="s">
        <v>1828</v>
      </c>
    </row>
    <row r="176" spans="2:65" s="1" customFormat="1" ht="22.5" customHeight="1">
      <c r="B176" s="165"/>
      <c r="C176" s="166" t="s">
        <v>376</v>
      </c>
      <c r="D176" s="166" t="s">
        <v>189</v>
      </c>
      <c r="E176" s="167" t="s">
        <v>934</v>
      </c>
      <c r="F176" s="168" t="s">
        <v>935</v>
      </c>
      <c r="G176" s="169" t="s">
        <v>914</v>
      </c>
      <c r="H176" s="170">
        <v>73.332</v>
      </c>
      <c r="I176" s="171"/>
      <c r="J176" s="172">
        <f>ROUND(I176*H176,2)</f>
        <v>0</v>
      </c>
      <c r="K176" s="168" t="s">
        <v>193</v>
      </c>
      <c r="L176" s="35"/>
      <c r="M176" s="173" t="s">
        <v>22</v>
      </c>
      <c r="N176" s="174" t="s">
        <v>43</v>
      </c>
      <c r="O176" s="36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AR176" s="18" t="s">
        <v>194</v>
      </c>
      <c r="AT176" s="18" t="s">
        <v>189</v>
      </c>
      <c r="AU176" s="18" t="s">
        <v>195</v>
      </c>
      <c r="AY176" s="18" t="s">
        <v>187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8" t="s">
        <v>195</v>
      </c>
      <c r="BK176" s="177">
        <f>ROUND(I176*H176,2)</f>
        <v>0</v>
      </c>
      <c r="BL176" s="18" t="s">
        <v>194</v>
      </c>
      <c r="BM176" s="18" t="s">
        <v>1829</v>
      </c>
    </row>
    <row r="177" spans="2:65" s="1" customFormat="1" ht="22.5" customHeight="1">
      <c r="B177" s="165"/>
      <c r="C177" s="166" t="s">
        <v>381</v>
      </c>
      <c r="D177" s="166" t="s">
        <v>189</v>
      </c>
      <c r="E177" s="167" t="s">
        <v>938</v>
      </c>
      <c r="F177" s="168" t="s">
        <v>939</v>
      </c>
      <c r="G177" s="169" t="s">
        <v>914</v>
      </c>
      <c r="H177" s="170">
        <v>1026.648</v>
      </c>
      <c r="I177" s="171"/>
      <c r="J177" s="172">
        <f>ROUND(I177*H177,2)</f>
        <v>0</v>
      </c>
      <c r="K177" s="168" t="s">
        <v>193</v>
      </c>
      <c r="L177" s="35"/>
      <c r="M177" s="173" t="s">
        <v>22</v>
      </c>
      <c r="N177" s="174" t="s">
        <v>43</v>
      </c>
      <c r="O177" s="36"/>
      <c r="P177" s="175">
        <f>O177*H177</f>
        <v>0</v>
      </c>
      <c r="Q177" s="175">
        <v>0</v>
      </c>
      <c r="R177" s="175">
        <f>Q177*H177</f>
        <v>0</v>
      </c>
      <c r="S177" s="175">
        <v>0</v>
      </c>
      <c r="T177" s="176">
        <f>S177*H177</f>
        <v>0</v>
      </c>
      <c r="AR177" s="18" t="s">
        <v>194</v>
      </c>
      <c r="AT177" s="18" t="s">
        <v>189</v>
      </c>
      <c r="AU177" s="18" t="s">
        <v>195</v>
      </c>
      <c r="AY177" s="18" t="s">
        <v>187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8" t="s">
        <v>195</v>
      </c>
      <c r="BK177" s="177">
        <f>ROUND(I177*H177,2)</f>
        <v>0</v>
      </c>
      <c r="BL177" s="18" t="s">
        <v>194</v>
      </c>
      <c r="BM177" s="18" t="s">
        <v>1830</v>
      </c>
    </row>
    <row r="178" spans="2:47" s="1" customFormat="1" ht="27">
      <c r="B178" s="35"/>
      <c r="D178" s="179" t="s">
        <v>429</v>
      </c>
      <c r="F178" s="229" t="s">
        <v>941</v>
      </c>
      <c r="I178" s="139"/>
      <c r="L178" s="35"/>
      <c r="M178" s="64"/>
      <c r="N178" s="36"/>
      <c r="O178" s="36"/>
      <c r="P178" s="36"/>
      <c r="Q178" s="36"/>
      <c r="R178" s="36"/>
      <c r="S178" s="36"/>
      <c r="T178" s="65"/>
      <c r="AT178" s="18" t="s">
        <v>429</v>
      </c>
      <c r="AU178" s="18" t="s">
        <v>195</v>
      </c>
    </row>
    <row r="179" spans="2:51" s="12" customFormat="1" ht="13.5">
      <c r="B179" s="187"/>
      <c r="D179" s="196" t="s">
        <v>197</v>
      </c>
      <c r="F179" s="217" t="s">
        <v>1831</v>
      </c>
      <c r="H179" s="218">
        <v>1026.648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197</v>
      </c>
      <c r="AU179" s="188" t="s">
        <v>195</v>
      </c>
      <c r="AV179" s="12" t="s">
        <v>195</v>
      </c>
      <c r="AW179" s="12" t="s">
        <v>4</v>
      </c>
      <c r="AX179" s="12" t="s">
        <v>78</v>
      </c>
      <c r="AY179" s="188" t="s">
        <v>187</v>
      </c>
    </row>
    <row r="180" spans="2:65" s="1" customFormat="1" ht="22.5" customHeight="1">
      <c r="B180" s="165"/>
      <c r="C180" s="166" t="s">
        <v>385</v>
      </c>
      <c r="D180" s="166" t="s">
        <v>189</v>
      </c>
      <c r="E180" s="167" t="s">
        <v>944</v>
      </c>
      <c r="F180" s="168" t="s">
        <v>945</v>
      </c>
      <c r="G180" s="169" t="s">
        <v>914</v>
      </c>
      <c r="H180" s="170">
        <v>73.332</v>
      </c>
      <c r="I180" s="171"/>
      <c r="J180" s="172">
        <f>ROUND(I180*H180,2)</f>
        <v>0</v>
      </c>
      <c r="K180" s="168" t="s">
        <v>193</v>
      </c>
      <c r="L180" s="35"/>
      <c r="M180" s="173" t="s">
        <v>22</v>
      </c>
      <c r="N180" s="174" t="s">
        <v>43</v>
      </c>
      <c r="O180" s="36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AR180" s="18" t="s">
        <v>194</v>
      </c>
      <c r="AT180" s="18" t="s">
        <v>189</v>
      </c>
      <c r="AU180" s="18" t="s">
        <v>195</v>
      </c>
      <c r="AY180" s="18" t="s">
        <v>187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8" t="s">
        <v>195</v>
      </c>
      <c r="BK180" s="177">
        <f>ROUND(I180*H180,2)</f>
        <v>0</v>
      </c>
      <c r="BL180" s="18" t="s">
        <v>194</v>
      </c>
      <c r="BM180" s="18" t="s">
        <v>1832</v>
      </c>
    </row>
    <row r="181" spans="2:63" s="10" customFormat="1" ht="36.75" customHeight="1">
      <c r="B181" s="151"/>
      <c r="D181" s="152" t="s">
        <v>70</v>
      </c>
      <c r="E181" s="153" t="s">
        <v>947</v>
      </c>
      <c r="F181" s="153" t="s">
        <v>948</v>
      </c>
      <c r="I181" s="154"/>
      <c r="J181" s="155">
        <f>BK181</f>
        <v>0</v>
      </c>
      <c r="L181" s="151"/>
      <c r="M181" s="156"/>
      <c r="N181" s="157"/>
      <c r="O181" s="157"/>
      <c r="P181" s="158">
        <f>P182+P190+P271+P330+P336+P343</f>
        <v>0</v>
      </c>
      <c r="Q181" s="157"/>
      <c r="R181" s="158">
        <f>R182+R190+R271+R330+R336+R343</f>
        <v>6.522134100000001</v>
      </c>
      <c r="S181" s="157"/>
      <c r="T181" s="159">
        <f>T182+T190+T271+T330+T336+T343</f>
        <v>4.5982128200000005</v>
      </c>
      <c r="AR181" s="152" t="s">
        <v>195</v>
      </c>
      <c r="AT181" s="160" t="s">
        <v>70</v>
      </c>
      <c r="AU181" s="160" t="s">
        <v>71</v>
      </c>
      <c r="AY181" s="152" t="s">
        <v>187</v>
      </c>
      <c r="BK181" s="161">
        <f>BK182+BK190+BK271+BK330+BK336+BK343</f>
        <v>0</v>
      </c>
    </row>
    <row r="182" spans="2:63" s="10" customFormat="1" ht="19.5" customHeight="1">
      <c r="B182" s="151"/>
      <c r="D182" s="162" t="s">
        <v>70</v>
      </c>
      <c r="E182" s="163" t="s">
        <v>1833</v>
      </c>
      <c r="F182" s="163" t="s">
        <v>1834</v>
      </c>
      <c r="I182" s="154"/>
      <c r="J182" s="164">
        <f>BK182</f>
        <v>0</v>
      </c>
      <c r="L182" s="151"/>
      <c r="M182" s="156"/>
      <c r="N182" s="157"/>
      <c r="O182" s="157"/>
      <c r="P182" s="158">
        <f>SUM(P183:P189)</f>
        <v>0</v>
      </c>
      <c r="Q182" s="157"/>
      <c r="R182" s="158">
        <f>SUM(R183:R189)</f>
        <v>0.169737</v>
      </c>
      <c r="S182" s="157"/>
      <c r="T182" s="159">
        <f>SUM(T183:T189)</f>
        <v>0</v>
      </c>
      <c r="AR182" s="152" t="s">
        <v>195</v>
      </c>
      <c r="AT182" s="160" t="s">
        <v>70</v>
      </c>
      <c r="AU182" s="160" t="s">
        <v>78</v>
      </c>
      <c r="AY182" s="152" t="s">
        <v>187</v>
      </c>
      <c r="BK182" s="161">
        <f>SUM(BK183:BK189)</f>
        <v>0</v>
      </c>
    </row>
    <row r="183" spans="2:65" s="1" customFormat="1" ht="22.5" customHeight="1">
      <c r="B183" s="165"/>
      <c r="C183" s="166" t="s">
        <v>408</v>
      </c>
      <c r="D183" s="166" t="s">
        <v>189</v>
      </c>
      <c r="E183" s="167" t="s">
        <v>1835</v>
      </c>
      <c r="F183" s="168" t="s">
        <v>1836</v>
      </c>
      <c r="G183" s="169" t="s">
        <v>95</v>
      </c>
      <c r="H183" s="170">
        <v>195.1</v>
      </c>
      <c r="I183" s="171"/>
      <c r="J183" s="172">
        <f>ROUND(I183*H183,2)</f>
        <v>0</v>
      </c>
      <c r="K183" s="168" t="s">
        <v>193</v>
      </c>
      <c r="L183" s="35"/>
      <c r="M183" s="173" t="s">
        <v>22</v>
      </c>
      <c r="N183" s="174" t="s">
        <v>43</v>
      </c>
      <c r="O183" s="36"/>
      <c r="P183" s="175">
        <f>O183*H183</f>
        <v>0</v>
      </c>
      <c r="Q183" s="175">
        <v>0.00059</v>
      </c>
      <c r="R183" s="175">
        <f>Q183*H183</f>
        <v>0.115109</v>
      </c>
      <c r="S183" s="175">
        <v>0</v>
      </c>
      <c r="T183" s="176">
        <f>S183*H183</f>
        <v>0</v>
      </c>
      <c r="AR183" s="18" t="s">
        <v>301</v>
      </c>
      <c r="AT183" s="18" t="s">
        <v>189</v>
      </c>
      <c r="AU183" s="18" t="s">
        <v>195</v>
      </c>
      <c r="AY183" s="18" t="s">
        <v>187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8" t="s">
        <v>195</v>
      </c>
      <c r="BK183" s="177">
        <f>ROUND(I183*H183,2)</f>
        <v>0</v>
      </c>
      <c r="BL183" s="18" t="s">
        <v>301</v>
      </c>
      <c r="BM183" s="18" t="s">
        <v>1837</v>
      </c>
    </row>
    <row r="184" spans="2:51" s="11" customFormat="1" ht="13.5">
      <c r="B184" s="178"/>
      <c r="D184" s="179" t="s">
        <v>197</v>
      </c>
      <c r="E184" s="180" t="s">
        <v>22</v>
      </c>
      <c r="F184" s="181" t="s">
        <v>1788</v>
      </c>
      <c r="H184" s="182" t="s">
        <v>22</v>
      </c>
      <c r="I184" s="183"/>
      <c r="L184" s="178"/>
      <c r="M184" s="184"/>
      <c r="N184" s="185"/>
      <c r="O184" s="185"/>
      <c r="P184" s="185"/>
      <c r="Q184" s="185"/>
      <c r="R184" s="185"/>
      <c r="S184" s="185"/>
      <c r="T184" s="186"/>
      <c r="AT184" s="182" t="s">
        <v>197</v>
      </c>
      <c r="AU184" s="182" t="s">
        <v>195</v>
      </c>
      <c r="AV184" s="11" t="s">
        <v>78</v>
      </c>
      <c r="AW184" s="11" t="s">
        <v>35</v>
      </c>
      <c r="AX184" s="11" t="s">
        <v>71</v>
      </c>
      <c r="AY184" s="182" t="s">
        <v>187</v>
      </c>
    </row>
    <row r="185" spans="2:51" s="12" customFormat="1" ht="13.5">
      <c r="B185" s="187"/>
      <c r="D185" s="196" t="s">
        <v>197</v>
      </c>
      <c r="E185" s="216" t="s">
        <v>22</v>
      </c>
      <c r="F185" s="217" t="s">
        <v>1838</v>
      </c>
      <c r="H185" s="218">
        <v>195.1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197</v>
      </c>
      <c r="AU185" s="188" t="s">
        <v>195</v>
      </c>
      <c r="AV185" s="12" t="s">
        <v>195</v>
      </c>
      <c r="AW185" s="12" t="s">
        <v>35</v>
      </c>
      <c r="AX185" s="12" t="s">
        <v>78</v>
      </c>
      <c r="AY185" s="188" t="s">
        <v>187</v>
      </c>
    </row>
    <row r="186" spans="2:65" s="1" customFormat="1" ht="22.5" customHeight="1">
      <c r="B186" s="165"/>
      <c r="C186" s="166" t="s">
        <v>420</v>
      </c>
      <c r="D186" s="166" t="s">
        <v>189</v>
      </c>
      <c r="E186" s="167" t="s">
        <v>1839</v>
      </c>
      <c r="F186" s="168" t="s">
        <v>1840</v>
      </c>
      <c r="G186" s="169" t="s">
        <v>192</v>
      </c>
      <c r="H186" s="170">
        <v>195.1</v>
      </c>
      <c r="I186" s="171"/>
      <c r="J186" s="172">
        <f>ROUND(I186*H186,2)</f>
        <v>0</v>
      </c>
      <c r="K186" s="168" t="s">
        <v>193</v>
      </c>
      <c r="L186" s="35"/>
      <c r="M186" s="173" t="s">
        <v>22</v>
      </c>
      <c r="N186" s="174" t="s">
        <v>43</v>
      </c>
      <c r="O186" s="36"/>
      <c r="P186" s="175">
        <f>O186*H186</f>
        <v>0</v>
      </c>
      <c r="Q186" s="175">
        <v>0.00028</v>
      </c>
      <c r="R186" s="175">
        <f>Q186*H186</f>
        <v>0.054627999999999996</v>
      </c>
      <c r="S186" s="175">
        <v>0</v>
      </c>
      <c r="T186" s="176">
        <f>S186*H186</f>
        <v>0</v>
      </c>
      <c r="AR186" s="18" t="s">
        <v>301</v>
      </c>
      <c r="AT186" s="18" t="s">
        <v>189</v>
      </c>
      <c r="AU186" s="18" t="s">
        <v>195</v>
      </c>
      <c r="AY186" s="18" t="s">
        <v>187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8" t="s">
        <v>195</v>
      </c>
      <c r="BK186" s="177">
        <f>ROUND(I186*H186,2)</f>
        <v>0</v>
      </c>
      <c r="BL186" s="18" t="s">
        <v>301</v>
      </c>
      <c r="BM186" s="18" t="s">
        <v>1841</v>
      </c>
    </row>
    <row r="187" spans="2:51" s="11" customFormat="1" ht="13.5">
      <c r="B187" s="178"/>
      <c r="D187" s="179" t="s">
        <v>197</v>
      </c>
      <c r="E187" s="180" t="s">
        <v>22</v>
      </c>
      <c r="F187" s="181" t="s">
        <v>1788</v>
      </c>
      <c r="H187" s="182" t="s">
        <v>22</v>
      </c>
      <c r="I187" s="183"/>
      <c r="L187" s="178"/>
      <c r="M187" s="184"/>
      <c r="N187" s="185"/>
      <c r="O187" s="185"/>
      <c r="P187" s="185"/>
      <c r="Q187" s="185"/>
      <c r="R187" s="185"/>
      <c r="S187" s="185"/>
      <c r="T187" s="186"/>
      <c r="AT187" s="182" t="s">
        <v>197</v>
      </c>
      <c r="AU187" s="182" t="s">
        <v>195</v>
      </c>
      <c r="AV187" s="11" t="s">
        <v>78</v>
      </c>
      <c r="AW187" s="11" t="s">
        <v>35</v>
      </c>
      <c r="AX187" s="11" t="s">
        <v>71</v>
      </c>
      <c r="AY187" s="182" t="s">
        <v>187</v>
      </c>
    </row>
    <row r="188" spans="2:51" s="12" customFormat="1" ht="13.5">
      <c r="B188" s="187"/>
      <c r="D188" s="196" t="s">
        <v>197</v>
      </c>
      <c r="E188" s="216" t="s">
        <v>22</v>
      </c>
      <c r="F188" s="217" t="s">
        <v>1838</v>
      </c>
      <c r="H188" s="218">
        <v>195.1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8" t="s">
        <v>197</v>
      </c>
      <c r="AU188" s="188" t="s">
        <v>195</v>
      </c>
      <c r="AV188" s="12" t="s">
        <v>195</v>
      </c>
      <c r="AW188" s="12" t="s">
        <v>35</v>
      </c>
      <c r="AX188" s="12" t="s">
        <v>78</v>
      </c>
      <c r="AY188" s="188" t="s">
        <v>187</v>
      </c>
    </row>
    <row r="189" spans="2:65" s="1" customFormat="1" ht="22.5" customHeight="1">
      <c r="B189" s="165"/>
      <c r="C189" s="166" t="s">
        <v>425</v>
      </c>
      <c r="D189" s="166" t="s">
        <v>189</v>
      </c>
      <c r="E189" s="167" t="s">
        <v>1842</v>
      </c>
      <c r="F189" s="168" t="s">
        <v>1843</v>
      </c>
      <c r="G189" s="169" t="s">
        <v>1136</v>
      </c>
      <c r="H189" s="170">
        <v>1</v>
      </c>
      <c r="I189" s="171"/>
      <c r="J189" s="172">
        <f>ROUND(I189*H189,2)</f>
        <v>0</v>
      </c>
      <c r="K189" s="168" t="s">
        <v>22</v>
      </c>
      <c r="L189" s="35"/>
      <c r="M189" s="173" t="s">
        <v>22</v>
      </c>
      <c r="N189" s="174" t="s">
        <v>43</v>
      </c>
      <c r="O189" s="36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AR189" s="18" t="s">
        <v>301</v>
      </c>
      <c r="AT189" s="18" t="s">
        <v>189</v>
      </c>
      <c r="AU189" s="18" t="s">
        <v>195</v>
      </c>
      <c r="AY189" s="18" t="s">
        <v>187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8" t="s">
        <v>195</v>
      </c>
      <c r="BK189" s="177">
        <f>ROUND(I189*H189,2)</f>
        <v>0</v>
      </c>
      <c r="BL189" s="18" t="s">
        <v>301</v>
      </c>
      <c r="BM189" s="18" t="s">
        <v>1844</v>
      </c>
    </row>
    <row r="190" spans="2:63" s="10" customFormat="1" ht="29.25" customHeight="1">
      <c r="B190" s="151"/>
      <c r="D190" s="162" t="s">
        <v>70</v>
      </c>
      <c r="E190" s="163" t="s">
        <v>1380</v>
      </c>
      <c r="F190" s="163" t="s">
        <v>1381</v>
      </c>
      <c r="I190" s="154"/>
      <c r="J190" s="164">
        <f>BK190</f>
        <v>0</v>
      </c>
      <c r="L190" s="151"/>
      <c r="M190" s="156"/>
      <c r="N190" s="157"/>
      <c r="O190" s="157"/>
      <c r="P190" s="158">
        <f>SUM(P191:P270)</f>
        <v>0</v>
      </c>
      <c r="Q190" s="157"/>
      <c r="R190" s="158">
        <f>SUM(R191:R270)</f>
        <v>1.3480495</v>
      </c>
      <c r="S190" s="157"/>
      <c r="T190" s="159">
        <f>SUM(T191:T270)</f>
        <v>3.6550000000000002</v>
      </c>
      <c r="AR190" s="152" t="s">
        <v>195</v>
      </c>
      <c r="AT190" s="160" t="s">
        <v>70</v>
      </c>
      <c r="AU190" s="160" t="s">
        <v>78</v>
      </c>
      <c r="AY190" s="152" t="s">
        <v>187</v>
      </c>
      <c r="BK190" s="161">
        <f>SUM(BK191:BK270)</f>
        <v>0</v>
      </c>
    </row>
    <row r="191" spans="2:65" s="1" customFormat="1" ht="22.5" customHeight="1">
      <c r="B191" s="165"/>
      <c r="C191" s="166" t="s">
        <v>432</v>
      </c>
      <c r="D191" s="166" t="s">
        <v>189</v>
      </c>
      <c r="E191" s="167" t="s">
        <v>1845</v>
      </c>
      <c r="F191" s="168" t="s">
        <v>1846</v>
      </c>
      <c r="G191" s="169" t="s">
        <v>742</v>
      </c>
      <c r="H191" s="170">
        <v>270</v>
      </c>
      <c r="I191" s="171"/>
      <c r="J191" s="172">
        <f>ROUND(I191*H191,2)</f>
        <v>0</v>
      </c>
      <c r="K191" s="168" t="s">
        <v>193</v>
      </c>
      <c r="L191" s="35"/>
      <c r="M191" s="173" t="s">
        <v>22</v>
      </c>
      <c r="N191" s="174" t="s">
        <v>43</v>
      </c>
      <c r="O191" s="36"/>
      <c r="P191" s="175">
        <f>O191*H191</f>
        <v>0</v>
      </c>
      <c r="Q191" s="175">
        <v>0</v>
      </c>
      <c r="R191" s="175">
        <f>Q191*H191</f>
        <v>0</v>
      </c>
      <c r="S191" s="175">
        <v>0.003</v>
      </c>
      <c r="T191" s="176">
        <f>S191*H191</f>
        <v>0.81</v>
      </c>
      <c r="AR191" s="18" t="s">
        <v>301</v>
      </c>
      <c r="AT191" s="18" t="s">
        <v>189</v>
      </c>
      <c r="AU191" s="18" t="s">
        <v>195</v>
      </c>
      <c r="AY191" s="18" t="s">
        <v>187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8" t="s">
        <v>195</v>
      </c>
      <c r="BK191" s="177">
        <f>ROUND(I191*H191,2)</f>
        <v>0</v>
      </c>
      <c r="BL191" s="18" t="s">
        <v>301</v>
      </c>
      <c r="BM191" s="18" t="s">
        <v>1847</v>
      </c>
    </row>
    <row r="192" spans="2:51" s="11" customFormat="1" ht="13.5">
      <c r="B192" s="178"/>
      <c r="D192" s="179" t="s">
        <v>197</v>
      </c>
      <c r="E192" s="180" t="s">
        <v>22</v>
      </c>
      <c r="F192" s="181" t="s">
        <v>267</v>
      </c>
      <c r="H192" s="182" t="s">
        <v>22</v>
      </c>
      <c r="I192" s="183"/>
      <c r="L192" s="178"/>
      <c r="M192" s="184"/>
      <c r="N192" s="185"/>
      <c r="O192" s="185"/>
      <c r="P192" s="185"/>
      <c r="Q192" s="185"/>
      <c r="R192" s="185"/>
      <c r="S192" s="185"/>
      <c r="T192" s="186"/>
      <c r="AT192" s="182" t="s">
        <v>197</v>
      </c>
      <c r="AU192" s="182" t="s">
        <v>195</v>
      </c>
      <c r="AV192" s="11" t="s">
        <v>78</v>
      </c>
      <c r="AW192" s="11" t="s">
        <v>35</v>
      </c>
      <c r="AX192" s="11" t="s">
        <v>71</v>
      </c>
      <c r="AY192" s="182" t="s">
        <v>187</v>
      </c>
    </row>
    <row r="193" spans="2:51" s="11" customFormat="1" ht="13.5">
      <c r="B193" s="178"/>
      <c r="D193" s="179" t="s">
        <v>197</v>
      </c>
      <c r="E193" s="180" t="s">
        <v>22</v>
      </c>
      <c r="F193" s="181" t="s">
        <v>860</v>
      </c>
      <c r="H193" s="182" t="s">
        <v>22</v>
      </c>
      <c r="I193" s="183"/>
      <c r="L193" s="178"/>
      <c r="M193" s="184"/>
      <c r="N193" s="185"/>
      <c r="O193" s="185"/>
      <c r="P193" s="185"/>
      <c r="Q193" s="185"/>
      <c r="R193" s="185"/>
      <c r="S193" s="185"/>
      <c r="T193" s="186"/>
      <c r="AT193" s="182" t="s">
        <v>197</v>
      </c>
      <c r="AU193" s="182" t="s">
        <v>195</v>
      </c>
      <c r="AV193" s="11" t="s">
        <v>78</v>
      </c>
      <c r="AW193" s="11" t="s">
        <v>35</v>
      </c>
      <c r="AX193" s="11" t="s">
        <v>71</v>
      </c>
      <c r="AY193" s="182" t="s">
        <v>187</v>
      </c>
    </row>
    <row r="194" spans="2:51" s="12" customFormat="1" ht="13.5">
      <c r="B194" s="187"/>
      <c r="D194" s="179" t="s">
        <v>197</v>
      </c>
      <c r="E194" s="188" t="s">
        <v>22</v>
      </c>
      <c r="F194" s="189" t="s">
        <v>1848</v>
      </c>
      <c r="H194" s="190">
        <v>1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197</v>
      </c>
      <c r="AU194" s="188" t="s">
        <v>195</v>
      </c>
      <c r="AV194" s="12" t="s">
        <v>195</v>
      </c>
      <c r="AW194" s="12" t="s">
        <v>35</v>
      </c>
      <c r="AX194" s="12" t="s">
        <v>71</v>
      </c>
      <c r="AY194" s="188" t="s">
        <v>187</v>
      </c>
    </row>
    <row r="195" spans="2:51" s="14" customFormat="1" ht="13.5">
      <c r="B195" s="208"/>
      <c r="D195" s="179" t="s">
        <v>197</v>
      </c>
      <c r="E195" s="209" t="s">
        <v>22</v>
      </c>
      <c r="F195" s="210" t="s">
        <v>865</v>
      </c>
      <c r="H195" s="211">
        <v>1</v>
      </c>
      <c r="I195" s="212"/>
      <c r="L195" s="208"/>
      <c r="M195" s="213"/>
      <c r="N195" s="214"/>
      <c r="O195" s="214"/>
      <c r="P195" s="214"/>
      <c r="Q195" s="214"/>
      <c r="R195" s="214"/>
      <c r="S195" s="214"/>
      <c r="T195" s="215"/>
      <c r="AT195" s="209" t="s">
        <v>197</v>
      </c>
      <c r="AU195" s="209" t="s">
        <v>195</v>
      </c>
      <c r="AV195" s="14" t="s">
        <v>97</v>
      </c>
      <c r="AW195" s="14" t="s">
        <v>35</v>
      </c>
      <c r="AX195" s="14" t="s">
        <v>71</v>
      </c>
      <c r="AY195" s="209" t="s">
        <v>187</v>
      </c>
    </row>
    <row r="196" spans="2:51" s="12" customFormat="1" ht="13.5">
      <c r="B196" s="187"/>
      <c r="D196" s="179" t="s">
        <v>197</v>
      </c>
      <c r="E196" s="188" t="s">
        <v>22</v>
      </c>
      <c r="F196" s="189" t="s">
        <v>1849</v>
      </c>
      <c r="H196" s="190">
        <v>8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197</v>
      </c>
      <c r="AU196" s="188" t="s">
        <v>195</v>
      </c>
      <c r="AV196" s="12" t="s">
        <v>195</v>
      </c>
      <c r="AW196" s="12" t="s">
        <v>35</v>
      </c>
      <c r="AX196" s="12" t="s">
        <v>71</v>
      </c>
      <c r="AY196" s="188" t="s">
        <v>187</v>
      </c>
    </row>
    <row r="197" spans="2:51" s="14" customFormat="1" ht="13.5">
      <c r="B197" s="208"/>
      <c r="D197" s="179" t="s">
        <v>197</v>
      </c>
      <c r="E197" s="209" t="s">
        <v>22</v>
      </c>
      <c r="F197" s="210" t="s">
        <v>867</v>
      </c>
      <c r="H197" s="211">
        <v>8</v>
      </c>
      <c r="I197" s="212"/>
      <c r="L197" s="208"/>
      <c r="M197" s="213"/>
      <c r="N197" s="214"/>
      <c r="O197" s="214"/>
      <c r="P197" s="214"/>
      <c r="Q197" s="214"/>
      <c r="R197" s="214"/>
      <c r="S197" s="214"/>
      <c r="T197" s="215"/>
      <c r="AT197" s="209" t="s">
        <v>197</v>
      </c>
      <c r="AU197" s="209" t="s">
        <v>195</v>
      </c>
      <c r="AV197" s="14" t="s">
        <v>97</v>
      </c>
      <c r="AW197" s="14" t="s">
        <v>35</v>
      </c>
      <c r="AX197" s="14" t="s">
        <v>71</v>
      </c>
      <c r="AY197" s="209" t="s">
        <v>187</v>
      </c>
    </row>
    <row r="198" spans="2:51" s="12" customFormat="1" ht="13.5">
      <c r="B198" s="187"/>
      <c r="D198" s="179" t="s">
        <v>197</v>
      </c>
      <c r="E198" s="188" t="s">
        <v>22</v>
      </c>
      <c r="F198" s="189" t="s">
        <v>1850</v>
      </c>
      <c r="H198" s="190">
        <v>80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197</v>
      </c>
      <c r="AU198" s="188" t="s">
        <v>195</v>
      </c>
      <c r="AV198" s="12" t="s">
        <v>195</v>
      </c>
      <c r="AW198" s="12" t="s">
        <v>35</v>
      </c>
      <c r="AX198" s="12" t="s">
        <v>71</v>
      </c>
      <c r="AY198" s="188" t="s">
        <v>187</v>
      </c>
    </row>
    <row r="199" spans="2:51" s="12" customFormat="1" ht="13.5">
      <c r="B199" s="187"/>
      <c r="D199" s="179" t="s">
        <v>197</v>
      </c>
      <c r="E199" s="188" t="s">
        <v>22</v>
      </c>
      <c r="F199" s="189" t="s">
        <v>1851</v>
      </c>
      <c r="H199" s="190">
        <v>80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8" t="s">
        <v>197</v>
      </c>
      <c r="AU199" s="188" t="s">
        <v>195</v>
      </c>
      <c r="AV199" s="12" t="s">
        <v>195</v>
      </c>
      <c r="AW199" s="12" t="s">
        <v>35</v>
      </c>
      <c r="AX199" s="12" t="s">
        <v>71</v>
      </c>
      <c r="AY199" s="188" t="s">
        <v>187</v>
      </c>
    </row>
    <row r="200" spans="2:51" s="14" customFormat="1" ht="13.5">
      <c r="B200" s="208"/>
      <c r="D200" s="179" t="s">
        <v>197</v>
      </c>
      <c r="E200" s="209" t="s">
        <v>22</v>
      </c>
      <c r="F200" s="210" t="s">
        <v>870</v>
      </c>
      <c r="H200" s="211">
        <v>160</v>
      </c>
      <c r="I200" s="212"/>
      <c r="L200" s="208"/>
      <c r="M200" s="213"/>
      <c r="N200" s="214"/>
      <c r="O200" s="214"/>
      <c r="P200" s="214"/>
      <c r="Q200" s="214"/>
      <c r="R200" s="214"/>
      <c r="S200" s="214"/>
      <c r="T200" s="215"/>
      <c r="AT200" s="209" t="s">
        <v>197</v>
      </c>
      <c r="AU200" s="209" t="s">
        <v>195</v>
      </c>
      <c r="AV200" s="14" t="s">
        <v>97</v>
      </c>
      <c r="AW200" s="14" t="s">
        <v>35</v>
      </c>
      <c r="AX200" s="14" t="s">
        <v>71</v>
      </c>
      <c r="AY200" s="209" t="s">
        <v>187</v>
      </c>
    </row>
    <row r="201" spans="2:51" s="12" customFormat="1" ht="13.5">
      <c r="B201" s="187"/>
      <c r="D201" s="179" t="s">
        <v>197</v>
      </c>
      <c r="E201" s="188" t="s">
        <v>22</v>
      </c>
      <c r="F201" s="189" t="s">
        <v>1852</v>
      </c>
      <c r="H201" s="190">
        <v>1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8" t="s">
        <v>197</v>
      </c>
      <c r="AU201" s="188" t="s">
        <v>195</v>
      </c>
      <c r="AV201" s="12" t="s">
        <v>195</v>
      </c>
      <c r="AW201" s="12" t="s">
        <v>35</v>
      </c>
      <c r="AX201" s="12" t="s">
        <v>71</v>
      </c>
      <c r="AY201" s="188" t="s">
        <v>187</v>
      </c>
    </row>
    <row r="202" spans="2:51" s="12" customFormat="1" ht="13.5">
      <c r="B202" s="187"/>
      <c r="D202" s="179" t="s">
        <v>197</v>
      </c>
      <c r="E202" s="188" t="s">
        <v>22</v>
      </c>
      <c r="F202" s="189" t="s">
        <v>1853</v>
      </c>
      <c r="H202" s="190">
        <v>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197</v>
      </c>
      <c r="AU202" s="188" t="s">
        <v>195</v>
      </c>
      <c r="AV202" s="12" t="s">
        <v>195</v>
      </c>
      <c r="AW202" s="12" t="s">
        <v>35</v>
      </c>
      <c r="AX202" s="12" t="s">
        <v>71</v>
      </c>
      <c r="AY202" s="188" t="s">
        <v>187</v>
      </c>
    </row>
    <row r="203" spans="2:51" s="14" customFormat="1" ht="13.5">
      <c r="B203" s="208"/>
      <c r="D203" s="179" t="s">
        <v>197</v>
      </c>
      <c r="E203" s="209" t="s">
        <v>22</v>
      </c>
      <c r="F203" s="210" t="s">
        <v>873</v>
      </c>
      <c r="H203" s="211">
        <v>2</v>
      </c>
      <c r="I203" s="212"/>
      <c r="L203" s="208"/>
      <c r="M203" s="213"/>
      <c r="N203" s="214"/>
      <c r="O203" s="214"/>
      <c r="P203" s="214"/>
      <c r="Q203" s="214"/>
      <c r="R203" s="214"/>
      <c r="S203" s="214"/>
      <c r="T203" s="215"/>
      <c r="AT203" s="209" t="s">
        <v>197</v>
      </c>
      <c r="AU203" s="209" t="s">
        <v>195</v>
      </c>
      <c r="AV203" s="14" t="s">
        <v>97</v>
      </c>
      <c r="AW203" s="14" t="s">
        <v>35</v>
      </c>
      <c r="AX203" s="14" t="s">
        <v>71</v>
      </c>
      <c r="AY203" s="209" t="s">
        <v>187</v>
      </c>
    </row>
    <row r="204" spans="2:51" s="12" customFormat="1" ht="13.5">
      <c r="B204" s="187"/>
      <c r="D204" s="179" t="s">
        <v>197</v>
      </c>
      <c r="E204" s="188" t="s">
        <v>22</v>
      </c>
      <c r="F204" s="189" t="s">
        <v>1854</v>
      </c>
      <c r="H204" s="190">
        <v>9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197</v>
      </c>
      <c r="AU204" s="188" t="s">
        <v>195</v>
      </c>
      <c r="AV204" s="12" t="s">
        <v>195</v>
      </c>
      <c r="AW204" s="12" t="s">
        <v>35</v>
      </c>
      <c r="AX204" s="12" t="s">
        <v>71</v>
      </c>
      <c r="AY204" s="188" t="s">
        <v>187</v>
      </c>
    </row>
    <row r="205" spans="2:51" s="12" customFormat="1" ht="13.5">
      <c r="B205" s="187"/>
      <c r="D205" s="179" t="s">
        <v>197</v>
      </c>
      <c r="E205" s="188" t="s">
        <v>22</v>
      </c>
      <c r="F205" s="189" t="s">
        <v>1855</v>
      </c>
      <c r="H205" s="190">
        <v>90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8" t="s">
        <v>197</v>
      </c>
      <c r="AU205" s="188" t="s">
        <v>195</v>
      </c>
      <c r="AV205" s="12" t="s">
        <v>195</v>
      </c>
      <c r="AW205" s="12" t="s">
        <v>35</v>
      </c>
      <c r="AX205" s="12" t="s">
        <v>71</v>
      </c>
      <c r="AY205" s="188" t="s">
        <v>187</v>
      </c>
    </row>
    <row r="206" spans="2:51" s="14" customFormat="1" ht="13.5">
      <c r="B206" s="208"/>
      <c r="D206" s="179" t="s">
        <v>197</v>
      </c>
      <c r="E206" s="209" t="s">
        <v>22</v>
      </c>
      <c r="F206" s="210" t="s">
        <v>1228</v>
      </c>
      <c r="H206" s="211">
        <v>99</v>
      </c>
      <c r="I206" s="212"/>
      <c r="L206" s="208"/>
      <c r="M206" s="213"/>
      <c r="N206" s="214"/>
      <c r="O206" s="214"/>
      <c r="P206" s="214"/>
      <c r="Q206" s="214"/>
      <c r="R206" s="214"/>
      <c r="S206" s="214"/>
      <c r="T206" s="215"/>
      <c r="AT206" s="209" t="s">
        <v>197</v>
      </c>
      <c r="AU206" s="209" t="s">
        <v>195</v>
      </c>
      <c r="AV206" s="14" t="s">
        <v>97</v>
      </c>
      <c r="AW206" s="14" t="s">
        <v>35</v>
      </c>
      <c r="AX206" s="14" t="s">
        <v>71</v>
      </c>
      <c r="AY206" s="209" t="s">
        <v>187</v>
      </c>
    </row>
    <row r="207" spans="2:51" s="13" customFormat="1" ht="13.5">
      <c r="B207" s="195"/>
      <c r="D207" s="196" t="s">
        <v>197</v>
      </c>
      <c r="E207" s="197" t="s">
        <v>22</v>
      </c>
      <c r="F207" s="198" t="s">
        <v>201</v>
      </c>
      <c r="H207" s="199">
        <v>270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204" t="s">
        <v>197</v>
      </c>
      <c r="AU207" s="204" t="s">
        <v>195</v>
      </c>
      <c r="AV207" s="13" t="s">
        <v>194</v>
      </c>
      <c r="AW207" s="13" t="s">
        <v>35</v>
      </c>
      <c r="AX207" s="13" t="s">
        <v>78</v>
      </c>
      <c r="AY207" s="204" t="s">
        <v>187</v>
      </c>
    </row>
    <row r="208" spans="2:65" s="1" customFormat="1" ht="31.5" customHeight="1">
      <c r="B208" s="165"/>
      <c r="C208" s="166" t="s">
        <v>437</v>
      </c>
      <c r="D208" s="166" t="s">
        <v>189</v>
      </c>
      <c r="E208" s="167" t="s">
        <v>1856</v>
      </c>
      <c r="F208" s="168" t="s">
        <v>1857</v>
      </c>
      <c r="G208" s="169" t="s">
        <v>742</v>
      </c>
      <c r="H208" s="170">
        <v>569</v>
      </c>
      <c r="I208" s="171"/>
      <c r="J208" s="172">
        <f>ROUND(I208*H208,2)</f>
        <v>0</v>
      </c>
      <c r="K208" s="168" t="s">
        <v>193</v>
      </c>
      <c r="L208" s="35"/>
      <c r="M208" s="173" t="s">
        <v>22</v>
      </c>
      <c r="N208" s="174" t="s">
        <v>43</v>
      </c>
      <c r="O208" s="36"/>
      <c r="P208" s="175">
        <f>O208*H208</f>
        <v>0</v>
      </c>
      <c r="Q208" s="175">
        <v>0</v>
      </c>
      <c r="R208" s="175">
        <f>Q208*H208</f>
        <v>0</v>
      </c>
      <c r="S208" s="175">
        <v>0.005</v>
      </c>
      <c r="T208" s="176">
        <f>S208*H208</f>
        <v>2.845</v>
      </c>
      <c r="AR208" s="18" t="s">
        <v>301</v>
      </c>
      <c r="AT208" s="18" t="s">
        <v>189</v>
      </c>
      <c r="AU208" s="18" t="s">
        <v>195</v>
      </c>
      <c r="AY208" s="18" t="s">
        <v>187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8" t="s">
        <v>195</v>
      </c>
      <c r="BK208" s="177">
        <f>ROUND(I208*H208,2)</f>
        <v>0</v>
      </c>
      <c r="BL208" s="18" t="s">
        <v>301</v>
      </c>
      <c r="BM208" s="18" t="s">
        <v>1858</v>
      </c>
    </row>
    <row r="209" spans="2:51" s="11" customFormat="1" ht="13.5">
      <c r="B209" s="178"/>
      <c r="D209" s="179" t="s">
        <v>197</v>
      </c>
      <c r="E209" s="180" t="s">
        <v>22</v>
      </c>
      <c r="F209" s="181" t="s">
        <v>267</v>
      </c>
      <c r="H209" s="182" t="s">
        <v>22</v>
      </c>
      <c r="I209" s="183"/>
      <c r="L209" s="178"/>
      <c r="M209" s="184"/>
      <c r="N209" s="185"/>
      <c r="O209" s="185"/>
      <c r="P209" s="185"/>
      <c r="Q209" s="185"/>
      <c r="R209" s="185"/>
      <c r="S209" s="185"/>
      <c r="T209" s="186"/>
      <c r="AT209" s="182" t="s">
        <v>197</v>
      </c>
      <c r="AU209" s="182" t="s">
        <v>195</v>
      </c>
      <c r="AV209" s="11" t="s">
        <v>78</v>
      </c>
      <c r="AW209" s="11" t="s">
        <v>35</v>
      </c>
      <c r="AX209" s="11" t="s">
        <v>71</v>
      </c>
      <c r="AY209" s="182" t="s">
        <v>187</v>
      </c>
    </row>
    <row r="210" spans="2:51" s="11" customFormat="1" ht="13.5">
      <c r="B210" s="178"/>
      <c r="D210" s="179" t="s">
        <v>197</v>
      </c>
      <c r="E210" s="180" t="s">
        <v>22</v>
      </c>
      <c r="F210" s="181" t="s">
        <v>860</v>
      </c>
      <c r="H210" s="182" t="s">
        <v>22</v>
      </c>
      <c r="I210" s="183"/>
      <c r="L210" s="178"/>
      <c r="M210" s="184"/>
      <c r="N210" s="185"/>
      <c r="O210" s="185"/>
      <c r="P210" s="185"/>
      <c r="Q210" s="185"/>
      <c r="R210" s="185"/>
      <c r="S210" s="185"/>
      <c r="T210" s="186"/>
      <c r="AT210" s="182" t="s">
        <v>197</v>
      </c>
      <c r="AU210" s="182" t="s">
        <v>195</v>
      </c>
      <c r="AV210" s="11" t="s">
        <v>78</v>
      </c>
      <c r="AW210" s="11" t="s">
        <v>35</v>
      </c>
      <c r="AX210" s="11" t="s">
        <v>71</v>
      </c>
      <c r="AY210" s="182" t="s">
        <v>187</v>
      </c>
    </row>
    <row r="211" spans="2:51" s="12" customFormat="1" ht="13.5">
      <c r="B211" s="187"/>
      <c r="D211" s="179" t="s">
        <v>197</v>
      </c>
      <c r="E211" s="188" t="s">
        <v>22</v>
      </c>
      <c r="F211" s="189" t="s">
        <v>1859</v>
      </c>
      <c r="H211" s="190">
        <v>13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8" t="s">
        <v>197</v>
      </c>
      <c r="AU211" s="188" t="s">
        <v>195</v>
      </c>
      <c r="AV211" s="12" t="s">
        <v>195</v>
      </c>
      <c r="AW211" s="12" t="s">
        <v>35</v>
      </c>
      <c r="AX211" s="12" t="s">
        <v>71</v>
      </c>
      <c r="AY211" s="188" t="s">
        <v>187</v>
      </c>
    </row>
    <row r="212" spans="2:51" s="12" customFormat="1" ht="13.5">
      <c r="B212" s="187"/>
      <c r="D212" s="179" t="s">
        <v>197</v>
      </c>
      <c r="E212" s="188" t="s">
        <v>22</v>
      </c>
      <c r="F212" s="189" t="s">
        <v>1860</v>
      </c>
      <c r="H212" s="190">
        <v>16</v>
      </c>
      <c r="I212" s="191"/>
      <c r="L212" s="187"/>
      <c r="M212" s="192"/>
      <c r="N212" s="193"/>
      <c r="O212" s="193"/>
      <c r="P212" s="193"/>
      <c r="Q212" s="193"/>
      <c r="R212" s="193"/>
      <c r="S212" s="193"/>
      <c r="T212" s="194"/>
      <c r="AT212" s="188" t="s">
        <v>197</v>
      </c>
      <c r="AU212" s="188" t="s">
        <v>195</v>
      </c>
      <c r="AV212" s="12" t="s">
        <v>195</v>
      </c>
      <c r="AW212" s="12" t="s">
        <v>35</v>
      </c>
      <c r="AX212" s="12" t="s">
        <v>71</v>
      </c>
      <c r="AY212" s="188" t="s">
        <v>187</v>
      </c>
    </row>
    <row r="213" spans="2:51" s="12" customFormat="1" ht="13.5">
      <c r="B213" s="187"/>
      <c r="D213" s="179" t="s">
        <v>197</v>
      </c>
      <c r="E213" s="188" t="s">
        <v>22</v>
      </c>
      <c r="F213" s="189" t="s">
        <v>1861</v>
      </c>
      <c r="H213" s="190">
        <v>2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4"/>
      <c r="AT213" s="188" t="s">
        <v>197</v>
      </c>
      <c r="AU213" s="188" t="s">
        <v>195</v>
      </c>
      <c r="AV213" s="12" t="s">
        <v>195</v>
      </c>
      <c r="AW213" s="12" t="s">
        <v>35</v>
      </c>
      <c r="AX213" s="12" t="s">
        <v>71</v>
      </c>
      <c r="AY213" s="188" t="s">
        <v>187</v>
      </c>
    </row>
    <row r="214" spans="2:51" s="12" customFormat="1" ht="13.5">
      <c r="B214" s="187"/>
      <c r="D214" s="179" t="s">
        <v>197</v>
      </c>
      <c r="E214" s="188" t="s">
        <v>22</v>
      </c>
      <c r="F214" s="189" t="s">
        <v>1862</v>
      </c>
      <c r="H214" s="190">
        <v>5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8" t="s">
        <v>197</v>
      </c>
      <c r="AU214" s="188" t="s">
        <v>195</v>
      </c>
      <c r="AV214" s="12" t="s">
        <v>195</v>
      </c>
      <c r="AW214" s="12" t="s">
        <v>35</v>
      </c>
      <c r="AX214" s="12" t="s">
        <v>71</v>
      </c>
      <c r="AY214" s="188" t="s">
        <v>187</v>
      </c>
    </row>
    <row r="215" spans="2:51" s="12" customFormat="1" ht="13.5">
      <c r="B215" s="187"/>
      <c r="D215" s="179" t="s">
        <v>197</v>
      </c>
      <c r="E215" s="188" t="s">
        <v>22</v>
      </c>
      <c r="F215" s="189" t="s">
        <v>1863</v>
      </c>
      <c r="H215" s="190">
        <v>5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197</v>
      </c>
      <c r="AU215" s="188" t="s">
        <v>195</v>
      </c>
      <c r="AV215" s="12" t="s">
        <v>195</v>
      </c>
      <c r="AW215" s="12" t="s">
        <v>35</v>
      </c>
      <c r="AX215" s="12" t="s">
        <v>71</v>
      </c>
      <c r="AY215" s="188" t="s">
        <v>187</v>
      </c>
    </row>
    <row r="216" spans="2:51" s="12" customFormat="1" ht="13.5">
      <c r="B216" s="187"/>
      <c r="D216" s="179" t="s">
        <v>197</v>
      </c>
      <c r="E216" s="188" t="s">
        <v>22</v>
      </c>
      <c r="F216" s="189" t="s">
        <v>1864</v>
      </c>
      <c r="H216" s="190">
        <v>5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197</v>
      </c>
      <c r="AU216" s="188" t="s">
        <v>195</v>
      </c>
      <c r="AV216" s="12" t="s">
        <v>195</v>
      </c>
      <c r="AW216" s="12" t="s">
        <v>35</v>
      </c>
      <c r="AX216" s="12" t="s">
        <v>71</v>
      </c>
      <c r="AY216" s="188" t="s">
        <v>187</v>
      </c>
    </row>
    <row r="217" spans="2:51" s="14" customFormat="1" ht="13.5">
      <c r="B217" s="208"/>
      <c r="D217" s="179" t="s">
        <v>197</v>
      </c>
      <c r="E217" s="209" t="s">
        <v>22</v>
      </c>
      <c r="F217" s="210" t="s">
        <v>865</v>
      </c>
      <c r="H217" s="211">
        <v>46</v>
      </c>
      <c r="I217" s="212"/>
      <c r="L217" s="208"/>
      <c r="M217" s="213"/>
      <c r="N217" s="214"/>
      <c r="O217" s="214"/>
      <c r="P217" s="214"/>
      <c r="Q217" s="214"/>
      <c r="R217" s="214"/>
      <c r="S217" s="214"/>
      <c r="T217" s="215"/>
      <c r="AT217" s="209" t="s">
        <v>197</v>
      </c>
      <c r="AU217" s="209" t="s">
        <v>195</v>
      </c>
      <c r="AV217" s="14" t="s">
        <v>97</v>
      </c>
      <c r="AW217" s="14" t="s">
        <v>35</v>
      </c>
      <c r="AX217" s="14" t="s">
        <v>71</v>
      </c>
      <c r="AY217" s="209" t="s">
        <v>187</v>
      </c>
    </row>
    <row r="218" spans="2:51" s="12" customFormat="1" ht="13.5">
      <c r="B218" s="187"/>
      <c r="D218" s="179" t="s">
        <v>197</v>
      </c>
      <c r="E218" s="188" t="s">
        <v>22</v>
      </c>
      <c r="F218" s="189" t="s">
        <v>1865</v>
      </c>
      <c r="H218" s="190">
        <v>16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197</v>
      </c>
      <c r="AU218" s="188" t="s">
        <v>195</v>
      </c>
      <c r="AV218" s="12" t="s">
        <v>195</v>
      </c>
      <c r="AW218" s="12" t="s">
        <v>35</v>
      </c>
      <c r="AX218" s="12" t="s">
        <v>71</v>
      </c>
      <c r="AY218" s="188" t="s">
        <v>187</v>
      </c>
    </row>
    <row r="219" spans="2:51" s="12" customFormat="1" ht="13.5">
      <c r="B219" s="187"/>
      <c r="D219" s="179" t="s">
        <v>197</v>
      </c>
      <c r="E219" s="188" t="s">
        <v>22</v>
      </c>
      <c r="F219" s="189" t="s">
        <v>1859</v>
      </c>
      <c r="H219" s="190">
        <v>13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8" t="s">
        <v>197</v>
      </c>
      <c r="AU219" s="188" t="s">
        <v>195</v>
      </c>
      <c r="AV219" s="12" t="s">
        <v>195</v>
      </c>
      <c r="AW219" s="12" t="s">
        <v>35</v>
      </c>
      <c r="AX219" s="12" t="s">
        <v>71</v>
      </c>
      <c r="AY219" s="188" t="s">
        <v>187</v>
      </c>
    </row>
    <row r="220" spans="2:51" s="12" customFormat="1" ht="13.5">
      <c r="B220" s="187"/>
      <c r="D220" s="179" t="s">
        <v>197</v>
      </c>
      <c r="E220" s="188" t="s">
        <v>22</v>
      </c>
      <c r="F220" s="189" t="s">
        <v>1866</v>
      </c>
      <c r="H220" s="190">
        <v>1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197</v>
      </c>
      <c r="AU220" s="188" t="s">
        <v>195</v>
      </c>
      <c r="AV220" s="12" t="s">
        <v>195</v>
      </c>
      <c r="AW220" s="12" t="s">
        <v>35</v>
      </c>
      <c r="AX220" s="12" t="s">
        <v>71</v>
      </c>
      <c r="AY220" s="188" t="s">
        <v>187</v>
      </c>
    </row>
    <row r="221" spans="2:51" s="12" customFormat="1" ht="13.5">
      <c r="B221" s="187"/>
      <c r="D221" s="179" t="s">
        <v>197</v>
      </c>
      <c r="E221" s="188" t="s">
        <v>22</v>
      </c>
      <c r="F221" s="189" t="s">
        <v>1860</v>
      </c>
      <c r="H221" s="190">
        <v>16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197</v>
      </c>
      <c r="AU221" s="188" t="s">
        <v>195</v>
      </c>
      <c r="AV221" s="12" t="s">
        <v>195</v>
      </c>
      <c r="AW221" s="12" t="s">
        <v>35</v>
      </c>
      <c r="AX221" s="12" t="s">
        <v>71</v>
      </c>
      <c r="AY221" s="188" t="s">
        <v>187</v>
      </c>
    </row>
    <row r="222" spans="2:51" s="12" customFormat="1" ht="13.5">
      <c r="B222" s="187"/>
      <c r="D222" s="179" t="s">
        <v>197</v>
      </c>
      <c r="E222" s="188" t="s">
        <v>22</v>
      </c>
      <c r="F222" s="189" t="s">
        <v>1867</v>
      </c>
      <c r="H222" s="190">
        <v>6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197</v>
      </c>
      <c r="AU222" s="188" t="s">
        <v>195</v>
      </c>
      <c r="AV222" s="12" t="s">
        <v>195</v>
      </c>
      <c r="AW222" s="12" t="s">
        <v>35</v>
      </c>
      <c r="AX222" s="12" t="s">
        <v>71</v>
      </c>
      <c r="AY222" s="188" t="s">
        <v>187</v>
      </c>
    </row>
    <row r="223" spans="2:51" s="12" customFormat="1" ht="13.5">
      <c r="B223" s="187"/>
      <c r="D223" s="179" t="s">
        <v>197</v>
      </c>
      <c r="E223" s="188" t="s">
        <v>22</v>
      </c>
      <c r="F223" s="189" t="s">
        <v>1868</v>
      </c>
      <c r="H223" s="190">
        <v>1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8" t="s">
        <v>197</v>
      </c>
      <c r="AU223" s="188" t="s">
        <v>195</v>
      </c>
      <c r="AV223" s="12" t="s">
        <v>195</v>
      </c>
      <c r="AW223" s="12" t="s">
        <v>35</v>
      </c>
      <c r="AX223" s="12" t="s">
        <v>71</v>
      </c>
      <c r="AY223" s="188" t="s">
        <v>187</v>
      </c>
    </row>
    <row r="224" spans="2:51" s="14" customFormat="1" ht="13.5">
      <c r="B224" s="208"/>
      <c r="D224" s="179" t="s">
        <v>197</v>
      </c>
      <c r="E224" s="209" t="s">
        <v>22</v>
      </c>
      <c r="F224" s="210" t="s">
        <v>867</v>
      </c>
      <c r="H224" s="211">
        <v>53</v>
      </c>
      <c r="I224" s="212"/>
      <c r="L224" s="208"/>
      <c r="M224" s="213"/>
      <c r="N224" s="214"/>
      <c r="O224" s="214"/>
      <c r="P224" s="214"/>
      <c r="Q224" s="214"/>
      <c r="R224" s="214"/>
      <c r="S224" s="214"/>
      <c r="T224" s="215"/>
      <c r="AT224" s="209" t="s">
        <v>197</v>
      </c>
      <c r="AU224" s="209" t="s">
        <v>195</v>
      </c>
      <c r="AV224" s="14" t="s">
        <v>97</v>
      </c>
      <c r="AW224" s="14" t="s">
        <v>35</v>
      </c>
      <c r="AX224" s="14" t="s">
        <v>71</v>
      </c>
      <c r="AY224" s="209" t="s">
        <v>187</v>
      </c>
    </row>
    <row r="225" spans="2:51" s="12" customFormat="1" ht="13.5">
      <c r="B225" s="187"/>
      <c r="D225" s="179" t="s">
        <v>197</v>
      </c>
      <c r="E225" s="188" t="s">
        <v>22</v>
      </c>
      <c r="F225" s="189" t="s">
        <v>1869</v>
      </c>
      <c r="H225" s="190">
        <v>160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8" t="s">
        <v>197</v>
      </c>
      <c r="AU225" s="188" t="s">
        <v>195</v>
      </c>
      <c r="AV225" s="12" t="s">
        <v>195</v>
      </c>
      <c r="AW225" s="12" t="s">
        <v>35</v>
      </c>
      <c r="AX225" s="12" t="s">
        <v>71</v>
      </c>
      <c r="AY225" s="188" t="s">
        <v>187</v>
      </c>
    </row>
    <row r="226" spans="2:51" s="12" customFormat="1" ht="13.5">
      <c r="B226" s="187"/>
      <c r="D226" s="179" t="s">
        <v>197</v>
      </c>
      <c r="E226" s="188" t="s">
        <v>22</v>
      </c>
      <c r="F226" s="189" t="s">
        <v>1870</v>
      </c>
      <c r="H226" s="190">
        <v>60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197</v>
      </c>
      <c r="AU226" s="188" t="s">
        <v>195</v>
      </c>
      <c r="AV226" s="12" t="s">
        <v>195</v>
      </c>
      <c r="AW226" s="12" t="s">
        <v>35</v>
      </c>
      <c r="AX226" s="12" t="s">
        <v>71</v>
      </c>
      <c r="AY226" s="188" t="s">
        <v>187</v>
      </c>
    </row>
    <row r="227" spans="2:51" s="12" customFormat="1" ht="13.5">
      <c r="B227" s="187"/>
      <c r="D227" s="179" t="s">
        <v>197</v>
      </c>
      <c r="E227" s="188" t="s">
        <v>22</v>
      </c>
      <c r="F227" s="189" t="s">
        <v>1871</v>
      </c>
      <c r="H227" s="190">
        <v>10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197</v>
      </c>
      <c r="AU227" s="188" t="s">
        <v>195</v>
      </c>
      <c r="AV227" s="12" t="s">
        <v>195</v>
      </c>
      <c r="AW227" s="12" t="s">
        <v>35</v>
      </c>
      <c r="AX227" s="12" t="s">
        <v>71</v>
      </c>
      <c r="AY227" s="188" t="s">
        <v>187</v>
      </c>
    </row>
    <row r="228" spans="2:51" s="12" customFormat="1" ht="13.5">
      <c r="B228" s="187"/>
      <c r="D228" s="179" t="s">
        <v>197</v>
      </c>
      <c r="E228" s="188" t="s">
        <v>22</v>
      </c>
      <c r="F228" s="189" t="s">
        <v>1872</v>
      </c>
      <c r="H228" s="190">
        <v>60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197</v>
      </c>
      <c r="AU228" s="188" t="s">
        <v>195</v>
      </c>
      <c r="AV228" s="12" t="s">
        <v>195</v>
      </c>
      <c r="AW228" s="12" t="s">
        <v>35</v>
      </c>
      <c r="AX228" s="12" t="s">
        <v>71</v>
      </c>
      <c r="AY228" s="188" t="s">
        <v>187</v>
      </c>
    </row>
    <row r="229" spans="2:51" s="12" customFormat="1" ht="13.5">
      <c r="B229" s="187"/>
      <c r="D229" s="179" t="s">
        <v>197</v>
      </c>
      <c r="E229" s="188" t="s">
        <v>22</v>
      </c>
      <c r="F229" s="189" t="s">
        <v>1873</v>
      </c>
      <c r="H229" s="190">
        <v>10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197</v>
      </c>
      <c r="AU229" s="188" t="s">
        <v>195</v>
      </c>
      <c r="AV229" s="12" t="s">
        <v>195</v>
      </c>
      <c r="AW229" s="12" t="s">
        <v>35</v>
      </c>
      <c r="AX229" s="12" t="s">
        <v>71</v>
      </c>
      <c r="AY229" s="188" t="s">
        <v>187</v>
      </c>
    </row>
    <row r="230" spans="2:51" s="14" customFormat="1" ht="13.5">
      <c r="B230" s="208"/>
      <c r="D230" s="179" t="s">
        <v>197</v>
      </c>
      <c r="E230" s="209" t="s">
        <v>22</v>
      </c>
      <c r="F230" s="210" t="s">
        <v>870</v>
      </c>
      <c r="H230" s="211">
        <v>300</v>
      </c>
      <c r="I230" s="212"/>
      <c r="L230" s="208"/>
      <c r="M230" s="213"/>
      <c r="N230" s="214"/>
      <c r="O230" s="214"/>
      <c r="P230" s="214"/>
      <c r="Q230" s="214"/>
      <c r="R230" s="214"/>
      <c r="S230" s="214"/>
      <c r="T230" s="215"/>
      <c r="AT230" s="209" t="s">
        <v>197</v>
      </c>
      <c r="AU230" s="209" t="s">
        <v>195</v>
      </c>
      <c r="AV230" s="14" t="s">
        <v>97</v>
      </c>
      <c r="AW230" s="14" t="s">
        <v>35</v>
      </c>
      <c r="AX230" s="14" t="s">
        <v>71</v>
      </c>
      <c r="AY230" s="209" t="s">
        <v>187</v>
      </c>
    </row>
    <row r="231" spans="2:51" s="12" customFormat="1" ht="13.5">
      <c r="B231" s="187"/>
      <c r="D231" s="179" t="s">
        <v>197</v>
      </c>
      <c r="E231" s="188" t="s">
        <v>22</v>
      </c>
      <c r="F231" s="189" t="s">
        <v>1874</v>
      </c>
      <c r="H231" s="190">
        <v>160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8" t="s">
        <v>197</v>
      </c>
      <c r="AU231" s="188" t="s">
        <v>195</v>
      </c>
      <c r="AV231" s="12" t="s">
        <v>195</v>
      </c>
      <c r="AW231" s="12" t="s">
        <v>35</v>
      </c>
      <c r="AX231" s="12" t="s">
        <v>71</v>
      </c>
      <c r="AY231" s="188" t="s">
        <v>187</v>
      </c>
    </row>
    <row r="232" spans="2:51" s="12" customFormat="1" ht="13.5">
      <c r="B232" s="187"/>
      <c r="D232" s="179" t="s">
        <v>197</v>
      </c>
      <c r="E232" s="188" t="s">
        <v>22</v>
      </c>
      <c r="F232" s="189" t="s">
        <v>1875</v>
      </c>
      <c r="H232" s="190">
        <v>5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197</v>
      </c>
      <c r="AU232" s="188" t="s">
        <v>195</v>
      </c>
      <c r="AV232" s="12" t="s">
        <v>195</v>
      </c>
      <c r="AW232" s="12" t="s">
        <v>35</v>
      </c>
      <c r="AX232" s="12" t="s">
        <v>71</v>
      </c>
      <c r="AY232" s="188" t="s">
        <v>187</v>
      </c>
    </row>
    <row r="233" spans="2:51" s="12" customFormat="1" ht="13.5">
      <c r="B233" s="187"/>
      <c r="D233" s="179" t="s">
        <v>197</v>
      </c>
      <c r="E233" s="188" t="s">
        <v>22</v>
      </c>
      <c r="F233" s="189" t="s">
        <v>1876</v>
      </c>
      <c r="H233" s="190">
        <v>5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197</v>
      </c>
      <c r="AU233" s="188" t="s">
        <v>195</v>
      </c>
      <c r="AV233" s="12" t="s">
        <v>195</v>
      </c>
      <c r="AW233" s="12" t="s">
        <v>35</v>
      </c>
      <c r="AX233" s="12" t="s">
        <v>71</v>
      </c>
      <c r="AY233" s="188" t="s">
        <v>187</v>
      </c>
    </row>
    <row r="234" spans="2:51" s="14" customFormat="1" ht="13.5">
      <c r="B234" s="208"/>
      <c r="D234" s="179" t="s">
        <v>197</v>
      </c>
      <c r="E234" s="209" t="s">
        <v>22</v>
      </c>
      <c r="F234" s="210" t="s">
        <v>873</v>
      </c>
      <c r="H234" s="211">
        <v>170</v>
      </c>
      <c r="I234" s="212"/>
      <c r="L234" s="208"/>
      <c r="M234" s="213"/>
      <c r="N234" s="214"/>
      <c r="O234" s="214"/>
      <c r="P234" s="214"/>
      <c r="Q234" s="214"/>
      <c r="R234" s="214"/>
      <c r="S234" s="214"/>
      <c r="T234" s="215"/>
      <c r="AT234" s="209" t="s">
        <v>197</v>
      </c>
      <c r="AU234" s="209" t="s">
        <v>195</v>
      </c>
      <c r="AV234" s="14" t="s">
        <v>97</v>
      </c>
      <c r="AW234" s="14" t="s">
        <v>35</v>
      </c>
      <c r="AX234" s="14" t="s">
        <v>71</v>
      </c>
      <c r="AY234" s="209" t="s">
        <v>187</v>
      </c>
    </row>
    <row r="235" spans="2:51" s="13" customFormat="1" ht="13.5">
      <c r="B235" s="195"/>
      <c r="D235" s="196" t="s">
        <v>197</v>
      </c>
      <c r="E235" s="197" t="s">
        <v>22</v>
      </c>
      <c r="F235" s="198" t="s">
        <v>201</v>
      </c>
      <c r="H235" s="199">
        <v>569</v>
      </c>
      <c r="I235" s="200"/>
      <c r="L235" s="195"/>
      <c r="M235" s="201"/>
      <c r="N235" s="202"/>
      <c r="O235" s="202"/>
      <c r="P235" s="202"/>
      <c r="Q235" s="202"/>
      <c r="R235" s="202"/>
      <c r="S235" s="202"/>
      <c r="T235" s="203"/>
      <c r="AT235" s="204" t="s">
        <v>197</v>
      </c>
      <c r="AU235" s="204" t="s">
        <v>195</v>
      </c>
      <c r="AV235" s="13" t="s">
        <v>194</v>
      </c>
      <c r="AW235" s="13" t="s">
        <v>35</v>
      </c>
      <c r="AX235" s="13" t="s">
        <v>78</v>
      </c>
      <c r="AY235" s="204" t="s">
        <v>187</v>
      </c>
    </row>
    <row r="236" spans="2:65" s="1" customFormat="1" ht="22.5" customHeight="1">
      <c r="B236" s="165"/>
      <c r="C236" s="166" t="s">
        <v>443</v>
      </c>
      <c r="D236" s="166" t="s">
        <v>189</v>
      </c>
      <c r="E236" s="167" t="s">
        <v>1877</v>
      </c>
      <c r="F236" s="168" t="s">
        <v>1878</v>
      </c>
      <c r="G236" s="169" t="s">
        <v>742</v>
      </c>
      <c r="H236" s="170">
        <v>260</v>
      </c>
      <c r="I236" s="171"/>
      <c r="J236" s="172">
        <f>ROUND(I236*H236,2)</f>
        <v>0</v>
      </c>
      <c r="K236" s="168" t="s">
        <v>193</v>
      </c>
      <c r="L236" s="35"/>
      <c r="M236" s="173" t="s">
        <v>22</v>
      </c>
      <c r="N236" s="174" t="s">
        <v>43</v>
      </c>
      <c r="O236" s="36"/>
      <c r="P236" s="175">
        <f>O236*H236</f>
        <v>0</v>
      </c>
      <c r="Q236" s="175">
        <v>0</v>
      </c>
      <c r="R236" s="175">
        <f>Q236*H236</f>
        <v>0</v>
      </c>
      <c r="S236" s="175">
        <v>0</v>
      </c>
      <c r="T236" s="176">
        <f>S236*H236</f>
        <v>0</v>
      </c>
      <c r="AR236" s="18" t="s">
        <v>301</v>
      </c>
      <c r="AT236" s="18" t="s">
        <v>189</v>
      </c>
      <c r="AU236" s="18" t="s">
        <v>195</v>
      </c>
      <c r="AY236" s="18" t="s">
        <v>187</v>
      </c>
      <c r="BE236" s="177">
        <f>IF(N236="základní",J236,0)</f>
        <v>0</v>
      </c>
      <c r="BF236" s="177">
        <f>IF(N236="snížená",J236,0)</f>
        <v>0</v>
      </c>
      <c r="BG236" s="177">
        <f>IF(N236="zákl. přenesená",J236,0)</f>
        <v>0</v>
      </c>
      <c r="BH236" s="177">
        <f>IF(N236="sníž. přenesená",J236,0)</f>
        <v>0</v>
      </c>
      <c r="BI236" s="177">
        <f>IF(N236="nulová",J236,0)</f>
        <v>0</v>
      </c>
      <c r="BJ236" s="18" t="s">
        <v>195</v>
      </c>
      <c r="BK236" s="177">
        <f>ROUND(I236*H236,2)</f>
        <v>0</v>
      </c>
      <c r="BL236" s="18" t="s">
        <v>301</v>
      </c>
      <c r="BM236" s="18" t="s">
        <v>1879</v>
      </c>
    </row>
    <row r="237" spans="2:51" s="11" customFormat="1" ht="13.5">
      <c r="B237" s="178"/>
      <c r="D237" s="179" t="s">
        <v>197</v>
      </c>
      <c r="E237" s="180" t="s">
        <v>22</v>
      </c>
      <c r="F237" s="181" t="s">
        <v>250</v>
      </c>
      <c r="H237" s="182" t="s">
        <v>22</v>
      </c>
      <c r="I237" s="183"/>
      <c r="L237" s="178"/>
      <c r="M237" s="184"/>
      <c r="N237" s="185"/>
      <c r="O237" s="185"/>
      <c r="P237" s="185"/>
      <c r="Q237" s="185"/>
      <c r="R237" s="185"/>
      <c r="S237" s="185"/>
      <c r="T237" s="186"/>
      <c r="AT237" s="182" t="s">
        <v>197</v>
      </c>
      <c r="AU237" s="182" t="s">
        <v>195</v>
      </c>
      <c r="AV237" s="11" t="s">
        <v>78</v>
      </c>
      <c r="AW237" s="11" t="s">
        <v>35</v>
      </c>
      <c r="AX237" s="11" t="s">
        <v>71</v>
      </c>
      <c r="AY237" s="182" t="s">
        <v>187</v>
      </c>
    </row>
    <row r="238" spans="2:51" s="12" customFormat="1" ht="13.5">
      <c r="B238" s="187"/>
      <c r="D238" s="196" t="s">
        <v>197</v>
      </c>
      <c r="E238" s="216" t="s">
        <v>22</v>
      </c>
      <c r="F238" s="217" t="s">
        <v>1880</v>
      </c>
      <c r="H238" s="218">
        <v>260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197</v>
      </c>
      <c r="AU238" s="188" t="s">
        <v>195</v>
      </c>
      <c r="AV238" s="12" t="s">
        <v>195</v>
      </c>
      <c r="AW238" s="12" t="s">
        <v>35</v>
      </c>
      <c r="AX238" s="12" t="s">
        <v>78</v>
      </c>
      <c r="AY238" s="188" t="s">
        <v>187</v>
      </c>
    </row>
    <row r="239" spans="2:65" s="1" customFormat="1" ht="22.5" customHeight="1">
      <c r="B239" s="165"/>
      <c r="C239" s="219" t="s">
        <v>446</v>
      </c>
      <c r="D239" s="219" t="s">
        <v>307</v>
      </c>
      <c r="E239" s="220" t="s">
        <v>1881</v>
      </c>
      <c r="F239" s="221" t="s">
        <v>1882</v>
      </c>
      <c r="G239" s="222" t="s">
        <v>192</v>
      </c>
      <c r="H239" s="223">
        <v>101.325</v>
      </c>
      <c r="I239" s="224"/>
      <c r="J239" s="225">
        <f>ROUND(I239*H239,2)</f>
        <v>0</v>
      </c>
      <c r="K239" s="221" t="s">
        <v>193</v>
      </c>
      <c r="L239" s="226"/>
      <c r="M239" s="227" t="s">
        <v>22</v>
      </c>
      <c r="N239" s="228" t="s">
        <v>43</v>
      </c>
      <c r="O239" s="36"/>
      <c r="P239" s="175">
        <f>O239*H239</f>
        <v>0</v>
      </c>
      <c r="Q239" s="175">
        <v>0.0011</v>
      </c>
      <c r="R239" s="175">
        <f>Q239*H239</f>
        <v>0.11145750000000001</v>
      </c>
      <c r="S239" s="175">
        <v>0</v>
      </c>
      <c r="T239" s="176">
        <f>S239*H239</f>
        <v>0</v>
      </c>
      <c r="AR239" s="18" t="s">
        <v>437</v>
      </c>
      <c r="AT239" s="18" t="s">
        <v>307</v>
      </c>
      <c r="AU239" s="18" t="s">
        <v>195</v>
      </c>
      <c r="AY239" s="18" t="s">
        <v>187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8" t="s">
        <v>195</v>
      </c>
      <c r="BK239" s="177">
        <f>ROUND(I239*H239,2)</f>
        <v>0</v>
      </c>
      <c r="BL239" s="18" t="s">
        <v>301</v>
      </c>
      <c r="BM239" s="18" t="s">
        <v>1883</v>
      </c>
    </row>
    <row r="240" spans="2:51" s="11" customFormat="1" ht="13.5">
      <c r="B240" s="178"/>
      <c r="D240" s="179" t="s">
        <v>197</v>
      </c>
      <c r="E240" s="180" t="s">
        <v>22</v>
      </c>
      <c r="F240" s="181" t="s">
        <v>1884</v>
      </c>
      <c r="H240" s="182" t="s">
        <v>22</v>
      </c>
      <c r="I240" s="183"/>
      <c r="L240" s="178"/>
      <c r="M240" s="184"/>
      <c r="N240" s="185"/>
      <c r="O240" s="185"/>
      <c r="P240" s="185"/>
      <c r="Q240" s="185"/>
      <c r="R240" s="185"/>
      <c r="S240" s="185"/>
      <c r="T240" s="186"/>
      <c r="AT240" s="182" t="s">
        <v>197</v>
      </c>
      <c r="AU240" s="182" t="s">
        <v>195</v>
      </c>
      <c r="AV240" s="11" t="s">
        <v>78</v>
      </c>
      <c r="AW240" s="11" t="s">
        <v>35</v>
      </c>
      <c r="AX240" s="11" t="s">
        <v>71</v>
      </c>
      <c r="AY240" s="182" t="s">
        <v>187</v>
      </c>
    </row>
    <row r="241" spans="2:51" s="12" customFormat="1" ht="13.5">
      <c r="B241" s="187"/>
      <c r="D241" s="179" t="s">
        <v>197</v>
      </c>
      <c r="E241" s="188" t="s">
        <v>22</v>
      </c>
      <c r="F241" s="189" t="s">
        <v>1885</v>
      </c>
      <c r="H241" s="190">
        <v>73.71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8" t="s">
        <v>197</v>
      </c>
      <c r="AU241" s="188" t="s">
        <v>195</v>
      </c>
      <c r="AV241" s="12" t="s">
        <v>195</v>
      </c>
      <c r="AW241" s="12" t="s">
        <v>35</v>
      </c>
      <c r="AX241" s="12" t="s">
        <v>71</v>
      </c>
      <c r="AY241" s="188" t="s">
        <v>187</v>
      </c>
    </row>
    <row r="242" spans="2:51" s="12" customFormat="1" ht="13.5">
      <c r="B242" s="187"/>
      <c r="D242" s="179" t="s">
        <v>197</v>
      </c>
      <c r="E242" s="188" t="s">
        <v>22</v>
      </c>
      <c r="F242" s="189" t="s">
        <v>1886</v>
      </c>
      <c r="H242" s="190">
        <v>13.23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197</v>
      </c>
      <c r="AU242" s="188" t="s">
        <v>195</v>
      </c>
      <c r="AV242" s="12" t="s">
        <v>195</v>
      </c>
      <c r="AW242" s="12" t="s">
        <v>35</v>
      </c>
      <c r="AX242" s="12" t="s">
        <v>71</v>
      </c>
      <c r="AY242" s="188" t="s">
        <v>187</v>
      </c>
    </row>
    <row r="243" spans="2:51" s="12" customFormat="1" ht="13.5">
      <c r="B243" s="187"/>
      <c r="D243" s="179" t="s">
        <v>197</v>
      </c>
      <c r="E243" s="188" t="s">
        <v>22</v>
      </c>
      <c r="F243" s="189" t="s">
        <v>1887</v>
      </c>
      <c r="H243" s="190">
        <v>14.385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197</v>
      </c>
      <c r="AU243" s="188" t="s">
        <v>195</v>
      </c>
      <c r="AV243" s="12" t="s">
        <v>195</v>
      </c>
      <c r="AW243" s="12" t="s">
        <v>35</v>
      </c>
      <c r="AX243" s="12" t="s">
        <v>71</v>
      </c>
      <c r="AY243" s="188" t="s">
        <v>187</v>
      </c>
    </row>
    <row r="244" spans="2:51" s="13" customFormat="1" ht="13.5">
      <c r="B244" s="195"/>
      <c r="D244" s="196" t="s">
        <v>197</v>
      </c>
      <c r="E244" s="197" t="s">
        <v>22</v>
      </c>
      <c r="F244" s="198" t="s">
        <v>201</v>
      </c>
      <c r="H244" s="199">
        <v>101.325</v>
      </c>
      <c r="I244" s="200"/>
      <c r="L244" s="195"/>
      <c r="M244" s="201"/>
      <c r="N244" s="202"/>
      <c r="O244" s="202"/>
      <c r="P244" s="202"/>
      <c r="Q244" s="202"/>
      <c r="R244" s="202"/>
      <c r="S244" s="202"/>
      <c r="T244" s="203"/>
      <c r="AT244" s="204" t="s">
        <v>197</v>
      </c>
      <c r="AU244" s="204" t="s">
        <v>195</v>
      </c>
      <c r="AV244" s="13" t="s">
        <v>194</v>
      </c>
      <c r="AW244" s="13" t="s">
        <v>35</v>
      </c>
      <c r="AX244" s="13" t="s">
        <v>78</v>
      </c>
      <c r="AY244" s="204" t="s">
        <v>187</v>
      </c>
    </row>
    <row r="245" spans="2:65" s="1" customFormat="1" ht="22.5" customHeight="1">
      <c r="B245" s="165"/>
      <c r="C245" s="219" t="s">
        <v>452</v>
      </c>
      <c r="D245" s="219" t="s">
        <v>307</v>
      </c>
      <c r="E245" s="220" t="s">
        <v>1888</v>
      </c>
      <c r="F245" s="221" t="s">
        <v>1889</v>
      </c>
      <c r="G245" s="222" t="s">
        <v>192</v>
      </c>
      <c r="H245" s="223">
        <v>12.6</v>
      </c>
      <c r="I245" s="224"/>
      <c r="J245" s="225">
        <f>ROUND(I245*H245,2)</f>
        <v>0</v>
      </c>
      <c r="K245" s="221" t="s">
        <v>193</v>
      </c>
      <c r="L245" s="226"/>
      <c r="M245" s="227" t="s">
        <v>22</v>
      </c>
      <c r="N245" s="228" t="s">
        <v>43</v>
      </c>
      <c r="O245" s="36"/>
      <c r="P245" s="175">
        <f>O245*H245</f>
        <v>0</v>
      </c>
      <c r="Q245" s="175">
        <v>0.0015</v>
      </c>
      <c r="R245" s="175">
        <f>Q245*H245</f>
        <v>0.0189</v>
      </c>
      <c r="S245" s="175">
        <v>0</v>
      </c>
      <c r="T245" s="176">
        <f>S245*H245</f>
        <v>0</v>
      </c>
      <c r="AR245" s="18" t="s">
        <v>437</v>
      </c>
      <c r="AT245" s="18" t="s">
        <v>307</v>
      </c>
      <c r="AU245" s="18" t="s">
        <v>195</v>
      </c>
      <c r="AY245" s="18" t="s">
        <v>187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18" t="s">
        <v>195</v>
      </c>
      <c r="BK245" s="177">
        <f>ROUND(I245*H245,2)</f>
        <v>0</v>
      </c>
      <c r="BL245" s="18" t="s">
        <v>301</v>
      </c>
      <c r="BM245" s="18" t="s">
        <v>1890</v>
      </c>
    </row>
    <row r="246" spans="2:51" s="12" customFormat="1" ht="13.5">
      <c r="B246" s="187"/>
      <c r="D246" s="196" t="s">
        <v>197</v>
      </c>
      <c r="E246" s="216" t="s">
        <v>22</v>
      </c>
      <c r="F246" s="217" t="s">
        <v>1891</v>
      </c>
      <c r="H246" s="218">
        <v>12.6</v>
      </c>
      <c r="I246" s="191"/>
      <c r="L246" s="187"/>
      <c r="M246" s="192"/>
      <c r="N246" s="193"/>
      <c r="O246" s="193"/>
      <c r="P246" s="193"/>
      <c r="Q246" s="193"/>
      <c r="R246" s="193"/>
      <c r="S246" s="193"/>
      <c r="T246" s="194"/>
      <c r="AT246" s="188" t="s">
        <v>197</v>
      </c>
      <c r="AU246" s="188" t="s">
        <v>195</v>
      </c>
      <c r="AV246" s="12" t="s">
        <v>195</v>
      </c>
      <c r="AW246" s="12" t="s">
        <v>35</v>
      </c>
      <c r="AX246" s="12" t="s">
        <v>78</v>
      </c>
      <c r="AY246" s="188" t="s">
        <v>187</v>
      </c>
    </row>
    <row r="247" spans="2:65" s="1" customFormat="1" ht="22.5" customHeight="1">
      <c r="B247" s="165"/>
      <c r="C247" s="219" t="s">
        <v>457</v>
      </c>
      <c r="D247" s="219" t="s">
        <v>307</v>
      </c>
      <c r="E247" s="220" t="s">
        <v>1892</v>
      </c>
      <c r="F247" s="221" t="s">
        <v>1893</v>
      </c>
      <c r="G247" s="222" t="s">
        <v>192</v>
      </c>
      <c r="H247" s="223">
        <v>173.565</v>
      </c>
      <c r="I247" s="224"/>
      <c r="J247" s="225">
        <f>ROUND(I247*H247,2)</f>
        <v>0</v>
      </c>
      <c r="K247" s="221" t="s">
        <v>22</v>
      </c>
      <c r="L247" s="226"/>
      <c r="M247" s="227" t="s">
        <v>22</v>
      </c>
      <c r="N247" s="228" t="s">
        <v>43</v>
      </c>
      <c r="O247" s="36"/>
      <c r="P247" s="175">
        <f>O247*H247</f>
        <v>0</v>
      </c>
      <c r="Q247" s="175">
        <v>0</v>
      </c>
      <c r="R247" s="175">
        <f>Q247*H247</f>
        <v>0</v>
      </c>
      <c r="S247" s="175">
        <v>0</v>
      </c>
      <c r="T247" s="176">
        <f>S247*H247</f>
        <v>0</v>
      </c>
      <c r="AR247" s="18" t="s">
        <v>437</v>
      </c>
      <c r="AT247" s="18" t="s">
        <v>307</v>
      </c>
      <c r="AU247" s="18" t="s">
        <v>195</v>
      </c>
      <c r="AY247" s="18" t="s">
        <v>187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18" t="s">
        <v>195</v>
      </c>
      <c r="BK247" s="177">
        <f>ROUND(I247*H247,2)</f>
        <v>0</v>
      </c>
      <c r="BL247" s="18" t="s">
        <v>301</v>
      </c>
      <c r="BM247" s="18" t="s">
        <v>1894</v>
      </c>
    </row>
    <row r="248" spans="2:51" s="11" customFormat="1" ht="13.5">
      <c r="B248" s="178"/>
      <c r="D248" s="179" t="s">
        <v>197</v>
      </c>
      <c r="E248" s="180" t="s">
        <v>22</v>
      </c>
      <c r="F248" s="181" t="s">
        <v>250</v>
      </c>
      <c r="H248" s="182" t="s">
        <v>22</v>
      </c>
      <c r="I248" s="183"/>
      <c r="L248" s="178"/>
      <c r="M248" s="184"/>
      <c r="N248" s="185"/>
      <c r="O248" s="185"/>
      <c r="P248" s="185"/>
      <c r="Q248" s="185"/>
      <c r="R248" s="185"/>
      <c r="S248" s="185"/>
      <c r="T248" s="186"/>
      <c r="AT248" s="182" t="s">
        <v>197</v>
      </c>
      <c r="AU248" s="182" t="s">
        <v>195</v>
      </c>
      <c r="AV248" s="11" t="s">
        <v>78</v>
      </c>
      <c r="AW248" s="11" t="s">
        <v>35</v>
      </c>
      <c r="AX248" s="11" t="s">
        <v>71</v>
      </c>
      <c r="AY248" s="182" t="s">
        <v>187</v>
      </c>
    </row>
    <row r="249" spans="2:51" s="12" customFormat="1" ht="13.5">
      <c r="B249" s="187"/>
      <c r="D249" s="179" t="s">
        <v>197</v>
      </c>
      <c r="E249" s="188" t="s">
        <v>22</v>
      </c>
      <c r="F249" s="189" t="s">
        <v>1895</v>
      </c>
      <c r="H249" s="190">
        <v>138.915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8" t="s">
        <v>197</v>
      </c>
      <c r="AU249" s="188" t="s">
        <v>195</v>
      </c>
      <c r="AV249" s="12" t="s">
        <v>195</v>
      </c>
      <c r="AW249" s="12" t="s">
        <v>35</v>
      </c>
      <c r="AX249" s="12" t="s">
        <v>71</v>
      </c>
      <c r="AY249" s="188" t="s">
        <v>187</v>
      </c>
    </row>
    <row r="250" spans="2:51" s="12" customFormat="1" ht="13.5">
      <c r="B250" s="187"/>
      <c r="D250" s="179" t="s">
        <v>197</v>
      </c>
      <c r="E250" s="188" t="s">
        <v>22</v>
      </c>
      <c r="F250" s="189" t="s">
        <v>1896</v>
      </c>
      <c r="H250" s="190">
        <v>34.65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8" t="s">
        <v>197</v>
      </c>
      <c r="AU250" s="188" t="s">
        <v>195</v>
      </c>
      <c r="AV250" s="12" t="s">
        <v>195</v>
      </c>
      <c r="AW250" s="12" t="s">
        <v>35</v>
      </c>
      <c r="AX250" s="12" t="s">
        <v>71</v>
      </c>
      <c r="AY250" s="188" t="s">
        <v>187</v>
      </c>
    </row>
    <row r="251" spans="2:51" s="13" customFormat="1" ht="13.5">
      <c r="B251" s="195"/>
      <c r="D251" s="196" t="s">
        <v>197</v>
      </c>
      <c r="E251" s="197" t="s">
        <v>22</v>
      </c>
      <c r="F251" s="198" t="s">
        <v>201</v>
      </c>
      <c r="H251" s="199">
        <v>173.565</v>
      </c>
      <c r="I251" s="200"/>
      <c r="L251" s="195"/>
      <c r="M251" s="201"/>
      <c r="N251" s="202"/>
      <c r="O251" s="202"/>
      <c r="P251" s="202"/>
      <c r="Q251" s="202"/>
      <c r="R251" s="202"/>
      <c r="S251" s="202"/>
      <c r="T251" s="203"/>
      <c r="AT251" s="204" t="s">
        <v>197</v>
      </c>
      <c r="AU251" s="204" t="s">
        <v>195</v>
      </c>
      <c r="AV251" s="13" t="s">
        <v>194</v>
      </c>
      <c r="AW251" s="13" t="s">
        <v>35</v>
      </c>
      <c r="AX251" s="13" t="s">
        <v>78</v>
      </c>
      <c r="AY251" s="204" t="s">
        <v>187</v>
      </c>
    </row>
    <row r="252" spans="2:65" s="1" customFormat="1" ht="22.5" customHeight="1">
      <c r="B252" s="165"/>
      <c r="C252" s="166" t="s">
        <v>463</v>
      </c>
      <c r="D252" s="166" t="s">
        <v>189</v>
      </c>
      <c r="E252" s="167" t="s">
        <v>1897</v>
      </c>
      <c r="F252" s="168" t="s">
        <v>1898</v>
      </c>
      <c r="G252" s="169" t="s">
        <v>742</v>
      </c>
      <c r="H252" s="170">
        <v>128</v>
      </c>
      <c r="I252" s="171"/>
      <c r="J252" s="172">
        <f>ROUND(I252*H252,2)</f>
        <v>0</v>
      </c>
      <c r="K252" s="168" t="s">
        <v>193</v>
      </c>
      <c r="L252" s="35"/>
      <c r="M252" s="173" t="s">
        <v>22</v>
      </c>
      <c r="N252" s="174" t="s">
        <v>43</v>
      </c>
      <c r="O252" s="36"/>
      <c r="P252" s="175">
        <f>O252*H252</f>
        <v>0</v>
      </c>
      <c r="Q252" s="175">
        <v>0</v>
      </c>
      <c r="R252" s="175">
        <f>Q252*H252</f>
        <v>0</v>
      </c>
      <c r="S252" s="175">
        <v>0</v>
      </c>
      <c r="T252" s="176">
        <f>S252*H252</f>
        <v>0</v>
      </c>
      <c r="AR252" s="18" t="s">
        <v>301</v>
      </c>
      <c r="AT252" s="18" t="s">
        <v>189</v>
      </c>
      <c r="AU252" s="18" t="s">
        <v>195</v>
      </c>
      <c r="AY252" s="18" t="s">
        <v>187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8" t="s">
        <v>195</v>
      </c>
      <c r="BK252" s="177">
        <f>ROUND(I252*H252,2)</f>
        <v>0</v>
      </c>
      <c r="BL252" s="18" t="s">
        <v>301</v>
      </c>
      <c r="BM252" s="18" t="s">
        <v>1899</v>
      </c>
    </row>
    <row r="253" spans="2:51" s="11" customFormat="1" ht="13.5">
      <c r="B253" s="178"/>
      <c r="D253" s="179" t="s">
        <v>197</v>
      </c>
      <c r="E253" s="180" t="s">
        <v>22</v>
      </c>
      <c r="F253" s="181" t="s">
        <v>250</v>
      </c>
      <c r="H253" s="182" t="s">
        <v>22</v>
      </c>
      <c r="I253" s="183"/>
      <c r="L253" s="178"/>
      <c r="M253" s="184"/>
      <c r="N253" s="185"/>
      <c r="O253" s="185"/>
      <c r="P253" s="185"/>
      <c r="Q253" s="185"/>
      <c r="R253" s="185"/>
      <c r="S253" s="185"/>
      <c r="T253" s="186"/>
      <c r="AT253" s="182" t="s">
        <v>197</v>
      </c>
      <c r="AU253" s="182" t="s">
        <v>195</v>
      </c>
      <c r="AV253" s="11" t="s">
        <v>78</v>
      </c>
      <c r="AW253" s="11" t="s">
        <v>35</v>
      </c>
      <c r="AX253" s="11" t="s">
        <v>71</v>
      </c>
      <c r="AY253" s="182" t="s">
        <v>187</v>
      </c>
    </row>
    <row r="254" spans="2:51" s="12" customFormat="1" ht="13.5">
      <c r="B254" s="187"/>
      <c r="D254" s="196" t="s">
        <v>197</v>
      </c>
      <c r="E254" s="216" t="s">
        <v>22</v>
      </c>
      <c r="F254" s="217" t="s">
        <v>1900</v>
      </c>
      <c r="H254" s="218">
        <v>128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8" t="s">
        <v>197</v>
      </c>
      <c r="AU254" s="188" t="s">
        <v>195</v>
      </c>
      <c r="AV254" s="12" t="s">
        <v>195</v>
      </c>
      <c r="AW254" s="12" t="s">
        <v>35</v>
      </c>
      <c r="AX254" s="12" t="s">
        <v>78</v>
      </c>
      <c r="AY254" s="188" t="s">
        <v>187</v>
      </c>
    </row>
    <row r="255" spans="2:65" s="1" customFormat="1" ht="22.5" customHeight="1">
      <c r="B255" s="165"/>
      <c r="C255" s="219" t="s">
        <v>468</v>
      </c>
      <c r="D255" s="219" t="s">
        <v>307</v>
      </c>
      <c r="E255" s="220" t="s">
        <v>1881</v>
      </c>
      <c r="F255" s="221" t="s">
        <v>1882</v>
      </c>
      <c r="G255" s="222" t="s">
        <v>192</v>
      </c>
      <c r="H255" s="223">
        <v>317.52</v>
      </c>
      <c r="I255" s="224"/>
      <c r="J255" s="225">
        <f>ROUND(I255*H255,2)</f>
        <v>0</v>
      </c>
      <c r="K255" s="221" t="s">
        <v>193</v>
      </c>
      <c r="L255" s="226"/>
      <c r="M255" s="227" t="s">
        <v>22</v>
      </c>
      <c r="N255" s="228" t="s">
        <v>43</v>
      </c>
      <c r="O255" s="36"/>
      <c r="P255" s="175">
        <f>O255*H255</f>
        <v>0</v>
      </c>
      <c r="Q255" s="175">
        <v>0.0011</v>
      </c>
      <c r="R255" s="175">
        <f>Q255*H255</f>
        <v>0.349272</v>
      </c>
      <c r="S255" s="175">
        <v>0</v>
      </c>
      <c r="T255" s="176">
        <f>S255*H255</f>
        <v>0</v>
      </c>
      <c r="AR255" s="18" t="s">
        <v>437</v>
      </c>
      <c r="AT255" s="18" t="s">
        <v>307</v>
      </c>
      <c r="AU255" s="18" t="s">
        <v>195</v>
      </c>
      <c r="AY255" s="18" t="s">
        <v>187</v>
      </c>
      <c r="BE255" s="177">
        <f>IF(N255="základní",J255,0)</f>
        <v>0</v>
      </c>
      <c r="BF255" s="177">
        <f>IF(N255="snížená",J255,0)</f>
        <v>0</v>
      </c>
      <c r="BG255" s="177">
        <f>IF(N255="zákl. přenesená",J255,0)</f>
        <v>0</v>
      </c>
      <c r="BH255" s="177">
        <f>IF(N255="sníž. přenesená",J255,0)</f>
        <v>0</v>
      </c>
      <c r="BI255" s="177">
        <f>IF(N255="nulová",J255,0)</f>
        <v>0</v>
      </c>
      <c r="BJ255" s="18" t="s">
        <v>195</v>
      </c>
      <c r="BK255" s="177">
        <f>ROUND(I255*H255,2)</f>
        <v>0</v>
      </c>
      <c r="BL255" s="18" t="s">
        <v>301</v>
      </c>
      <c r="BM255" s="18" t="s">
        <v>1901</v>
      </c>
    </row>
    <row r="256" spans="2:51" s="11" customFormat="1" ht="13.5">
      <c r="B256" s="178"/>
      <c r="D256" s="179" t="s">
        <v>197</v>
      </c>
      <c r="E256" s="180" t="s">
        <v>22</v>
      </c>
      <c r="F256" s="181" t="s">
        <v>1884</v>
      </c>
      <c r="H256" s="182" t="s">
        <v>22</v>
      </c>
      <c r="I256" s="183"/>
      <c r="L256" s="178"/>
      <c r="M256" s="184"/>
      <c r="N256" s="185"/>
      <c r="O256" s="185"/>
      <c r="P256" s="185"/>
      <c r="Q256" s="185"/>
      <c r="R256" s="185"/>
      <c r="S256" s="185"/>
      <c r="T256" s="186"/>
      <c r="AT256" s="182" t="s">
        <v>197</v>
      </c>
      <c r="AU256" s="182" t="s">
        <v>195</v>
      </c>
      <c r="AV256" s="11" t="s">
        <v>78</v>
      </c>
      <c r="AW256" s="11" t="s">
        <v>35</v>
      </c>
      <c r="AX256" s="11" t="s">
        <v>71</v>
      </c>
      <c r="AY256" s="182" t="s">
        <v>187</v>
      </c>
    </row>
    <row r="257" spans="2:51" s="12" customFormat="1" ht="13.5">
      <c r="B257" s="187"/>
      <c r="D257" s="196" t="s">
        <v>197</v>
      </c>
      <c r="E257" s="216" t="s">
        <v>22</v>
      </c>
      <c r="F257" s="217" t="s">
        <v>1902</v>
      </c>
      <c r="H257" s="218">
        <v>317.52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197</v>
      </c>
      <c r="AU257" s="188" t="s">
        <v>195</v>
      </c>
      <c r="AV257" s="12" t="s">
        <v>195</v>
      </c>
      <c r="AW257" s="12" t="s">
        <v>35</v>
      </c>
      <c r="AX257" s="12" t="s">
        <v>78</v>
      </c>
      <c r="AY257" s="188" t="s">
        <v>187</v>
      </c>
    </row>
    <row r="258" spans="2:65" s="1" customFormat="1" ht="22.5" customHeight="1">
      <c r="B258" s="165"/>
      <c r="C258" s="219" t="s">
        <v>473</v>
      </c>
      <c r="D258" s="219" t="s">
        <v>307</v>
      </c>
      <c r="E258" s="220" t="s">
        <v>1892</v>
      </c>
      <c r="F258" s="221" t="s">
        <v>1893</v>
      </c>
      <c r="G258" s="222" t="s">
        <v>192</v>
      </c>
      <c r="H258" s="223">
        <v>4.033</v>
      </c>
      <c r="I258" s="224"/>
      <c r="J258" s="225">
        <f>ROUND(I258*H258,2)</f>
        <v>0</v>
      </c>
      <c r="K258" s="221" t="s">
        <v>22</v>
      </c>
      <c r="L258" s="226"/>
      <c r="M258" s="227" t="s">
        <v>22</v>
      </c>
      <c r="N258" s="228" t="s">
        <v>43</v>
      </c>
      <c r="O258" s="36"/>
      <c r="P258" s="175">
        <f>O258*H258</f>
        <v>0</v>
      </c>
      <c r="Q258" s="175">
        <v>0</v>
      </c>
      <c r="R258" s="175">
        <f>Q258*H258</f>
        <v>0</v>
      </c>
      <c r="S258" s="175">
        <v>0</v>
      </c>
      <c r="T258" s="176">
        <f>S258*H258</f>
        <v>0</v>
      </c>
      <c r="AR258" s="18" t="s">
        <v>437</v>
      </c>
      <c r="AT258" s="18" t="s">
        <v>307</v>
      </c>
      <c r="AU258" s="18" t="s">
        <v>195</v>
      </c>
      <c r="AY258" s="18" t="s">
        <v>187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18" t="s">
        <v>195</v>
      </c>
      <c r="BK258" s="177">
        <f>ROUND(I258*H258,2)</f>
        <v>0</v>
      </c>
      <c r="BL258" s="18" t="s">
        <v>301</v>
      </c>
      <c r="BM258" s="18" t="s">
        <v>1903</v>
      </c>
    </row>
    <row r="259" spans="2:51" s="11" customFormat="1" ht="13.5">
      <c r="B259" s="178"/>
      <c r="D259" s="179" t="s">
        <v>197</v>
      </c>
      <c r="E259" s="180" t="s">
        <v>22</v>
      </c>
      <c r="F259" s="181" t="s">
        <v>250</v>
      </c>
      <c r="H259" s="182" t="s">
        <v>22</v>
      </c>
      <c r="I259" s="183"/>
      <c r="L259" s="178"/>
      <c r="M259" s="184"/>
      <c r="N259" s="185"/>
      <c r="O259" s="185"/>
      <c r="P259" s="185"/>
      <c r="Q259" s="185"/>
      <c r="R259" s="185"/>
      <c r="S259" s="185"/>
      <c r="T259" s="186"/>
      <c r="AT259" s="182" t="s">
        <v>197</v>
      </c>
      <c r="AU259" s="182" t="s">
        <v>195</v>
      </c>
      <c r="AV259" s="11" t="s">
        <v>78</v>
      </c>
      <c r="AW259" s="11" t="s">
        <v>35</v>
      </c>
      <c r="AX259" s="11" t="s">
        <v>71</v>
      </c>
      <c r="AY259" s="182" t="s">
        <v>187</v>
      </c>
    </row>
    <row r="260" spans="2:51" s="12" customFormat="1" ht="13.5">
      <c r="B260" s="187"/>
      <c r="D260" s="179" t="s">
        <v>197</v>
      </c>
      <c r="E260" s="188" t="s">
        <v>22</v>
      </c>
      <c r="F260" s="189" t="s">
        <v>1904</v>
      </c>
      <c r="H260" s="190">
        <v>1.964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197</v>
      </c>
      <c r="AU260" s="188" t="s">
        <v>195</v>
      </c>
      <c r="AV260" s="12" t="s">
        <v>195</v>
      </c>
      <c r="AW260" s="12" t="s">
        <v>35</v>
      </c>
      <c r="AX260" s="12" t="s">
        <v>71</v>
      </c>
      <c r="AY260" s="188" t="s">
        <v>187</v>
      </c>
    </row>
    <row r="261" spans="2:51" s="12" customFormat="1" ht="13.5">
      <c r="B261" s="187"/>
      <c r="D261" s="179" t="s">
        <v>197</v>
      </c>
      <c r="E261" s="188" t="s">
        <v>22</v>
      </c>
      <c r="F261" s="189" t="s">
        <v>1905</v>
      </c>
      <c r="H261" s="190">
        <v>2.069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197</v>
      </c>
      <c r="AU261" s="188" t="s">
        <v>195</v>
      </c>
      <c r="AV261" s="12" t="s">
        <v>195</v>
      </c>
      <c r="AW261" s="12" t="s">
        <v>35</v>
      </c>
      <c r="AX261" s="12" t="s">
        <v>71</v>
      </c>
      <c r="AY261" s="188" t="s">
        <v>187</v>
      </c>
    </row>
    <row r="262" spans="2:51" s="13" customFormat="1" ht="13.5">
      <c r="B262" s="195"/>
      <c r="D262" s="196" t="s">
        <v>197</v>
      </c>
      <c r="E262" s="197" t="s">
        <v>22</v>
      </c>
      <c r="F262" s="198" t="s">
        <v>201</v>
      </c>
      <c r="H262" s="199">
        <v>4.033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197</v>
      </c>
      <c r="AU262" s="204" t="s">
        <v>195</v>
      </c>
      <c r="AV262" s="13" t="s">
        <v>194</v>
      </c>
      <c r="AW262" s="13" t="s">
        <v>35</v>
      </c>
      <c r="AX262" s="13" t="s">
        <v>78</v>
      </c>
      <c r="AY262" s="204" t="s">
        <v>187</v>
      </c>
    </row>
    <row r="263" spans="2:65" s="1" customFormat="1" ht="22.5" customHeight="1">
      <c r="B263" s="165"/>
      <c r="C263" s="166" t="s">
        <v>476</v>
      </c>
      <c r="D263" s="166" t="s">
        <v>189</v>
      </c>
      <c r="E263" s="167" t="s">
        <v>1906</v>
      </c>
      <c r="F263" s="168" t="s">
        <v>1907</v>
      </c>
      <c r="G263" s="169" t="s">
        <v>742</v>
      </c>
      <c r="H263" s="170">
        <v>176</v>
      </c>
      <c r="I263" s="171"/>
      <c r="J263" s="172">
        <f>ROUND(I263*H263,2)</f>
        <v>0</v>
      </c>
      <c r="K263" s="168" t="s">
        <v>193</v>
      </c>
      <c r="L263" s="35"/>
      <c r="M263" s="173" t="s">
        <v>22</v>
      </c>
      <c r="N263" s="174" t="s">
        <v>43</v>
      </c>
      <c r="O263" s="36"/>
      <c r="P263" s="175">
        <f>O263*H263</f>
        <v>0</v>
      </c>
      <c r="Q263" s="175">
        <v>0</v>
      </c>
      <c r="R263" s="175">
        <f>Q263*H263</f>
        <v>0</v>
      </c>
      <c r="S263" s="175">
        <v>0</v>
      </c>
      <c r="T263" s="176">
        <f>S263*H263</f>
        <v>0</v>
      </c>
      <c r="AR263" s="18" t="s">
        <v>301</v>
      </c>
      <c r="AT263" s="18" t="s">
        <v>189</v>
      </c>
      <c r="AU263" s="18" t="s">
        <v>195</v>
      </c>
      <c r="AY263" s="18" t="s">
        <v>187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8" t="s">
        <v>195</v>
      </c>
      <c r="BK263" s="177">
        <f>ROUND(I263*H263,2)</f>
        <v>0</v>
      </c>
      <c r="BL263" s="18" t="s">
        <v>301</v>
      </c>
      <c r="BM263" s="18" t="s">
        <v>1908</v>
      </c>
    </row>
    <row r="264" spans="2:51" s="11" customFormat="1" ht="13.5">
      <c r="B264" s="178"/>
      <c r="D264" s="179" t="s">
        <v>197</v>
      </c>
      <c r="E264" s="180" t="s">
        <v>22</v>
      </c>
      <c r="F264" s="181" t="s">
        <v>250</v>
      </c>
      <c r="H264" s="182" t="s">
        <v>22</v>
      </c>
      <c r="I264" s="183"/>
      <c r="L264" s="178"/>
      <c r="M264" s="184"/>
      <c r="N264" s="185"/>
      <c r="O264" s="185"/>
      <c r="P264" s="185"/>
      <c r="Q264" s="185"/>
      <c r="R264" s="185"/>
      <c r="S264" s="185"/>
      <c r="T264" s="186"/>
      <c r="AT264" s="182" t="s">
        <v>197</v>
      </c>
      <c r="AU264" s="182" t="s">
        <v>195</v>
      </c>
      <c r="AV264" s="11" t="s">
        <v>78</v>
      </c>
      <c r="AW264" s="11" t="s">
        <v>35</v>
      </c>
      <c r="AX264" s="11" t="s">
        <v>71</v>
      </c>
      <c r="AY264" s="182" t="s">
        <v>187</v>
      </c>
    </row>
    <row r="265" spans="2:51" s="12" customFormat="1" ht="13.5">
      <c r="B265" s="187"/>
      <c r="D265" s="196" t="s">
        <v>197</v>
      </c>
      <c r="E265" s="216" t="s">
        <v>22</v>
      </c>
      <c r="F265" s="217" t="s">
        <v>1909</v>
      </c>
      <c r="H265" s="218">
        <v>176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8" t="s">
        <v>197</v>
      </c>
      <c r="AU265" s="188" t="s">
        <v>195</v>
      </c>
      <c r="AV265" s="12" t="s">
        <v>195</v>
      </c>
      <c r="AW265" s="12" t="s">
        <v>35</v>
      </c>
      <c r="AX265" s="12" t="s">
        <v>78</v>
      </c>
      <c r="AY265" s="188" t="s">
        <v>187</v>
      </c>
    </row>
    <row r="266" spans="2:65" s="1" customFormat="1" ht="22.5" customHeight="1">
      <c r="B266" s="165"/>
      <c r="C266" s="219" t="s">
        <v>481</v>
      </c>
      <c r="D266" s="219" t="s">
        <v>307</v>
      </c>
      <c r="E266" s="220" t="s">
        <v>1910</v>
      </c>
      <c r="F266" s="221" t="s">
        <v>1911</v>
      </c>
      <c r="G266" s="222" t="s">
        <v>192</v>
      </c>
      <c r="H266" s="223">
        <v>526.68</v>
      </c>
      <c r="I266" s="224"/>
      <c r="J266" s="225">
        <f>ROUND(I266*H266,2)</f>
        <v>0</v>
      </c>
      <c r="K266" s="221" t="s">
        <v>22</v>
      </c>
      <c r="L266" s="226"/>
      <c r="M266" s="227" t="s">
        <v>22</v>
      </c>
      <c r="N266" s="228" t="s">
        <v>43</v>
      </c>
      <c r="O266" s="36"/>
      <c r="P266" s="175">
        <f>O266*H266</f>
        <v>0</v>
      </c>
      <c r="Q266" s="175">
        <v>0.0015</v>
      </c>
      <c r="R266" s="175">
        <f>Q266*H266</f>
        <v>0.79002</v>
      </c>
      <c r="S266" s="175">
        <v>0</v>
      </c>
      <c r="T266" s="176">
        <f>S266*H266</f>
        <v>0</v>
      </c>
      <c r="AR266" s="18" t="s">
        <v>437</v>
      </c>
      <c r="AT266" s="18" t="s">
        <v>307</v>
      </c>
      <c r="AU266" s="18" t="s">
        <v>195</v>
      </c>
      <c r="AY266" s="18" t="s">
        <v>187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8" t="s">
        <v>195</v>
      </c>
      <c r="BK266" s="177">
        <f>ROUND(I266*H266,2)</f>
        <v>0</v>
      </c>
      <c r="BL266" s="18" t="s">
        <v>301</v>
      </c>
      <c r="BM266" s="18" t="s">
        <v>1912</v>
      </c>
    </row>
    <row r="267" spans="2:51" s="12" customFormat="1" ht="13.5">
      <c r="B267" s="187"/>
      <c r="D267" s="196" t="s">
        <v>197</v>
      </c>
      <c r="E267" s="216" t="s">
        <v>22</v>
      </c>
      <c r="F267" s="217" t="s">
        <v>1913</v>
      </c>
      <c r="H267" s="218">
        <v>526.68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197</v>
      </c>
      <c r="AU267" s="188" t="s">
        <v>195</v>
      </c>
      <c r="AV267" s="12" t="s">
        <v>195</v>
      </c>
      <c r="AW267" s="12" t="s">
        <v>35</v>
      </c>
      <c r="AX267" s="12" t="s">
        <v>78</v>
      </c>
      <c r="AY267" s="188" t="s">
        <v>187</v>
      </c>
    </row>
    <row r="268" spans="2:65" s="1" customFormat="1" ht="22.5" customHeight="1">
      <c r="B268" s="165"/>
      <c r="C268" s="219" t="s">
        <v>486</v>
      </c>
      <c r="D268" s="219" t="s">
        <v>307</v>
      </c>
      <c r="E268" s="220" t="s">
        <v>1914</v>
      </c>
      <c r="F268" s="221" t="s">
        <v>1915</v>
      </c>
      <c r="G268" s="222" t="s">
        <v>742</v>
      </c>
      <c r="H268" s="223">
        <v>392</v>
      </c>
      <c r="I268" s="224"/>
      <c r="J268" s="225">
        <f>ROUND(I268*H268,2)</f>
        <v>0</v>
      </c>
      <c r="K268" s="221" t="s">
        <v>193</v>
      </c>
      <c r="L268" s="226"/>
      <c r="M268" s="227" t="s">
        <v>22</v>
      </c>
      <c r="N268" s="228" t="s">
        <v>43</v>
      </c>
      <c r="O268" s="36"/>
      <c r="P268" s="175">
        <f>O268*H268</f>
        <v>0</v>
      </c>
      <c r="Q268" s="175">
        <v>0.0002</v>
      </c>
      <c r="R268" s="175">
        <f>Q268*H268</f>
        <v>0.0784</v>
      </c>
      <c r="S268" s="175">
        <v>0</v>
      </c>
      <c r="T268" s="176">
        <f>S268*H268</f>
        <v>0</v>
      </c>
      <c r="AR268" s="18" t="s">
        <v>437</v>
      </c>
      <c r="AT268" s="18" t="s">
        <v>307</v>
      </c>
      <c r="AU268" s="18" t="s">
        <v>195</v>
      </c>
      <c r="AY268" s="18" t="s">
        <v>187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8" t="s">
        <v>195</v>
      </c>
      <c r="BK268" s="177">
        <f>ROUND(I268*H268,2)</f>
        <v>0</v>
      </c>
      <c r="BL268" s="18" t="s">
        <v>301</v>
      </c>
      <c r="BM268" s="18" t="s">
        <v>1916</v>
      </c>
    </row>
    <row r="269" spans="2:51" s="12" customFormat="1" ht="13.5">
      <c r="B269" s="187"/>
      <c r="D269" s="196" t="s">
        <v>197</v>
      </c>
      <c r="E269" s="216" t="s">
        <v>22</v>
      </c>
      <c r="F269" s="217" t="s">
        <v>1917</v>
      </c>
      <c r="H269" s="218">
        <v>392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8" t="s">
        <v>197</v>
      </c>
      <c r="AU269" s="188" t="s">
        <v>195</v>
      </c>
      <c r="AV269" s="12" t="s">
        <v>195</v>
      </c>
      <c r="AW269" s="12" t="s">
        <v>35</v>
      </c>
      <c r="AX269" s="12" t="s">
        <v>78</v>
      </c>
      <c r="AY269" s="188" t="s">
        <v>187</v>
      </c>
    </row>
    <row r="270" spans="2:65" s="1" customFormat="1" ht="22.5" customHeight="1">
      <c r="B270" s="165"/>
      <c r="C270" s="166" t="s">
        <v>492</v>
      </c>
      <c r="D270" s="166" t="s">
        <v>189</v>
      </c>
      <c r="E270" s="167" t="s">
        <v>1523</v>
      </c>
      <c r="F270" s="168" t="s">
        <v>1524</v>
      </c>
      <c r="G270" s="169" t="s">
        <v>1136</v>
      </c>
      <c r="H270" s="170">
        <v>1</v>
      </c>
      <c r="I270" s="171"/>
      <c r="J270" s="172">
        <f>ROUND(I270*H270,2)</f>
        <v>0</v>
      </c>
      <c r="K270" s="168" t="s">
        <v>22</v>
      </c>
      <c r="L270" s="35"/>
      <c r="M270" s="173" t="s">
        <v>22</v>
      </c>
      <c r="N270" s="174" t="s">
        <v>43</v>
      </c>
      <c r="O270" s="36"/>
      <c r="P270" s="175">
        <f>O270*H270</f>
        <v>0</v>
      </c>
      <c r="Q270" s="175">
        <v>0</v>
      </c>
      <c r="R270" s="175">
        <f>Q270*H270</f>
        <v>0</v>
      </c>
      <c r="S270" s="175">
        <v>0</v>
      </c>
      <c r="T270" s="176">
        <f>S270*H270</f>
        <v>0</v>
      </c>
      <c r="AR270" s="18" t="s">
        <v>301</v>
      </c>
      <c r="AT270" s="18" t="s">
        <v>189</v>
      </c>
      <c r="AU270" s="18" t="s">
        <v>195</v>
      </c>
      <c r="AY270" s="18" t="s">
        <v>187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8" t="s">
        <v>195</v>
      </c>
      <c r="BK270" s="177">
        <f>ROUND(I270*H270,2)</f>
        <v>0</v>
      </c>
      <c r="BL270" s="18" t="s">
        <v>301</v>
      </c>
      <c r="BM270" s="18" t="s">
        <v>1918</v>
      </c>
    </row>
    <row r="271" spans="2:63" s="10" customFormat="1" ht="29.25" customHeight="1">
      <c r="B271" s="151"/>
      <c r="D271" s="162" t="s">
        <v>70</v>
      </c>
      <c r="E271" s="163" t="s">
        <v>1526</v>
      </c>
      <c r="F271" s="163" t="s">
        <v>1527</v>
      </c>
      <c r="I271" s="154"/>
      <c r="J271" s="164">
        <f>BK271</f>
        <v>0</v>
      </c>
      <c r="L271" s="151"/>
      <c r="M271" s="156"/>
      <c r="N271" s="157"/>
      <c r="O271" s="157"/>
      <c r="P271" s="158">
        <f>SUM(P272:P329)</f>
        <v>0</v>
      </c>
      <c r="Q271" s="157"/>
      <c r="R271" s="158">
        <f>SUM(R272:R329)</f>
        <v>0</v>
      </c>
      <c r="S271" s="157"/>
      <c r="T271" s="159">
        <f>SUM(T272:T329)</f>
        <v>0</v>
      </c>
      <c r="AR271" s="152" t="s">
        <v>195</v>
      </c>
      <c r="AT271" s="160" t="s">
        <v>70</v>
      </c>
      <c r="AU271" s="160" t="s">
        <v>78</v>
      </c>
      <c r="AY271" s="152" t="s">
        <v>187</v>
      </c>
      <c r="BK271" s="161">
        <f>SUM(BK272:BK329)</f>
        <v>0</v>
      </c>
    </row>
    <row r="272" spans="2:65" s="1" customFormat="1" ht="22.5" customHeight="1">
      <c r="B272" s="165"/>
      <c r="C272" s="166" t="s">
        <v>497</v>
      </c>
      <c r="D272" s="166" t="s">
        <v>189</v>
      </c>
      <c r="E272" s="167" t="s">
        <v>547</v>
      </c>
      <c r="F272" s="168" t="s">
        <v>1919</v>
      </c>
      <c r="G272" s="169" t="s">
        <v>742</v>
      </c>
      <c r="H272" s="170">
        <v>1</v>
      </c>
      <c r="I272" s="171"/>
      <c r="J272" s="172">
        <f aca="true" t="shared" si="0" ref="J272:J287">ROUND(I272*H272,2)</f>
        <v>0</v>
      </c>
      <c r="K272" s="168" t="s">
        <v>22</v>
      </c>
      <c r="L272" s="35"/>
      <c r="M272" s="173" t="s">
        <v>22</v>
      </c>
      <c r="N272" s="174" t="s">
        <v>43</v>
      </c>
      <c r="O272" s="36"/>
      <c r="P272" s="175">
        <f aca="true" t="shared" si="1" ref="P272:P287">O272*H272</f>
        <v>0</v>
      </c>
      <c r="Q272" s="175">
        <v>0</v>
      </c>
      <c r="R272" s="175">
        <f aca="true" t="shared" si="2" ref="R272:R287">Q272*H272</f>
        <v>0</v>
      </c>
      <c r="S272" s="175">
        <v>0</v>
      </c>
      <c r="T272" s="176">
        <f aca="true" t="shared" si="3" ref="T272:T287">S272*H272</f>
        <v>0</v>
      </c>
      <c r="AR272" s="18" t="s">
        <v>301</v>
      </c>
      <c r="AT272" s="18" t="s">
        <v>189</v>
      </c>
      <c r="AU272" s="18" t="s">
        <v>195</v>
      </c>
      <c r="AY272" s="18" t="s">
        <v>187</v>
      </c>
      <c r="BE272" s="177">
        <f aca="true" t="shared" si="4" ref="BE272:BE287">IF(N272="základní",J272,0)</f>
        <v>0</v>
      </c>
      <c r="BF272" s="177">
        <f aca="true" t="shared" si="5" ref="BF272:BF287">IF(N272="snížená",J272,0)</f>
        <v>0</v>
      </c>
      <c r="BG272" s="177">
        <f aca="true" t="shared" si="6" ref="BG272:BG287">IF(N272="zákl. přenesená",J272,0)</f>
        <v>0</v>
      </c>
      <c r="BH272" s="177">
        <f aca="true" t="shared" si="7" ref="BH272:BH287">IF(N272="sníž. přenesená",J272,0)</f>
        <v>0</v>
      </c>
      <c r="BI272" s="177">
        <f aca="true" t="shared" si="8" ref="BI272:BI287">IF(N272="nulová",J272,0)</f>
        <v>0</v>
      </c>
      <c r="BJ272" s="18" t="s">
        <v>195</v>
      </c>
      <c r="BK272" s="177">
        <f aca="true" t="shared" si="9" ref="BK272:BK287">ROUND(I272*H272,2)</f>
        <v>0</v>
      </c>
      <c r="BL272" s="18" t="s">
        <v>301</v>
      </c>
      <c r="BM272" s="18" t="s">
        <v>1920</v>
      </c>
    </row>
    <row r="273" spans="2:65" s="1" customFormat="1" ht="22.5" customHeight="1">
      <c r="B273" s="165"/>
      <c r="C273" s="166" t="s">
        <v>502</v>
      </c>
      <c r="D273" s="166" t="s">
        <v>189</v>
      </c>
      <c r="E273" s="167" t="s">
        <v>1552</v>
      </c>
      <c r="F273" s="168" t="s">
        <v>1553</v>
      </c>
      <c r="G273" s="169" t="s">
        <v>1136</v>
      </c>
      <c r="H273" s="170">
        <v>1</v>
      </c>
      <c r="I273" s="171"/>
      <c r="J273" s="172">
        <f t="shared" si="0"/>
        <v>0</v>
      </c>
      <c r="K273" s="168" t="s">
        <v>22</v>
      </c>
      <c r="L273" s="35"/>
      <c r="M273" s="173" t="s">
        <v>22</v>
      </c>
      <c r="N273" s="174" t="s">
        <v>43</v>
      </c>
      <c r="O273" s="36"/>
      <c r="P273" s="175">
        <f t="shared" si="1"/>
        <v>0</v>
      </c>
      <c r="Q273" s="175">
        <v>0</v>
      </c>
      <c r="R273" s="175">
        <f t="shared" si="2"/>
        <v>0</v>
      </c>
      <c r="S273" s="175">
        <v>0</v>
      </c>
      <c r="T273" s="176">
        <f t="shared" si="3"/>
        <v>0</v>
      </c>
      <c r="AR273" s="18" t="s">
        <v>301</v>
      </c>
      <c r="AT273" s="18" t="s">
        <v>189</v>
      </c>
      <c r="AU273" s="18" t="s">
        <v>195</v>
      </c>
      <c r="AY273" s="18" t="s">
        <v>187</v>
      </c>
      <c r="BE273" s="177">
        <f t="shared" si="4"/>
        <v>0</v>
      </c>
      <c r="BF273" s="177">
        <f t="shared" si="5"/>
        <v>0</v>
      </c>
      <c r="BG273" s="177">
        <f t="shared" si="6"/>
        <v>0</v>
      </c>
      <c r="BH273" s="177">
        <f t="shared" si="7"/>
        <v>0</v>
      </c>
      <c r="BI273" s="177">
        <f t="shared" si="8"/>
        <v>0</v>
      </c>
      <c r="BJ273" s="18" t="s">
        <v>195</v>
      </c>
      <c r="BK273" s="177">
        <f t="shared" si="9"/>
        <v>0</v>
      </c>
      <c r="BL273" s="18" t="s">
        <v>301</v>
      </c>
      <c r="BM273" s="18" t="s">
        <v>1921</v>
      </c>
    </row>
    <row r="274" spans="2:65" s="1" customFormat="1" ht="31.5" customHeight="1">
      <c r="B274" s="165"/>
      <c r="C274" s="166" t="s">
        <v>508</v>
      </c>
      <c r="D274" s="166" t="s">
        <v>189</v>
      </c>
      <c r="E274" s="167" t="s">
        <v>1922</v>
      </c>
      <c r="F274" s="168" t="s">
        <v>1923</v>
      </c>
      <c r="G274" s="169" t="s">
        <v>742</v>
      </c>
      <c r="H274" s="170">
        <v>20</v>
      </c>
      <c r="I274" s="171"/>
      <c r="J274" s="172">
        <f t="shared" si="0"/>
        <v>0</v>
      </c>
      <c r="K274" s="168" t="s">
        <v>22</v>
      </c>
      <c r="L274" s="35"/>
      <c r="M274" s="173" t="s">
        <v>22</v>
      </c>
      <c r="N274" s="174" t="s">
        <v>43</v>
      </c>
      <c r="O274" s="36"/>
      <c r="P274" s="175">
        <f t="shared" si="1"/>
        <v>0</v>
      </c>
      <c r="Q274" s="175">
        <v>0</v>
      </c>
      <c r="R274" s="175">
        <f t="shared" si="2"/>
        <v>0</v>
      </c>
      <c r="S274" s="175">
        <v>0</v>
      </c>
      <c r="T274" s="176">
        <f t="shared" si="3"/>
        <v>0</v>
      </c>
      <c r="AR274" s="18" t="s">
        <v>301</v>
      </c>
      <c r="AT274" s="18" t="s">
        <v>189</v>
      </c>
      <c r="AU274" s="18" t="s">
        <v>195</v>
      </c>
      <c r="AY274" s="18" t="s">
        <v>187</v>
      </c>
      <c r="BE274" s="177">
        <f t="shared" si="4"/>
        <v>0</v>
      </c>
      <c r="BF274" s="177">
        <f t="shared" si="5"/>
        <v>0</v>
      </c>
      <c r="BG274" s="177">
        <f t="shared" si="6"/>
        <v>0</v>
      </c>
      <c r="BH274" s="177">
        <f t="shared" si="7"/>
        <v>0</v>
      </c>
      <c r="BI274" s="177">
        <f t="shared" si="8"/>
        <v>0</v>
      </c>
      <c r="BJ274" s="18" t="s">
        <v>195</v>
      </c>
      <c r="BK274" s="177">
        <f t="shared" si="9"/>
        <v>0</v>
      </c>
      <c r="BL274" s="18" t="s">
        <v>301</v>
      </c>
      <c r="BM274" s="18" t="s">
        <v>1924</v>
      </c>
    </row>
    <row r="275" spans="2:65" s="1" customFormat="1" ht="31.5" customHeight="1">
      <c r="B275" s="165"/>
      <c r="C275" s="166" t="s">
        <v>513</v>
      </c>
      <c r="D275" s="166" t="s">
        <v>189</v>
      </c>
      <c r="E275" s="167" t="s">
        <v>1925</v>
      </c>
      <c r="F275" s="168" t="s">
        <v>1926</v>
      </c>
      <c r="G275" s="169" t="s">
        <v>742</v>
      </c>
      <c r="H275" s="170">
        <v>1</v>
      </c>
      <c r="I275" s="171"/>
      <c r="J275" s="172">
        <f t="shared" si="0"/>
        <v>0</v>
      </c>
      <c r="K275" s="168" t="s">
        <v>22</v>
      </c>
      <c r="L275" s="35"/>
      <c r="M275" s="173" t="s">
        <v>22</v>
      </c>
      <c r="N275" s="174" t="s">
        <v>43</v>
      </c>
      <c r="O275" s="36"/>
      <c r="P275" s="175">
        <f t="shared" si="1"/>
        <v>0</v>
      </c>
      <c r="Q275" s="175">
        <v>0</v>
      </c>
      <c r="R275" s="175">
        <f t="shared" si="2"/>
        <v>0</v>
      </c>
      <c r="S275" s="175">
        <v>0</v>
      </c>
      <c r="T275" s="176">
        <f t="shared" si="3"/>
        <v>0</v>
      </c>
      <c r="AR275" s="18" t="s">
        <v>301</v>
      </c>
      <c r="AT275" s="18" t="s">
        <v>189</v>
      </c>
      <c r="AU275" s="18" t="s">
        <v>195</v>
      </c>
      <c r="AY275" s="18" t="s">
        <v>187</v>
      </c>
      <c r="BE275" s="177">
        <f t="shared" si="4"/>
        <v>0</v>
      </c>
      <c r="BF275" s="177">
        <f t="shared" si="5"/>
        <v>0</v>
      </c>
      <c r="BG275" s="177">
        <f t="shared" si="6"/>
        <v>0</v>
      </c>
      <c r="BH275" s="177">
        <f t="shared" si="7"/>
        <v>0</v>
      </c>
      <c r="BI275" s="177">
        <f t="shared" si="8"/>
        <v>0</v>
      </c>
      <c r="BJ275" s="18" t="s">
        <v>195</v>
      </c>
      <c r="BK275" s="177">
        <f t="shared" si="9"/>
        <v>0</v>
      </c>
      <c r="BL275" s="18" t="s">
        <v>301</v>
      </c>
      <c r="BM275" s="18" t="s">
        <v>1927</v>
      </c>
    </row>
    <row r="276" spans="2:65" s="1" customFormat="1" ht="31.5" customHeight="1">
      <c r="B276" s="165"/>
      <c r="C276" s="166" t="s">
        <v>516</v>
      </c>
      <c r="D276" s="166" t="s">
        <v>189</v>
      </c>
      <c r="E276" s="167" t="s">
        <v>1928</v>
      </c>
      <c r="F276" s="168" t="s">
        <v>1929</v>
      </c>
      <c r="G276" s="169" t="s">
        <v>742</v>
      </c>
      <c r="H276" s="170">
        <v>1</v>
      </c>
      <c r="I276" s="171"/>
      <c r="J276" s="172">
        <f t="shared" si="0"/>
        <v>0</v>
      </c>
      <c r="K276" s="168" t="s">
        <v>22</v>
      </c>
      <c r="L276" s="35"/>
      <c r="M276" s="173" t="s">
        <v>22</v>
      </c>
      <c r="N276" s="174" t="s">
        <v>43</v>
      </c>
      <c r="O276" s="36"/>
      <c r="P276" s="175">
        <f t="shared" si="1"/>
        <v>0</v>
      </c>
      <c r="Q276" s="175">
        <v>0</v>
      </c>
      <c r="R276" s="175">
        <f t="shared" si="2"/>
        <v>0</v>
      </c>
      <c r="S276" s="175">
        <v>0</v>
      </c>
      <c r="T276" s="176">
        <f t="shared" si="3"/>
        <v>0</v>
      </c>
      <c r="AR276" s="18" t="s">
        <v>301</v>
      </c>
      <c r="AT276" s="18" t="s">
        <v>189</v>
      </c>
      <c r="AU276" s="18" t="s">
        <v>195</v>
      </c>
      <c r="AY276" s="18" t="s">
        <v>187</v>
      </c>
      <c r="BE276" s="177">
        <f t="shared" si="4"/>
        <v>0</v>
      </c>
      <c r="BF276" s="177">
        <f t="shared" si="5"/>
        <v>0</v>
      </c>
      <c r="BG276" s="177">
        <f t="shared" si="6"/>
        <v>0</v>
      </c>
      <c r="BH276" s="177">
        <f t="shared" si="7"/>
        <v>0</v>
      </c>
      <c r="BI276" s="177">
        <f t="shared" si="8"/>
        <v>0</v>
      </c>
      <c r="BJ276" s="18" t="s">
        <v>195</v>
      </c>
      <c r="BK276" s="177">
        <f t="shared" si="9"/>
        <v>0</v>
      </c>
      <c r="BL276" s="18" t="s">
        <v>301</v>
      </c>
      <c r="BM276" s="18" t="s">
        <v>1930</v>
      </c>
    </row>
    <row r="277" spans="2:65" s="1" customFormat="1" ht="31.5" customHeight="1">
      <c r="B277" s="165"/>
      <c r="C277" s="166" t="s">
        <v>521</v>
      </c>
      <c r="D277" s="166" t="s">
        <v>189</v>
      </c>
      <c r="E277" s="167" t="s">
        <v>1931</v>
      </c>
      <c r="F277" s="168" t="s">
        <v>1932</v>
      </c>
      <c r="G277" s="169" t="s">
        <v>742</v>
      </c>
      <c r="H277" s="170">
        <v>1</v>
      </c>
      <c r="I277" s="171"/>
      <c r="J277" s="172">
        <f t="shared" si="0"/>
        <v>0</v>
      </c>
      <c r="K277" s="168" t="s">
        <v>22</v>
      </c>
      <c r="L277" s="35"/>
      <c r="M277" s="173" t="s">
        <v>22</v>
      </c>
      <c r="N277" s="174" t="s">
        <v>43</v>
      </c>
      <c r="O277" s="36"/>
      <c r="P277" s="175">
        <f t="shared" si="1"/>
        <v>0</v>
      </c>
      <c r="Q277" s="175">
        <v>0</v>
      </c>
      <c r="R277" s="175">
        <f t="shared" si="2"/>
        <v>0</v>
      </c>
      <c r="S277" s="175">
        <v>0</v>
      </c>
      <c r="T277" s="176">
        <f t="shared" si="3"/>
        <v>0</v>
      </c>
      <c r="AR277" s="18" t="s">
        <v>301</v>
      </c>
      <c r="AT277" s="18" t="s">
        <v>189</v>
      </c>
      <c r="AU277" s="18" t="s">
        <v>195</v>
      </c>
      <c r="AY277" s="18" t="s">
        <v>187</v>
      </c>
      <c r="BE277" s="177">
        <f t="shared" si="4"/>
        <v>0</v>
      </c>
      <c r="BF277" s="177">
        <f t="shared" si="5"/>
        <v>0</v>
      </c>
      <c r="BG277" s="177">
        <f t="shared" si="6"/>
        <v>0</v>
      </c>
      <c r="BH277" s="177">
        <f t="shared" si="7"/>
        <v>0</v>
      </c>
      <c r="BI277" s="177">
        <f t="shared" si="8"/>
        <v>0</v>
      </c>
      <c r="BJ277" s="18" t="s">
        <v>195</v>
      </c>
      <c r="BK277" s="177">
        <f t="shared" si="9"/>
        <v>0</v>
      </c>
      <c r="BL277" s="18" t="s">
        <v>301</v>
      </c>
      <c r="BM277" s="18" t="s">
        <v>1933</v>
      </c>
    </row>
    <row r="278" spans="2:65" s="1" customFormat="1" ht="31.5" customHeight="1">
      <c r="B278" s="165"/>
      <c r="C278" s="166" t="s">
        <v>527</v>
      </c>
      <c r="D278" s="166" t="s">
        <v>189</v>
      </c>
      <c r="E278" s="167" t="s">
        <v>1934</v>
      </c>
      <c r="F278" s="168" t="s">
        <v>1935</v>
      </c>
      <c r="G278" s="169" t="s">
        <v>742</v>
      </c>
      <c r="H278" s="170">
        <v>13</v>
      </c>
      <c r="I278" s="171"/>
      <c r="J278" s="172">
        <f t="shared" si="0"/>
        <v>0</v>
      </c>
      <c r="K278" s="168" t="s">
        <v>22</v>
      </c>
      <c r="L278" s="35"/>
      <c r="M278" s="173" t="s">
        <v>22</v>
      </c>
      <c r="N278" s="174" t="s">
        <v>43</v>
      </c>
      <c r="O278" s="36"/>
      <c r="P278" s="175">
        <f t="shared" si="1"/>
        <v>0</v>
      </c>
      <c r="Q278" s="175">
        <v>0</v>
      </c>
      <c r="R278" s="175">
        <f t="shared" si="2"/>
        <v>0</v>
      </c>
      <c r="S278" s="175">
        <v>0</v>
      </c>
      <c r="T278" s="176">
        <f t="shared" si="3"/>
        <v>0</v>
      </c>
      <c r="AR278" s="18" t="s">
        <v>301</v>
      </c>
      <c r="AT278" s="18" t="s">
        <v>189</v>
      </c>
      <c r="AU278" s="18" t="s">
        <v>195</v>
      </c>
      <c r="AY278" s="18" t="s">
        <v>187</v>
      </c>
      <c r="BE278" s="177">
        <f t="shared" si="4"/>
        <v>0</v>
      </c>
      <c r="BF278" s="177">
        <f t="shared" si="5"/>
        <v>0</v>
      </c>
      <c r="BG278" s="177">
        <f t="shared" si="6"/>
        <v>0</v>
      </c>
      <c r="BH278" s="177">
        <f t="shared" si="7"/>
        <v>0</v>
      </c>
      <c r="BI278" s="177">
        <f t="shared" si="8"/>
        <v>0</v>
      </c>
      <c r="BJ278" s="18" t="s">
        <v>195</v>
      </c>
      <c r="BK278" s="177">
        <f t="shared" si="9"/>
        <v>0</v>
      </c>
      <c r="BL278" s="18" t="s">
        <v>301</v>
      </c>
      <c r="BM278" s="18" t="s">
        <v>1936</v>
      </c>
    </row>
    <row r="279" spans="2:65" s="1" customFormat="1" ht="31.5" customHeight="1">
      <c r="B279" s="165"/>
      <c r="C279" s="166" t="s">
        <v>532</v>
      </c>
      <c r="D279" s="166" t="s">
        <v>189</v>
      </c>
      <c r="E279" s="167" t="s">
        <v>1937</v>
      </c>
      <c r="F279" s="168" t="s">
        <v>1938</v>
      </c>
      <c r="G279" s="169" t="s">
        <v>742</v>
      </c>
      <c r="H279" s="170">
        <v>1</v>
      </c>
      <c r="I279" s="171"/>
      <c r="J279" s="172">
        <f t="shared" si="0"/>
        <v>0</v>
      </c>
      <c r="K279" s="168" t="s">
        <v>22</v>
      </c>
      <c r="L279" s="35"/>
      <c r="M279" s="173" t="s">
        <v>22</v>
      </c>
      <c r="N279" s="174" t="s">
        <v>43</v>
      </c>
      <c r="O279" s="36"/>
      <c r="P279" s="175">
        <f t="shared" si="1"/>
        <v>0</v>
      </c>
      <c r="Q279" s="175">
        <v>0</v>
      </c>
      <c r="R279" s="175">
        <f t="shared" si="2"/>
        <v>0</v>
      </c>
      <c r="S279" s="175">
        <v>0</v>
      </c>
      <c r="T279" s="176">
        <f t="shared" si="3"/>
        <v>0</v>
      </c>
      <c r="AR279" s="18" t="s">
        <v>301</v>
      </c>
      <c r="AT279" s="18" t="s">
        <v>189</v>
      </c>
      <c r="AU279" s="18" t="s">
        <v>195</v>
      </c>
      <c r="AY279" s="18" t="s">
        <v>187</v>
      </c>
      <c r="BE279" s="177">
        <f t="shared" si="4"/>
        <v>0</v>
      </c>
      <c r="BF279" s="177">
        <f t="shared" si="5"/>
        <v>0</v>
      </c>
      <c r="BG279" s="177">
        <f t="shared" si="6"/>
        <v>0</v>
      </c>
      <c r="BH279" s="177">
        <f t="shared" si="7"/>
        <v>0</v>
      </c>
      <c r="BI279" s="177">
        <f t="shared" si="8"/>
        <v>0</v>
      </c>
      <c r="BJ279" s="18" t="s">
        <v>195</v>
      </c>
      <c r="BK279" s="177">
        <f t="shared" si="9"/>
        <v>0</v>
      </c>
      <c r="BL279" s="18" t="s">
        <v>301</v>
      </c>
      <c r="BM279" s="18" t="s">
        <v>1939</v>
      </c>
    </row>
    <row r="280" spans="2:65" s="1" customFormat="1" ht="31.5" customHeight="1">
      <c r="B280" s="165"/>
      <c r="C280" s="166" t="s">
        <v>537</v>
      </c>
      <c r="D280" s="166" t="s">
        <v>189</v>
      </c>
      <c r="E280" s="167" t="s">
        <v>1940</v>
      </c>
      <c r="F280" s="168" t="s">
        <v>1941</v>
      </c>
      <c r="G280" s="169" t="s">
        <v>742</v>
      </c>
      <c r="H280" s="170">
        <v>4</v>
      </c>
      <c r="I280" s="171"/>
      <c r="J280" s="172">
        <f t="shared" si="0"/>
        <v>0</v>
      </c>
      <c r="K280" s="168" t="s">
        <v>22</v>
      </c>
      <c r="L280" s="35"/>
      <c r="M280" s="173" t="s">
        <v>22</v>
      </c>
      <c r="N280" s="174" t="s">
        <v>43</v>
      </c>
      <c r="O280" s="36"/>
      <c r="P280" s="175">
        <f t="shared" si="1"/>
        <v>0</v>
      </c>
      <c r="Q280" s="175">
        <v>0</v>
      </c>
      <c r="R280" s="175">
        <f t="shared" si="2"/>
        <v>0</v>
      </c>
      <c r="S280" s="175">
        <v>0</v>
      </c>
      <c r="T280" s="176">
        <f t="shared" si="3"/>
        <v>0</v>
      </c>
      <c r="AR280" s="18" t="s">
        <v>301</v>
      </c>
      <c r="AT280" s="18" t="s">
        <v>189</v>
      </c>
      <c r="AU280" s="18" t="s">
        <v>195</v>
      </c>
      <c r="AY280" s="18" t="s">
        <v>187</v>
      </c>
      <c r="BE280" s="177">
        <f t="shared" si="4"/>
        <v>0</v>
      </c>
      <c r="BF280" s="177">
        <f t="shared" si="5"/>
        <v>0</v>
      </c>
      <c r="BG280" s="177">
        <f t="shared" si="6"/>
        <v>0</v>
      </c>
      <c r="BH280" s="177">
        <f t="shared" si="7"/>
        <v>0</v>
      </c>
      <c r="BI280" s="177">
        <f t="shared" si="8"/>
        <v>0</v>
      </c>
      <c r="BJ280" s="18" t="s">
        <v>195</v>
      </c>
      <c r="BK280" s="177">
        <f t="shared" si="9"/>
        <v>0</v>
      </c>
      <c r="BL280" s="18" t="s">
        <v>301</v>
      </c>
      <c r="BM280" s="18" t="s">
        <v>1942</v>
      </c>
    </row>
    <row r="281" spans="2:65" s="1" customFormat="1" ht="31.5" customHeight="1">
      <c r="B281" s="165"/>
      <c r="C281" s="166" t="s">
        <v>542</v>
      </c>
      <c r="D281" s="166" t="s">
        <v>189</v>
      </c>
      <c r="E281" s="167" t="s">
        <v>1943</v>
      </c>
      <c r="F281" s="168" t="s">
        <v>1944</v>
      </c>
      <c r="G281" s="169" t="s">
        <v>742</v>
      </c>
      <c r="H281" s="170">
        <v>1</v>
      </c>
      <c r="I281" s="171"/>
      <c r="J281" s="172">
        <f t="shared" si="0"/>
        <v>0</v>
      </c>
      <c r="K281" s="168" t="s">
        <v>22</v>
      </c>
      <c r="L281" s="35"/>
      <c r="M281" s="173" t="s">
        <v>22</v>
      </c>
      <c r="N281" s="174" t="s">
        <v>43</v>
      </c>
      <c r="O281" s="36"/>
      <c r="P281" s="175">
        <f t="shared" si="1"/>
        <v>0</v>
      </c>
      <c r="Q281" s="175">
        <v>0</v>
      </c>
      <c r="R281" s="175">
        <f t="shared" si="2"/>
        <v>0</v>
      </c>
      <c r="S281" s="175">
        <v>0</v>
      </c>
      <c r="T281" s="176">
        <f t="shared" si="3"/>
        <v>0</v>
      </c>
      <c r="AR281" s="18" t="s">
        <v>301</v>
      </c>
      <c r="AT281" s="18" t="s">
        <v>189</v>
      </c>
      <c r="AU281" s="18" t="s">
        <v>195</v>
      </c>
      <c r="AY281" s="18" t="s">
        <v>187</v>
      </c>
      <c r="BE281" s="177">
        <f t="shared" si="4"/>
        <v>0</v>
      </c>
      <c r="BF281" s="177">
        <f t="shared" si="5"/>
        <v>0</v>
      </c>
      <c r="BG281" s="177">
        <f t="shared" si="6"/>
        <v>0</v>
      </c>
      <c r="BH281" s="177">
        <f t="shared" si="7"/>
        <v>0</v>
      </c>
      <c r="BI281" s="177">
        <f t="shared" si="8"/>
        <v>0</v>
      </c>
      <c r="BJ281" s="18" t="s">
        <v>195</v>
      </c>
      <c r="BK281" s="177">
        <f t="shared" si="9"/>
        <v>0</v>
      </c>
      <c r="BL281" s="18" t="s">
        <v>301</v>
      </c>
      <c r="BM281" s="18" t="s">
        <v>1945</v>
      </c>
    </row>
    <row r="282" spans="2:65" s="1" customFormat="1" ht="31.5" customHeight="1">
      <c r="B282" s="165"/>
      <c r="C282" s="166" t="s">
        <v>547</v>
      </c>
      <c r="D282" s="166" t="s">
        <v>189</v>
      </c>
      <c r="E282" s="167" t="s">
        <v>1946</v>
      </c>
      <c r="F282" s="168" t="s">
        <v>1947</v>
      </c>
      <c r="G282" s="169" t="s">
        <v>742</v>
      </c>
      <c r="H282" s="170">
        <v>2</v>
      </c>
      <c r="I282" s="171"/>
      <c r="J282" s="172">
        <f t="shared" si="0"/>
        <v>0</v>
      </c>
      <c r="K282" s="168" t="s">
        <v>22</v>
      </c>
      <c r="L282" s="35"/>
      <c r="M282" s="173" t="s">
        <v>22</v>
      </c>
      <c r="N282" s="174" t="s">
        <v>43</v>
      </c>
      <c r="O282" s="36"/>
      <c r="P282" s="175">
        <f t="shared" si="1"/>
        <v>0</v>
      </c>
      <c r="Q282" s="175">
        <v>0</v>
      </c>
      <c r="R282" s="175">
        <f t="shared" si="2"/>
        <v>0</v>
      </c>
      <c r="S282" s="175">
        <v>0</v>
      </c>
      <c r="T282" s="176">
        <f t="shared" si="3"/>
        <v>0</v>
      </c>
      <c r="AR282" s="18" t="s">
        <v>301</v>
      </c>
      <c r="AT282" s="18" t="s">
        <v>189</v>
      </c>
      <c r="AU282" s="18" t="s">
        <v>195</v>
      </c>
      <c r="AY282" s="18" t="s">
        <v>187</v>
      </c>
      <c r="BE282" s="177">
        <f t="shared" si="4"/>
        <v>0</v>
      </c>
      <c r="BF282" s="177">
        <f t="shared" si="5"/>
        <v>0</v>
      </c>
      <c r="BG282" s="177">
        <f t="shared" si="6"/>
        <v>0</v>
      </c>
      <c r="BH282" s="177">
        <f t="shared" si="7"/>
        <v>0</v>
      </c>
      <c r="BI282" s="177">
        <f t="shared" si="8"/>
        <v>0</v>
      </c>
      <c r="BJ282" s="18" t="s">
        <v>195</v>
      </c>
      <c r="BK282" s="177">
        <f t="shared" si="9"/>
        <v>0</v>
      </c>
      <c r="BL282" s="18" t="s">
        <v>301</v>
      </c>
      <c r="BM282" s="18" t="s">
        <v>1948</v>
      </c>
    </row>
    <row r="283" spans="2:65" s="1" customFormat="1" ht="31.5" customHeight="1">
      <c r="B283" s="165"/>
      <c r="C283" s="166" t="s">
        <v>552</v>
      </c>
      <c r="D283" s="166" t="s">
        <v>189</v>
      </c>
      <c r="E283" s="167" t="s">
        <v>1949</v>
      </c>
      <c r="F283" s="168" t="s">
        <v>1950</v>
      </c>
      <c r="G283" s="169" t="s">
        <v>742</v>
      </c>
      <c r="H283" s="170">
        <v>1</v>
      </c>
      <c r="I283" s="171"/>
      <c r="J283" s="172">
        <f t="shared" si="0"/>
        <v>0</v>
      </c>
      <c r="K283" s="168" t="s">
        <v>22</v>
      </c>
      <c r="L283" s="35"/>
      <c r="M283" s="173" t="s">
        <v>22</v>
      </c>
      <c r="N283" s="174" t="s">
        <v>43</v>
      </c>
      <c r="O283" s="36"/>
      <c r="P283" s="175">
        <f t="shared" si="1"/>
        <v>0</v>
      </c>
      <c r="Q283" s="175">
        <v>0</v>
      </c>
      <c r="R283" s="175">
        <f t="shared" si="2"/>
        <v>0</v>
      </c>
      <c r="S283" s="175">
        <v>0</v>
      </c>
      <c r="T283" s="176">
        <f t="shared" si="3"/>
        <v>0</v>
      </c>
      <c r="AR283" s="18" t="s">
        <v>301</v>
      </c>
      <c r="AT283" s="18" t="s">
        <v>189</v>
      </c>
      <c r="AU283" s="18" t="s">
        <v>195</v>
      </c>
      <c r="AY283" s="18" t="s">
        <v>187</v>
      </c>
      <c r="BE283" s="177">
        <f t="shared" si="4"/>
        <v>0</v>
      </c>
      <c r="BF283" s="177">
        <f t="shared" si="5"/>
        <v>0</v>
      </c>
      <c r="BG283" s="177">
        <f t="shared" si="6"/>
        <v>0</v>
      </c>
      <c r="BH283" s="177">
        <f t="shared" si="7"/>
        <v>0</v>
      </c>
      <c r="BI283" s="177">
        <f t="shared" si="8"/>
        <v>0</v>
      </c>
      <c r="BJ283" s="18" t="s">
        <v>195</v>
      </c>
      <c r="BK283" s="177">
        <f t="shared" si="9"/>
        <v>0</v>
      </c>
      <c r="BL283" s="18" t="s">
        <v>301</v>
      </c>
      <c r="BM283" s="18" t="s">
        <v>1951</v>
      </c>
    </row>
    <row r="284" spans="2:65" s="1" customFormat="1" ht="31.5" customHeight="1">
      <c r="B284" s="165"/>
      <c r="C284" s="166" t="s">
        <v>557</v>
      </c>
      <c r="D284" s="166" t="s">
        <v>189</v>
      </c>
      <c r="E284" s="167" t="s">
        <v>1952</v>
      </c>
      <c r="F284" s="168" t="s">
        <v>1953</v>
      </c>
      <c r="G284" s="169" t="s">
        <v>742</v>
      </c>
      <c r="H284" s="170">
        <v>1</v>
      </c>
      <c r="I284" s="171"/>
      <c r="J284" s="172">
        <f t="shared" si="0"/>
        <v>0</v>
      </c>
      <c r="K284" s="168" t="s">
        <v>22</v>
      </c>
      <c r="L284" s="35"/>
      <c r="M284" s="173" t="s">
        <v>22</v>
      </c>
      <c r="N284" s="174" t="s">
        <v>43</v>
      </c>
      <c r="O284" s="36"/>
      <c r="P284" s="175">
        <f t="shared" si="1"/>
        <v>0</v>
      </c>
      <c r="Q284" s="175">
        <v>0</v>
      </c>
      <c r="R284" s="175">
        <f t="shared" si="2"/>
        <v>0</v>
      </c>
      <c r="S284" s="175">
        <v>0</v>
      </c>
      <c r="T284" s="176">
        <f t="shared" si="3"/>
        <v>0</v>
      </c>
      <c r="AR284" s="18" t="s">
        <v>301</v>
      </c>
      <c r="AT284" s="18" t="s">
        <v>189</v>
      </c>
      <c r="AU284" s="18" t="s">
        <v>195</v>
      </c>
      <c r="AY284" s="18" t="s">
        <v>187</v>
      </c>
      <c r="BE284" s="177">
        <f t="shared" si="4"/>
        <v>0</v>
      </c>
      <c r="BF284" s="177">
        <f t="shared" si="5"/>
        <v>0</v>
      </c>
      <c r="BG284" s="177">
        <f t="shared" si="6"/>
        <v>0</v>
      </c>
      <c r="BH284" s="177">
        <f t="shared" si="7"/>
        <v>0</v>
      </c>
      <c r="BI284" s="177">
        <f t="shared" si="8"/>
        <v>0</v>
      </c>
      <c r="BJ284" s="18" t="s">
        <v>195</v>
      </c>
      <c r="BK284" s="177">
        <f t="shared" si="9"/>
        <v>0</v>
      </c>
      <c r="BL284" s="18" t="s">
        <v>301</v>
      </c>
      <c r="BM284" s="18" t="s">
        <v>1954</v>
      </c>
    </row>
    <row r="285" spans="2:65" s="1" customFormat="1" ht="31.5" customHeight="1">
      <c r="B285" s="165"/>
      <c r="C285" s="166" t="s">
        <v>562</v>
      </c>
      <c r="D285" s="166" t="s">
        <v>189</v>
      </c>
      <c r="E285" s="167" t="s">
        <v>1955</v>
      </c>
      <c r="F285" s="168" t="s">
        <v>1956</v>
      </c>
      <c r="G285" s="169" t="s">
        <v>742</v>
      </c>
      <c r="H285" s="170">
        <v>1</v>
      </c>
      <c r="I285" s="171"/>
      <c r="J285" s="172">
        <f t="shared" si="0"/>
        <v>0</v>
      </c>
      <c r="K285" s="168" t="s">
        <v>22</v>
      </c>
      <c r="L285" s="35"/>
      <c r="M285" s="173" t="s">
        <v>22</v>
      </c>
      <c r="N285" s="174" t="s">
        <v>43</v>
      </c>
      <c r="O285" s="36"/>
      <c r="P285" s="175">
        <f t="shared" si="1"/>
        <v>0</v>
      </c>
      <c r="Q285" s="175">
        <v>0</v>
      </c>
      <c r="R285" s="175">
        <f t="shared" si="2"/>
        <v>0</v>
      </c>
      <c r="S285" s="175">
        <v>0</v>
      </c>
      <c r="T285" s="176">
        <f t="shared" si="3"/>
        <v>0</v>
      </c>
      <c r="AR285" s="18" t="s">
        <v>301</v>
      </c>
      <c r="AT285" s="18" t="s">
        <v>189</v>
      </c>
      <c r="AU285" s="18" t="s">
        <v>195</v>
      </c>
      <c r="AY285" s="18" t="s">
        <v>187</v>
      </c>
      <c r="BE285" s="177">
        <f t="shared" si="4"/>
        <v>0</v>
      </c>
      <c r="BF285" s="177">
        <f t="shared" si="5"/>
        <v>0</v>
      </c>
      <c r="BG285" s="177">
        <f t="shared" si="6"/>
        <v>0</v>
      </c>
      <c r="BH285" s="177">
        <f t="shared" si="7"/>
        <v>0</v>
      </c>
      <c r="BI285" s="177">
        <f t="shared" si="8"/>
        <v>0</v>
      </c>
      <c r="BJ285" s="18" t="s">
        <v>195</v>
      </c>
      <c r="BK285" s="177">
        <f t="shared" si="9"/>
        <v>0</v>
      </c>
      <c r="BL285" s="18" t="s">
        <v>301</v>
      </c>
      <c r="BM285" s="18" t="s">
        <v>1957</v>
      </c>
    </row>
    <row r="286" spans="2:65" s="1" customFormat="1" ht="31.5" customHeight="1">
      <c r="B286" s="165"/>
      <c r="C286" s="166" t="s">
        <v>571</v>
      </c>
      <c r="D286" s="166" t="s">
        <v>189</v>
      </c>
      <c r="E286" s="167" t="s">
        <v>1958</v>
      </c>
      <c r="F286" s="168" t="s">
        <v>1959</v>
      </c>
      <c r="G286" s="169" t="s">
        <v>742</v>
      </c>
      <c r="H286" s="170">
        <v>11</v>
      </c>
      <c r="I286" s="171"/>
      <c r="J286" s="172">
        <f t="shared" si="0"/>
        <v>0</v>
      </c>
      <c r="K286" s="168" t="s">
        <v>22</v>
      </c>
      <c r="L286" s="35"/>
      <c r="M286" s="173" t="s">
        <v>22</v>
      </c>
      <c r="N286" s="174" t="s">
        <v>43</v>
      </c>
      <c r="O286" s="36"/>
      <c r="P286" s="175">
        <f t="shared" si="1"/>
        <v>0</v>
      </c>
      <c r="Q286" s="175">
        <v>0</v>
      </c>
      <c r="R286" s="175">
        <f t="shared" si="2"/>
        <v>0</v>
      </c>
      <c r="S286" s="175">
        <v>0</v>
      </c>
      <c r="T286" s="176">
        <f t="shared" si="3"/>
        <v>0</v>
      </c>
      <c r="AR286" s="18" t="s">
        <v>301</v>
      </c>
      <c r="AT286" s="18" t="s">
        <v>189</v>
      </c>
      <c r="AU286" s="18" t="s">
        <v>195</v>
      </c>
      <c r="AY286" s="18" t="s">
        <v>187</v>
      </c>
      <c r="BE286" s="177">
        <f t="shared" si="4"/>
        <v>0</v>
      </c>
      <c r="BF286" s="177">
        <f t="shared" si="5"/>
        <v>0</v>
      </c>
      <c r="BG286" s="177">
        <f t="shared" si="6"/>
        <v>0</v>
      </c>
      <c r="BH286" s="177">
        <f t="shared" si="7"/>
        <v>0</v>
      </c>
      <c r="BI286" s="177">
        <f t="shared" si="8"/>
        <v>0</v>
      </c>
      <c r="BJ286" s="18" t="s">
        <v>195</v>
      </c>
      <c r="BK286" s="177">
        <f t="shared" si="9"/>
        <v>0</v>
      </c>
      <c r="BL286" s="18" t="s">
        <v>301</v>
      </c>
      <c r="BM286" s="18" t="s">
        <v>1960</v>
      </c>
    </row>
    <row r="287" spans="2:65" s="1" customFormat="1" ht="31.5" customHeight="1">
      <c r="B287" s="165"/>
      <c r="C287" s="166" t="s">
        <v>575</v>
      </c>
      <c r="D287" s="166" t="s">
        <v>189</v>
      </c>
      <c r="E287" s="167" t="s">
        <v>1961</v>
      </c>
      <c r="F287" s="168" t="s">
        <v>1962</v>
      </c>
      <c r="G287" s="169" t="s">
        <v>742</v>
      </c>
      <c r="H287" s="170">
        <v>3</v>
      </c>
      <c r="I287" s="171"/>
      <c r="J287" s="172">
        <f t="shared" si="0"/>
        <v>0</v>
      </c>
      <c r="K287" s="168" t="s">
        <v>22</v>
      </c>
      <c r="L287" s="35"/>
      <c r="M287" s="173" t="s">
        <v>22</v>
      </c>
      <c r="N287" s="174" t="s">
        <v>43</v>
      </c>
      <c r="O287" s="36"/>
      <c r="P287" s="175">
        <f t="shared" si="1"/>
        <v>0</v>
      </c>
      <c r="Q287" s="175">
        <v>0</v>
      </c>
      <c r="R287" s="175">
        <f t="shared" si="2"/>
        <v>0</v>
      </c>
      <c r="S287" s="175">
        <v>0</v>
      </c>
      <c r="T287" s="176">
        <f t="shared" si="3"/>
        <v>0</v>
      </c>
      <c r="AR287" s="18" t="s">
        <v>301</v>
      </c>
      <c r="AT287" s="18" t="s">
        <v>189</v>
      </c>
      <c r="AU287" s="18" t="s">
        <v>195</v>
      </c>
      <c r="AY287" s="18" t="s">
        <v>187</v>
      </c>
      <c r="BE287" s="177">
        <f t="shared" si="4"/>
        <v>0</v>
      </c>
      <c r="BF287" s="177">
        <f t="shared" si="5"/>
        <v>0</v>
      </c>
      <c r="BG287" s="177">
        <f t="shared" si="6"/>
        <v>0</v>
      </c>
      <c r="BH287" s="177">
        <f t="shared" si="7"/>
        <v>0</v>
      </c>
      <c r="BI287" s="177">
        <f t="shared" si="8"/>
        <v>0</v>
      </c>
      <c r="BJ287" s="18" t="s">
        <v>195</v>
      </c>
      <c r="BK287" s="177">
        <f t="shared" si="9"/>
        <v>0</v>
      </c>
      <c r="BL287" s="18" t="s">
        <v>301</v>
      </c>
      <c r="BM287" s="18" t="s">
        <v>1963</v>
      </c>
    </row>
    <row r="288" spans="2:47" s="1" customFormat="1" ht="40.5">
      <c r="B288" s="35"/>
      <c r="D288" s="196" t="s">
        <v>429</v>
      </c>
      <c r="F288" s="230" t="s">
        <v>1964</v>
      </c>
      <c r="I288" s="139"/>
      <c r="L288" s="35"/>
      <c r="M288" s="64"/>
      <c r="N288" s="36"/>
      <c r="O288" s="36"/>
      <c r="P288" s="36"/>
      <c r="Q288" s="36"/>
      <c r="R288" s="36"/>
      <c r="S288" s="36"/>
      <c r="T288" s="65"/>
      <c r="AT288" s="18" t="s">
        <v>429</v>
      </c>
      <c r="AU288" s="18" t="s">
        <v>195</v>
      </c>
    </row>
    <row r="289" spans="2:65" s="1" customFormat="1" ht="31.5" customHeight="1">
      <c r="B289" s="165"/>
      <c r="C289" s="166" t="s">
        <v>582</v>
      </c>
      <c r="D289" s="166" t="s">
        <v>189</v>
      </c>
      <c r="E289" s="167" t="s">
        <v>1965</v>
      </c>
      <c r="F289" s="168" t="s">
        <v>1966</v>
      </c>
      <c r="G289" s="169" t="s">
        <v>742</v>
      </c>
      <c r="H289" s="170">
        <v>2</v>
      </c>
      <c r="I289" s="171"/>
      <c r="J289" s="172">
        <f aca="true" t="shared" si="10" ref="J289:J320">ROUND(I289*H289,2)</f>
        <v>0</v>
      </c>
      <c r="K289" s="168" t="s">
        <v>22</v>
      </c>
      <c r="L289" s="35"/>
      <c r="M289" s="173" t="s">
        <v>22</v>
      </c>
      <c r="N289" s="174" t="s">
        <v>43</v>
      </c>
      <c r="O289" s="36"/>
      <c r="P289" s="175">
        <f aca="true" t="shared" si="11" ref="P289:P320">O289*H289</f>
        <v>0</v>
      </c>
      <c r="Q289" s="175">
        <v>0</v>
      </c>
      <c r="R289" s="175">
        <f aca="true" t="shared" si="12" ref="R289:R320">Q289*H289</f>
        <v>0</v>
      </c>
      <c r="S289" s="175">
        <v>0</v>
      </c>
      <c r="T289" s="176">
        <f aca="true" t="shared" si="13" ref="T289:T320">S289*H289</f>
        <v>0</v>
      </c>
      <c r="AR289" s="18" t="s">
        <v>301</v>
      </c>
      <c r="AT289" s="18" t="s">
        <v>189</v>
      </c>
      <c r="AU289" s="18" t="s">
        <v>195</v>
      </c>
      <c r="AY289" s="18" t="s">
        <v>187</v>
      </c>
      <c r="BE289" s="177">
        <f aca="true" t="shared" si="14" ref="BE289:BE320">IF(N289="základní",J289,0)</f>
        <v>0</v>
      </c>
      <c r="BF289" s="177">
        <f aca="true" t="shared" si="15" ref="BF289:BF320">IF(N289="snížená",J289,0)</f>
        <v>0</v>
      </c>
      <c r="BG289" s="177">
        <f aca="true" t="shared" si="16" ref="BG289:BG320">IF(N289="zákl. přenesená",J289,0)</f>
        <v>0</v>
      </c>
      <c r="BH289" s="177">
        <f aca="true" t="shared" si="17" ref="BH289:BH320">IF(N289="sníž. přenesená",J289,0)</f>
        <v>0</v>
      </c>
      <c r="BI289" s="177">
        <f aca="true" t="shared" si="18" ref="BI289:BI320">IF(N289="nulová",J289,0)</f>
        <v>0</v>
      </c>
      <c r="BJ289" s="18" t="s">
        <v>195</v>
      </c>
      <c r="BK289" s="177">
        <f aca="true" t="shared" si="19" ref="BK289:BK320">ROUND(I289*H289,2)</f>
        <v>0</v>
      </c>
      <c r="BL289" s="18" t="s">
        <v>301</v>
      </c>
      <c r="BM289" s="18" t="s">
        <v>1967</v>
      </c>
    </row>
    <row r="290" spans="2:65" s="1" customFormat="1" ht="31.5" customHeight="1">
      <c r="B290" s="165"/>
      <c r="C290" s="166" t="s">
        <v>587</v>
      </c>
      <c r="D290" s="166" t="s">
        <v>189</v>
      </c>
      <c r="E290" s="167" t="s">
        <v>1968</v>
      </c>
      <c r="F290" s="168" t="s">
        <v>1969</v>
      </c>
      <c r="G290" s="169" t="s">
        <v>742</v>
      </c>
      <c r="H290" s="170">
        <v>1</v>
      </c>
      <c r="I290" s="171"/>
      <c r="J290" s="172">
        <f t="shared" si="10"/>
        <v>0</v>
      </c>
      <c r="K290" s="168" t="s">
        <v>22</v>
      </c>
      <c r="L290" s="35"/>
      <c r="M290" s="173" t="s">
        <v>22</v>
      </c>
      <c r="N290" s="174" t="s">
        <v>43</v>
      </c>
      <c r="O290" s="36"/>
      <c r="P290" s="175">
        <f t="shared" si="11"/>
        <v>0</v>
      </c>
      <c r="Q290" s="175">
        <v>0</v>
      </c>
      <c r="R290" s="175">
        <f t="shared" si="12"/>
        <v>0</v>
      </c>
      <c r="S290" s="175">
        <v>0</v>
      </c>
      <c r="T290" s="176">
        <f t="shared" si="13"/>
        <v>0</v>
      </c>
      <c r="AR290" s="18" t="s">
        <v>301</v>
      </c>
      <c r="AT290" s="18" t="s">
        <v>189</v>
      </c>
      <c r="AU290" s="18" t="s">
        <v>195</v>
      </c>
      <c r="AY290" s="18" t="s">
        <v>187</v>
      </c>
      <c r="BE290" s="177">
        <f t="shared" si="14"/>
        <v>0</v>
      </c>
      <c r="BF290" s="177">
        <f t="shared" si="15"/>
        <v>0</v>
      </c>
      <c r="BG290" s="177">
        <f t="shared" si="16"/>
        <v>0</v>
      </c>
      <c r="BH290" s="177">
        <f t="shared" si="17"/>
        <v>0</v>
      </c>
      <c r="BI290" s="177">
        <f t="shared" si="18"/>
        <v>0</v>
      </c>
      <c r="BJ290" s="18" t="s">
        <v>195</v>
      </c>
      <c r="BK290" s="177">
        <f t="shared" si="19"/>
        <v>0</v>
      </c>
      <c r="BL290" s="18" t="s">
        <v>301</v>
      </c>
      <c r="BM290" s="18" t="s">
        <v>1970</v>
      </c>
    </row>
    <row r="291" spans="2:65" s="1" customFormat="1" ht="31.5" customHeight="1">
      <c r="B291" s="165"/>
      <c r="C291" s="166" t="s">
        <v>592</v>
      </c>
      <c r="D291" s="166" t="s">
        <v>189</v>
      </c>
      <c r="E291" s="167" t="s">
        <v>1971</v>
      </c>
      <c r="F291" s="168" t="s">
        <v>1972</v>
      </c>
      <c r="G291" s="169" t="s">
        <v>742</v>
      </c>
      <c r="H291" s="170">
        <v>6</v>
      </c>
      <c r="I291" s="171"/>
      <c r="J291" s="172">
        <f t="shared" si="10"/>
        <v>0</v>
      </c>
      <c r="K291" s="168" t="s">
        <v>22</v>
      </c>
      <c r="L291" s="35"/>
      <c r="M291" s="173" t="s">
        <v>22</v>
      </c>
      <c r="N291" s="174" t="s">
        <v>43</v>
      </c>
      <c r="O291" s="36"/>
      <c r="P291" s="175">
        <f t="shared" si="11"/>
        <v>0</v>
      </c>
      <c r="Q291" s="175">
        <v>0</v>
      </c>
      <c r="R291" s="175">
        <f t="shared" si="12"/>
        <v>0</v>
      </c>
      <c r="S291" s="175">
        <v>0</v>
      </c>
      <c r="T291" s="176">
        <f t="shared" si="13"/>
        <v>0</v>
      </c>
      <c r="AR291" s="18" t="s">
        <v>301</v>
      </c>
      <c r="AT291" s="18" t="s">
        <v>189</v>
      </c>
      <c r="AU291" s="18" t="s">
        <v>195</v>
      </c>
      <c r="AY291" s="18" t="s">
        <v>187</v>
      </c>
      <c r="BE291" s="177">
        <f t="shared" si="14"/>
        <v>0</v>
      </c>
      <c r="BF291" s="177">
        <f t="shared" si="15"/>
        <v>0</v>
      </c>
      <c r="BG291" s="177">
        <f t="shared" si="16"/>
        <v>0</v>
      </c>
      <c r="BH291" s="177">
        <f t="shared" si="17"/>
        <v>0</v>
      </c>
      <c r="BI291" s="177">
        <f t="shared" si="18"/>
        <v>0</v>
      </c>
      <c r="BJ291" s="18" t="s">
        <v>195</v>
      </c>
      <c r="BK291" s="177">
        <f t="shared" si="19"/>
        <v>0</v>
      </c>
      <c r="BL291" s="18" t="s">
        <v>301</v>
      </c>
      <c r="BM291" s="18" t="s">
        <v>1973</v>
      </c>
    </row>
    <row r="292" spans="2:65" s="1" customFormat="1" ht="22.5" customHeight="1">
      <c r="B292" s="165"/>
      <c r="C292" s="166" t="s">
        <v>597</v>
      </c>
      <c r="D292" s="166" t="s">
        <v>189</v>
      </c>
      <c r="E292" s="167" t="s">
        <v>1974</v>
      </c>
      <c r="F292" s="168" t="s">
        <v>1975</v>
      </c>
      <c r="G292" s="169" t="s">
        <v>742</v>
      </c>
      <c r="H292" s="170">
        <v>2</v>
      </c>
      <c r="I292" s="171"/>
      <c r="J292" s="172">
        <f t="shared" si="10"/>
        <v>0</v>
      </c>
      <c r="K292" s="168" t="s">
        <v>22</v>
      </c>
      <c r="L292" s="35"/>
      <c r="M292" s="173" t="s">
        <v>22</v>
      </c>
      <c r="N292" s="174" t="s">
        <v>43</v>
      </c>
      <c r="O292" s="36"/>
      <c r="P292" s="175">
        <f t="shared" si="11"/>
        <v>0</v>
      </c>
      <c r="Q292" s="175">
        <v>0</v>
      </c>
      <c r="R292" s="175">
        <f t="shared" si="12"/>
        <v>0</v>
      </c>
      <c r="S292" s="175">
        <v>0</v>
      </c>
      <c r="T292" s="176">
        <f t="shared" si="13"/>
        <v>0</v>
      </c>
      <c r="AR292" s="18" t="s">
        <v>301</v>
      </c>
      <c r="AT292" s="18" t="s">
        <v>189</v>
      </c>
      <c r="AU292" s="18" t="s">
        <v>195</v>
      </c>
      <c r="AY292" s="18" t="s">
        <v>187</v>
      </c>
      <c r="BE292" s="177">
        <f t="shared" si="14"/>
        <v>0</v>
      </c>
      <c r="BF292" s="177">
        <f t="shared" si="15"/>
        <v>0</v>
      </c>
      <c r="BG292" s="177">
        <f t="shared" si="16"/>
        <v>0</v>
      </c>
      <c r="BH292" s="177">
        <f t="shared" si="17"/>
        <v>0</v>
      </c>
      <c r="BI292" s="177">
        <f t="shared" si="18"/>
        <v>0</v>
      </c>
      <c r="BJ292" s="18" t="s">
        <v>195</v>
      </c>
      <c r="BK292" s="177">
        <f t="shared" si="19"/>
        <v>0</v>
      </c>
      <c r="BL292" s="18" t="s">
        <v>301</v>
      </c>
      <c r="BM292" s="18" t="s">
        <v>1976</v>
      </c>
    </row>
    <row r="293" spans="2:65" s="1" customFormat="1" ht="44.25" customHeight="1">
      <c r="B293" s="165"/>
      <c r="C293" s="166" t="s">
        <v>599</v>
      </c>
      <c r="D293" s="166" t="s">
        <v>189</v>
      </c>
      <c r="E293" s="167" t="s">
        <v>1977</v>
      </c>
      <c r="F293" s="168" t="s">
        <v>1978</v>
      </c>
      <c r="G293" s="169" t="s">
        <v>742</v>
      </c>
      <c r="H293" s="170">
        <v>2</v>
      </c>
      <c r="I293" s="171"/>
      <c r="J293" s="172">
        <f t="shared" si="10"/>
        <v>0</v>
      </c>
      <c r="K293" s="168" t="s">
        <v>22</v>
      </c>
      <c r="L293" s="35"/>
      <c r="M293" s="173" t="s">
        <v>22</v>
      </c>
      <c r="N293" s="174" t="s">
        <v>43</v>
      </c>
      <c r="O293" s="36"/>
      <c r="P293" s="175">
        <f t="shared" si="11"/>
        <v>0</v>
      </c>
      <c r="Q293" s="175">
        <v>0</v>
      </c>
      <c r="R293" s="175">
        <f t="shared" si="12"/>
        <v>0</v>
      </c>
      <c r="S293" s="175">
        <v>0</v>
      </c>
      <c r="T293" s="176">
        <f t="shared" si="13"/>
        <v>0</v>
      </c>
      <c r="AR293" s="18" t="s">
        <v>301</v>
      </c>
      <c r="AT293" s="18" t="s">
        <v>189</v>
      </c>
      <c r="AU293" s="18" t="s">
        <v>195</v>
      </c>
      <c r="AY293" s="18" t="s">
        <v>187</v>
      </c>
      <c r="BE293" s="177">
        <f t="shared" si="14"/>
        <v>0</v>
      </c>
      <c r="BF293" s="177">
        <f t="shared" si="15"/>
        <v>0</v>
      </c>
      <c r="BG293" s="177">
        <f t="shared" si="16"/>
        <v>0</v>
      </c>
      <c r="BH293" s="177">
        <f t="shared" si="17"/>
        <v>0</v>
      </c>
      <c r="BI293" s="177">
        <f t="shared" si="18"/>
        <v>0</v>
      </c>
      <c r="BJ293" s="18" t="s">
        <v>195</v>
      </c>
      <c r="BK293" s="177">
        <f t="shared" si="19"/>
        <v>0</v>
      </c>
      <c r="BL293" s="18" t="s">
        <v>301</v>
      </c>
      <c r="BM293" s="18" t="s">
        <v>1979</v>
      </c>
    </row>
    <row r="294" spans="2:65" s="1" customFormat="1" ht="31.5" customHeight="1">
      <c r="B294" s="165"/>
      <c r="C294" s="166" t="s">
        <v>604</v>
      </c>
      <c r="D294" s="166" t="s">
        <v>189</v>
      </c>
      <c r="E294" s="167" t="s">
        <v>1980</v>
      </c>
      <c r="F294" s="168" t="s">
        <v>1981</v>
      </c>
      <c r="G294" s="169" t="s">
        <v>742</v>
      </c>
      <c r="H294" s="170">
        <v>1</v>
      </c>
      <c r="I294" s="171"/>
      <c r="J294" s="172">
        <f t="shared" si="10"/>
        <v>0</v>
      </c>
      <c r="K294" s="168" t="s">
        <v>22</v>
      </c>
      <c r="L294" s="35"/>
      <c r="M294" s="173" t="s">
        <v>22</v>
      </c>
      <c r="N294" s="174" t="s">
        <v>43</v>
      </c>
      <c r="O294" s="36"/>
      <c r="P294" s="175">
        <f t="shared" si="11"/>
        <v>0</v>
      </c>
      <c r="Q294" s="175">
        <v>0</v>
      </c>
      <c r="R294" s="175">
        <f t="shared" si="12"/>
        <v>0</v>
      </c>
      <c r="S294" s="175">
        <v>0</v>
      </c>
      <c r="T294" s="176">
        <f t="shared" si="13"/>
        <v>0</v>
      </c>
      <c r="AR294" s="18" t="s">
        <v>301</v>
      </c>
      <c r="AT294" s="18" t="s">
        <v>189</v>
      </c>
      <c r="AU294" s="18" t="s">
        <v>195</v>
      </c>
      <c r="AY294" s="18" t="s">
        <v>187</v>
      </c>
      <c r="BE294" s="177">
        <f t="shared" si="14"/>
        <v>0</v>
      </c>
      <c r="BF294" s="177">
        <f t="shared" si="15"/>
        <v>0</v>
      </c>
      <c r="BG294" s="177">
        <f t="shared" si="16"/>
        <v>0</v>
      </c>
      <c r="BH294" s="177">
        <f t="shared" si="17"/>
        <v>0</v>
      </c>
      <c r="BI294" s="177">
        <f t="shared" si="18"/>
        <v>0</v>
      </c>
      <c r="BJ294" s="18" t="s">
        <v>195</v>
      </c>
      <c r="BK294" s="177">
        <f t="shared" si="19"/>
        <v>0</v>
      </c>
      <c r="BL294" s="18" t="s">
        <v>301</v>
      </c>
      <c r="BM294" s="18" t="s">
        <v>1982</v>
      </c>
    </row>
    <row r="295" spans="2:65" s="1" customFormat="1" ht="31.5" customHeight="1">
      <c r="B295" s="165"/>
      <c r="C295" s="166" t="s">
        <v>609</v>
      </c>
      <c r="D295" s="166" t="s">
        <v>189</v>
      </c>
      <c r="E295" s="167" t="s">
        <v>1983</v>
      </c>
      <c r="F295" s="168" t="s">
        <v>1984</v>
      </c>
      <c r="G295" s="169" t="s">
        <v>742</v>
      </c>
      <c r="H295" s="170">
        <v>1</v>
      </c>
      <c r="I295" s="171"/>
      <c r="J295" s="172">
        <f t="shared" si="10"/>
        <v>0</v>
      </c>
      <c r="K295" s="168" t="s">
        <v>22</v>
      </c>
      <c r="L295" s="35"/>
      <c r="M295" s="173" t="s">
        <v>22</v>
      </c>
      <c r="N295" s="174" t="s">
        <v>43</v>
      </c>
      <c r="O295" s="36"/>
      <c r="P295" s="175">
        <f t="shared" si="11"/>
        <v>0</v>
      </c>
      <c r="Q295" s="175">
        <v>0</v>
      </c>
      <c r="R295" s="175">
        <f t="shared" si="12"/>
        <v>0</v>
      </c>
      <c r="S295" s="175">
        <v>0</v>
      </c>
      <c r="T295" s="176">
        <f t="shared" si="13"/>
        <v>0</v>
      </c>
      <c r="AR295" s="18" t="s">
        <v>301</v>
      </c>
      <c r="AT295" s="18" t="s">
        <v>189</v>
      </c>
      <c r="AU295" s="18" t="s">
        <v>195</v>
      </c>
      <c r="AY295" s="18" t="s">
        <v>187</v>
      </c>
      <c r="BE295" s="177">
        <f t="shared" si="14"/>
        <v>0</v>
      </c>
      <c r="BF295" s="177">
        <f t="shared" si="15"/>
        <v>0</v>
      </c>
      <c r="BG295" s="177">
        <f t="shared" si="16"/>
        <v>0</v>
      </c>
      <c r="BH295" s="177">
        <f t="shared" si="17"/>
        <v>0</v>
      </c>
      <c r="BI295" s="177">
        <f t="shared" si="18"/>
        <v>0</v>
      </c>
      <c r="BJ295" s="18" t="s">
        <v>195</v>
      </c>
      <c r="BK295" s="177">
        <f t="shared" si="19"/>
        <v>0</v>
      </c>
      <c r="BL295" s="18" t="s">
        <v>301</v>
      </c>
      <c r="BM295" s="18" t="s">
        <v>1985</v>
      </c>
    </row>
    <row r="296" spans="2:65" s="1" customFormat="1" ht="31.5" customHeight="1">
      <c r="B296" s="165"/>
      <c r="C296" s="166" t="s">
        <v>614</v>
      </c>
      <c r="D296" s="166" t="s">
        <v>189</v>
      </c>
      <c r="E296" s="167" t="s">
        <v>1986</v>
      </c>
      <c r="F296" s="168" t="s">
        <v>1987</v>
      </c>
      <c r="G296" s="169" t="s">
        <v>742</v>
      </c>
      <c r="H296" s="170">
        <v>1</v>
      </c>
      <c r="I296" s="171"/>
      <c r="J296" s="172">
        <f t="shared" si="10"/>
        <v>0</v>
      </c>
      <c r="K296" s="168" t="s">
        <v>22</v>
      </c>
      <c r="L296" s="35"/>
      <c r="M296" s="173" t="s">
        <v>22</v>
      </c>
      <c r="N296" s="174" t="s">
        <v>43</v>
      </c>
      <c r="O296" s="36"/>
      <c r="P296" s="175">
        <f t="shared" si="11"/>
        <v>0</v>
      </c>
      <c r="Q296" s="175">
        <v>0</v>
      </c>
      <c r="R296" s="175">
        <f t="shared" si="12"/>
        <v>0</v>
      </c>
      <c r="S296" s="175">
        <v>0</v>
      </c>
      <c r="T296" s="176">
        <f t="shared" si="13"/>
        <v>0</v>
      </c>
      <c r="AR296" s="18" t="s">
        <v>301</v>
      </c>
      <c r="AT296" s="18" t="s">
        <v>189</v>
      </c>
      <c r="AU296" s="18" t="s">
        <v>195</v>
      </c>
      <c r="AY296" s="18" t="s">
        <v>187</v>
      </c>
      <c r="BE296" s="177">
        <f t="shared" si="14"/>
        <v>0</v>
      </c>
      <c r="BF296" s="177">
        <f t="shared" si="15"/>
        <v>0</v>
      </c>
      <c r="BG296" s="177">
        <f t="shared" si="16"/>
        <v>0</v>
      </c>
      <c r="BH296" s="177">
        <f t="shared" si="17"/>
        <v>0</v>
      </c>
      <c r="BI296" s="177">
        <f t="shared" si="18"/>
        <v>0</v>
      </c>
      <c r="BJ296" s="18" t="s">
        <v>195</v>
      </c>
      <c r="BK296" s="177">
        <f t="shared" si="19"/>
        <v>0</v>
      </c>
      <c r="BL296" s="18" t="s">
        <v>301</v>
      </c>
      <c r="BM296" s="18" t="s">
        <v>1988</v>
      </c>
    </row>
    <row r="297" spans="2:65" s="1" customFormat="1" ht="31.5" customHeight="1">
      <c r="B297" s="165"/>
      <c r="C297" s="166" t="s">
        <v>623</v>
      </c>
      <c r="D297" s="166" t="s">
        <v>189</v>
      </c>
      <c r="E297" s="167" t="s">
        <v>1989</v>
      </c>
      <c r="F297" s="168" t="s">
        <v>1990</v>
      </c>
      <c r="G297" s="169" t="s">
        <v>742</v>
      </c>
      <c r="H297" s="170">
        <v>11</v>
      </c>
      <c r="I297" s="171"/>
      <c r="J297" s="172">
        <f t="shared" si="10"/>
        <v>0</v>
      </c>
      <c r="K297" s="168" t="s">
        <v>22</v>
      </c>
      <c r="L297" s="35"/>
      <c r="M297" s="173" t="s">
        <v>22</v>
      </c>
      <c r="N297" s="174" t="s">
        <v>43</v>
      </c>
      <c r="O297" s="36"/>
      <c r="P297" s="175">
        <f t="shared" si="11"/>
        <v>0</v>
      </c>
      <c r="Q297" s="175">
        <v>0</v>
      </c>
      <c r="R297" s="175">
        <f t="shared" si="12"/>
        <v>0</v>
      </c>
      <c r="S297" s="175">
        <v>0</v>
      </c>
      <c r="T297" s="176">
        <f t="shared" si="13"/>
        <v>0</v>
      </c>
      <c r="AR297" s="18" t="s">
        <v>301</v>
      </c>
      <c r="AT297" s="18" t="s">
        <v>189</v>
      </c>
      <c r="AU297" s="18" t="s">
        <v>195</v>
      </c>
      <c r="AY297" s="18" t="s">
        <v>187</v>
      </c>
      <c r="BE297" s="177">
        <f t="shared" si="14"/>
        <v>0</v>
      </c>
      <c r="BF297" s="177">
        <f t="shared" si="15"/>
        <v>0</v>
      </c>
      <c r="BG297" s="177">
        <f t="shared" si="16"/>
        <v>0</v>
      </c>
      <c r="BH297" s="177">
        <f t="shared" si="17"/>
        <v>0</v>
      </c>
      <c r="BI297" s="177">
        <f t="shared" si="18"/>
        <v>0</v>
      </c>
      <c r="BJ297" s="18" t="s">
        <v>195</v>
      </c>
      <c r="BK297" s="177">
        <f t="shared" si="19"/>
        <v>0</v>
      </c>
      <c r="BL297" s="18" t="s">
        <v>301</v>
      </c>
      <c r="BM297" s="18" t="s">
        <v>1991</v>
      </c>
    </row>
    <row r="298" spans="2:65" s="1" customFormat="1" ht="31.5" customHeight="1">
      <c r="B298" s="165"/>
      <c r="C298" s="166" t="s">
        <v>627</v>
      </c>
      <c r="D298" s="166" t="s">
        <v>189</v>
      </c>
      <c r="E298" s="167" t="s">
        <v>1992</v>
      </c>
      <c r="F298" s="168" t="s">
        <v>1993</v>
      </c>
      <c r="G298" s="169" t="s">
        <v>1643</v>
      </c>
      <c r="H298" s="170">
        <v>2</v>
      </c>
      <c r="I298" s="171"/>
      <c r="J298" s="172">
        <f t="shared" si="10"/>
        <v>0</v>
      </c>
      <c r="K298" s="168" t="s">
        <v>22</v>
      </c>
      <c r="L298" s="35"/>
      <c r="M298" s="173" t="s">
        <v>22</v>
      </c>
      <c r="N298" s="174" t="s">
        <v>43</v>
      </c>
      <c r="O298" s="36"/>
      <c r="P298" s="175">
        <f t="shared" si="11"/>
        <v>0</v>
      </c>
      <c r="Q298" s="175">
        <v>0</v>
      </c>
      <c r="R298" s="175">
        <f t="shared" si="12"/>
        <v>0</v>
      </c>
      <c r="S298" s="175">
        <v>0</v>
      </c>
      <c r="T298" s="176">
        <f t="shared" si="13"/>
        <v>0</v>
      </c>
      <c r="AR298" s="18" t="s">
        <v>301</v>
      </c>
      <c r="AT298" s="18" t="s">
        <v>189</v>
      </c>
      <c r="AU298" s="18" t="s">
        <v>195</v>
      </c>
      <c r="AY298" s="18" t="s">
        <v>187</v>
      </c>
      <c r="BE298" s="177">
        <f t="shared" si="14"/>
        <v>0</v>
      </c>
      <c r="BF298" s="177">
        <f t="shared" si="15"/>
        <v>0</v>
      </c>
      <c r="BG298" s="177">
        <f t="shared" si="16"/>
        <v>0</v>
      </c>
      <c r="BH298" s="177">
        <f t="shared" si="17"/>
        <v>0</v>
      </c>
      <c r="BI298" s="177">
        <f t="shared" si="18"/>
        <v>0</v>
      </c>
      <c r="BJ298" s="18" t="s">
        <v>195</v>
      </c>
      <c r="BK298" s="177">
        <f t="shared" si="19"/>
        <v>0</v>
      </c>
      <c r="BL298" s="18" t="s">
        <v>301</v>
      </c>
      <c r="BM298" s="18" t="s">
        <v>1994</v>
      </c>
    </row>
    <row r="299" spans="2:65" s="1" customFormat="1" ht="31.5" customHeight="1">
      <c r="B299" s="165"/>
      <c r="C299" s="166" t="s">
        <v>631</v>
      </c>
      <c r="D299" s="166" t="s">
        <v>189</v>
      </c>
      <c r="E299" s="167" t="s">
        <v>1995</v>
      </c>
      <c r="F299" s="168" t="s">
        <v>1996</v>
      </c>
      <c r="G299" s="169" t="s">
        <v>742</v>
      </c>
      <c r="H299" s="170">
        <v>1</v>
      </c>
      <c r="I299" s="171"/>
      <c r="J299" s="172">
        <f t="shared" si="10"/>
        <v>0</v>
      </c>
      <c r="K299" s="168" t="s">
        <v>22</v>
      </c>
      <c r="L299" s="35"/>
      <c r="M299" s="173" t="s">
        <v>22</v>
      </c>
      <c r="N299" s="174" t="s">
        <v>43</v>
      </c>
      <c r="O299" s="36"/>
      <c r="P299" s="175">
        <f t="shared" si="11"/>
        <v>0</v>
      </c>
      <c r="Q299" s="175">
        <v>0</v>
      </c>
      <c r="R299" s="175">
        <f t="shared" si="12"/>
        <v>0</v>
      </c>
      <c r="S299" s="175">
        <v>0</v>
      </c>
      <c r="T299" s="176">
        <f t="shared" si="13"/>
        <v>0</v>
      </c>
      <c r="AR299" s="18" t="s">
        <v>301</v>
      </c>
      <c r="AT299" s="18" t="s">
        <v>189</v>
      </c>
      <c r="AU299" s="18" t="s">
        <v>195</v>
      </c>
      <c r="AY299" s="18" t="s">
        <v>187</v>
      </c>
      <c r="BE299" s="177">
        <f t="shared" si="14"/>
        <v>0</v>
      </c>
      <c r="BF299" s="177">
        <f t="shared" si="15"/>
        <v>0</v>
      </c>
      <c r="BG299" s="177">
        <f t="shared" si="16"/>
        <v>0</v>
      </c>
      <c r="BH299" s="177">
        <f t="shared" si="17"/>
        <v>0</v>
      </c>
      <c r="BI299" s="177">
        <f t="shared" si="18"/>
        <v>0</v>
      </c>
      <c r="BJ299" s="18" t="s">
        <v>195</v>
      </c>
      <c r="BK299" s="177">
        <f t="shared" si="19"/>
        <v>0</v>
      </c>
      <c r="BL299" s="18" t="s">
        <v>301</v>
      </c>
      <c r="BM299" s="18" t="s">
        <v>1997</v>
      </c>
    </row>
    <row r="300" spans="2:65" s="1" customFormat="1" ht="31.5" customHeight="1">
      <c r="B300" s="165"/>
      <c r="C300" s="166" t="s">
        <v>645</v>
      </c>
      <c r="D300" s="166" t="s">
        <v>189</v>
      </c>
      <c r="E300" s="167" t="s">
        <v>1998</v>
      </c>
      <c r="F300" s="168" t="s">
        <v>1999</v>
      </c>
      <c r="G300" s="169" t="s">
        <v>742</v>
      </c>
      <c r="H300" s="170">
        <v>1</v>
      </c>
      <c r="I300" s="171"/>
      <c r="J300" s="172">
        <f t="shared" si="10"/>
        <v>0</v>
      </c>
      <c r="K300" s="168" t="s">
        <v>22</v>
      </c>
      <c r="L300" s="35"/>
      <c r="M300" s="173" t="s">
        <v>22</v>
      </c>
      <c r="N300" s="174" t="s">
        <v>43</v>
      </c>
      <c r="O300" s="36"/>
      <c r="P300" s="175">
        <f t="shared" si="11"/>
        <v>0</v>
      </c>
      <c r="Q300" s="175">
        <v>0</v>
      </c>
      <c r="R300" s="175">
        <f t="shared" si="12"/>
        <v>0</v>
      </c>
      <c r="S300" s="175">
        <v>0</v>
      </c>
      <c r="T300" s="176">
        <f t="shared" si="13"/>
        <v>0</v>
      </c>
      <c r="AR300" s="18" t="s">
        <v>301</v>
      </c>
      <c r="AT300" s="18" t="s">
        <v>189</v>
      </c>
      <c r="AU300" s="18" t="s">
        <v>195</v>
      </c>
      <c r="AY300" s="18" t="s">
        <v>187</v>
      </c>
      <c r="BE300" s="177">
        <f t="shared" si="14"/>
        <v>0</v>
      </c>
      <c r="BF300" s="177">
        <f t="shared" si="15"/>
        <v>0</v>
      </c>
      <c r="BG300" s="177">
        <f t="shared" si="16"/>
        <v>0</v>
      </c>
      <c r="BH300" s="177">
        <f t="shared" si="17"/>
        <v>0</v>
      </c>
      <c r="BI300" s="177">
        <f t="shared" si="18"/>
        <v>0</v>
      </c>
      <c r="BJ300" s="18" t="s">
        <v>195</v>
      </c>
      <c r="BK300" s="177">
        <f t="shared" si="19"/>
        <v>0</v>
      </c>
      <c r="BL300" s="18" t="s">
        <v>301</v>
      </c>
      <c r="BM300" s="18" t="s">
        <v>2000</v>
      </c>
    </row>
    <row r="301" spans="2:65" s="1" customFormat="1" ht="31.5" customHeight="1">
      <c r="B301" s="165"/>
      <c r="C301" s="166" t="s">
        <v>660</v>
      </c>
      <c r="D301" s="166" t="s">
        <v>189</v>
      </c>
      <c r="E301" s="167" t="s">
        <v>2001</v>
      </c>
      <c r="F301" s="168" t="s">
        <v>2002</v>
      </c>
      <c r="G301" s="169" t="s">
        <v>742</v>
      </c>
      <c r="H301" s="170">
        <v>1</v>
      </c>
      <c r="I301" s="171"/>
      <c r="J301" s="172">
        <f t="shared" si="10"/>
        <v>0</v>
      </c>
      <c r="K301" s="168" t="s">
        <v>22</v>
      </c>
      <c r="L301" s="35"/>
      <c r="M301" s="173" t="s">
        <v>22</v>
      </c>
      <c r="N301" s="174" t="s">
        <v>43</v>
      </c>
      <c r="O301" s="36"/>
      <c r="P301" s="175">
        <f t="shared" si="11"/>
        <v>0</v>
      </c>
      <c r="Q301" s="175">
        <v>0</v>
      </c>
      <c r="R301" s="175">
        <f t="shared" si="12"/>
        <v>0</v>
      </c>
      <c r="S301" s="175">
        <v>0</v>
      </c>
      <c r="T301" s="176">
        <f t="shared" si="13"/>
        <v>0</v>
      </c>
      <c r="AR301" s="18" t="s">
        <v>301</v>
      </c>
      <c r="AT301" s="18" t="s">
        <v>189</v>
      </c>
      <c r="AU301" s="18" t="s">
        <v>195</v>
      </c>
      <c r="AY301" s="18" t="s">
        <v>187</v>
      </c>
      <c r="BE301" s="177">
        <f t="shared" si="14"/>
        <v>0</v>
      </c>
      <c r="BF301" s="177">
        <f t="shared" si="15"/>
        <v>0</v>
      </c>
      <c r="BG301" s="177">
        <f t="shared" si="16"/>
        <v>0</v>
      </c>
      <c r="BH301" s="177">
        <f t="shared" si="17"/>
        <v>0</v>
      </c>
      <c r="BI301" s="177">
        <f t="shared" si="18"/>
        <v>0</v>
      </c>
      <c r="BJ301" s="18" t="s">
        <v>195</v>
      </c>
      <c r="BK301" s="177">
        <f t="shared" si="19"/>
        <v>0</v>
      </c>
      <c r="BL301" s="18" t="s">
        <v>301</v>
      </c>
      <c r="BM301" s="18" t="s">
        <v>2003</v>
      </c>
    </row>
    <row r="302" spans="2:65" s="1" customFormat="1" ht="31.5" customHeight="1">
      <c r="B302" s="165"/>
      <c r="C302" s="166" t="s">
        <v>665</v>
      </c>
      <c r="D302" s="166" t="s">
        <v>189</v>
      </c>
      <c r="E302" s="167" t="s">
        <v>2004</v>
      </c>
      <c r="F302" s="168" t="s">
        <v>2005</v>
      </c>
      <c r="G302" s="169" t="s">
        <v>742</v>
      </c>
      <c r="H302" s="170">
        <v>8</v>
      </c>
      <c r="I302" s="171"/>
      <c r="J302" s="172">
        <f t="shared" si="10"/>
        <v>0</v>
      </c>
      <c r="K302" s="168" t="s">
        <v>22</v>
      </c>
      <c r="L302" s="35"/>
      <c r="M302" s="173" t="s">
        <v>22</v>
      </c>
      <c r="N302" s="174" t="s">
        <v>43</v>
      </c>
      <c r="O302" s="36"/>
      <c r="P302" s="175">
        <f t="shared" si="11"/>
        <v>0</v>
      </c>
      <c r="Q302" s="175">
        <v>0</v>
      </c>
      <c r="R302" s="175">
        <f t="shared" si="12"/>
        <v>0</v>
      </c>
      <c r="S302" s="175">
        <v>0</v>
      </c>
      <c r="T302" s="176">
        <f t="shared" si="13"/>
        <v>0</v>
      </c>
      <c r="AR302" s="18" t="s">
        <v>301</v>
      </c>
      <c r="AT302" s="18" t="s">
        <v>189</v>
      </c>
      <c r="AU302" s="18" t="s">
        <v>195</v>
      </c>
      <c r="AY302" s="18" t="s">
        <v>187</v>
      </c>
      <c r="BE302" s="177">
        <f t="shared" si="14"/>
        <v>0</v>
      </c>
      <c r="BF302" s="177">
        <f t="shared" si="15"/>
        <v>0</v>
      </c>
      <c r="BG302" s="177">
        <f t="shared" si="16"/>
        <v>0</v>
      </c>
      <c r="BH302" s="177">
        <f t="shared" si="17"/>
        <v>0</v>
      </c>
      <c r="BI302" s="177">
        <f t="shared" si="18"/>
        <v>0</v>
      </c>
      <c r="BJ302" s="18" t="s">
        <v>195</v>
      </c>
      <c r="BK302" s="177">
        <f t="shared" si="19"/>
        <v>0</v>
      </c>
      <c r="BL302" s="18" t="s">
        <v>301</v>
      </c>
      <c r="BM302" s="18" t="s">
        <v>2006</v>
      </c>
    </row>
    <row r="303" spans="2:65" s="1" customFormat="1" ht="31.5" customHeight="1">
      <c r="B303" s="165"/>
      <c r="C303" s="166" t="s">
        <v>670</v>
      </c>
      <c r="D303" s="166" t="s">
        <v>189</v>
      </c>
      <c r="E303" s="167" t="s">
        <v>2007</v>
      </c>
      <c r="F303" s="168" t="s">
        <v>2008</v>
      </c>
      <c r="G303" s="169" t="s">
        <v>742</v>
      </c>
      <c r="H303" s="170">
        <v>2</v>
      </c>
      <c r="I303" s="171"/>
      <c r="J303" s="172">
        <f t="shared" si="10"/>
        <v>0</v>
      </c>
      <c r="K303" s="168" t="s">
        <v>22</v>
      </c>
      <c r="L303" s="35"/>
      <c r="M303" s="173" t="s">
        <v>22</v>
      </c>
      <c r="N303" s="174" t="s">
        <v>43</v>
      </c>
      <c r="O303" s="36"/>
      <c r="P303" s="175">
        <f t="shared" si="11"/>
        <v>0</v>
      </c>
      <c r="Q303" s="175">
        <v>0</v>
      </c>
      <c r="R303" s="175">
        <f t="shared" si="12"/>
        <v>0</v>
      </c>
      <c r="S303" s="175">
        <v>0</v>
      </c>
      <c r="T303" s="176">
        <f t="shared" si="13"/>
        <v>0</v>
      </c>
      <c r="AR303" s="18" t="s">
        <v>301</v>
      </c>
      <c r="AT303" s="18" t="s">
        <v>189</v>
      </c>
      <c r="AU303" s="18" t="s">
        <v>195</v>
      </c>
      <c r="AY303" s="18" t="s">
        <v>187</v>
      </c>
      <c r="BE303" s="177">
        <f t="shared" si="14"/>
        <v>0</v>
      </c>
      <c r="BF303" s="177">
        <f t="shared" si="15"/>
        <v>0</v>
      </c>
      <c r="BG303" s="177">
        <f t="shared" si="16"/>
        <v>0</v>
      </c>
      <c r="BH303" s="177">
        <f t="shared" si="17"/>
        <v>0</v>
      </c>
      <c r="BI303" s="177">
        <f t="shared" si="18"/>
        <v>0</v>
      </c>
      <c r="BJ303" s="18" t="s">
        <v>195</v>
      </c>
      <c r="BK303" s="177">
        <f t="shared" si="19"/>
        <v>0</v>
      </c>
      <c r="BL303" s="18" t="s">
        <v>301</v>
      </c>
      <c r="BM303" s="18" t="s">
        <v>2009</v>
      </c>
    </row>
    <row r="304" spans="2:65" s="1" customFormat="1" ht="31.5" customHeight="1">
      <c r="B304" s="165"/>
      <c r="C304" s="166" t="s">
        <v>674</v>
      </c>
      <c r="D304" s="166" t="s">
        <v>189</v>
      </c>
      <c r="E304" s="167" t="s">
        <v>2010</v>
      </c>
      <c r="F304" s="168" t="s">
        <v>2011</v>
      </c>
      <c r="G304" s="169" t="s">
        <v>742</v>
      </c>
      <c r="H304" s="170">
        <v>1</v>
      </c>
      <c r="I304" s="171"/>
      <c r="J304" s="172">
        <f t="shared" si="10"/>
        <v>0</v>
      </c>
      <c r="K304" s="168" t="s">
        <v>22</v>
      </c>
      <c r="L304" s="35"/>
      <c r="M304" s="173" t="s">
        <v>22</v>
      </c>
      <c r="N304" s="174" t="s">
        <v>43</v>
      </c>
      <c r="O304" s="36"/>
      <c r="P304" s="175">
        <f t="shared" si="11"/>
        <v>0</v>
      </c>
      <c r="Q304" s="175">
        <v>0</v>
      </c>
      <c r="R304" s="175">
        <f t="shared" si="12"/>
        <v>0</v>
      </c>
      <c r="S304" s="175">
        <v>0</v>
      </c>
      <c r="T304" s="176">
        <f t="shared" si="13"/>
        <v>0</v>
      </c>
      <c r="AR304" s="18" t="s">
        <v>301</v>
      </c>
      <c r="AT304" s="18" t="s">
        <v>189</v>
      </c>
      <c r="AU304" s="18" t="s">
        <v>195</v>
      </c>
      <c r="AY304" s="18" t="s">
        <v>187</v>
      </c>
      <c r="BE304" s="177">
        <f t="shared" si="14"/>
        <v>0</v>
      </c>
      <c r="BF304" s="177">
        <f t="shared" si="15"/>
        <v>0</v>
      </c>
      <c r="BG304" s="177">
        <f t="shared" si="16"/>
        <v>0</v>
      </c>
      <c r="BH304" s="177">
        <f t="shared" si="17"/>
        <v>0</v>
      </c>
      <c r="BI304" s="177">
        <f t="shared" si="18"/>
        <v>0</v>
      </c>
      <c r="BJ304" s="18" t="s">
        <v>195</v>
      </c>
      <c r="BK304" s="177">
        <f t="shared" si="19"/>
        <v>0</v>
      </c>
      <c r="BL304" s="18" t="s">
        <v>301</v>
      </c>
      <c r="BM304" s="18" t="s">
        <v>2012</v>
      </c>
    </row>
    <row r="305" spans="2:65" s="1" customFormat="1" ht="22.5" customHeight="1">
      <c r="B305" s="165"/>
      <c r="C305" s="166" t="s">
        <v>679</v>
      </c>
      <c r="D305" s="166" t="s">
        <v>189</v>
      </c>
      <c r="E305" s="167" t="s">
        <v>2013</v>
      </c>
      <c r="F305" s="168" t="s">
        <v>2014</v>
      </c>
      <c r="G305" s="169" t="s">
        <v>742</v>
      </c>
      <c r="H305" s="170">
        <v>3</v>
      </c>
      <c r="I305" s="171"/>
      <c r="J305" s="172">
        <f t="shared" si="10"/>
        <v>0</v>
      </c>
      <c r="K305" s="168" t="s">
        <v>22</v>
      </c>
      <c r="L305" s="35"/>
      <c r="M305" s="173" t="s">
        <v>22</v>
      </c>
      <c r="N305" s="174" t="s">
        <v>43</v>
      </c>
      <c r="O305" s="36"/>
      <c r="P305" s="175">
        <f t="shared" si="11"/>
        <v>0</v>
      </c>
      <c r="Q305" s="175">
        <v>0</v>
      </c>
      <c r="R305" s="175">
        <f t="shared" si="12"/>
        <v>0</v>
      </c>
      <c r="S305" s="175">
        <v>0</v>
      </c>
      <c r="T305" s="176">
        <f t="shared" si="13"/>
        <v>0</v>
      </c>
      <c r="AR305" s="18" t="s">
        <v>301</v>
      </c>
      <c r="AT305" s="18" t="s">
        <v>189</v>
      </c>
      <c r="AU305" s="18" t="s">
        <v>195</v>
      </c>
      <c r="AY305" s="18" t="s">
        <v>187</v>
      </c>
      <c r="BE305" s="177">
        <f t="shared" si="14"/>
        <v>0</v>
      </c>
      <c r="BF305" s="177">
        <f t="shared" si="15"/>
        <v>0</v>
      </c>
      <c r="BG305" s="177">
        <f t="shared" si="16"/>
        <v>0</v>
      </c>
      <c r="BH305" s="177">
        <f t="shared" si="17"/>
        <v>0</v>
      </c>
      <c r="BI305" s="177">
        <f t="shared" si="18"/>
        <v>0</v>
      </c>
      <c r="BJ305" s="18" t="s">
        <v>195</v>
      </c>
      <c r="BK305" s="177">
        <f t="shared" si="19"/>
        <v>0</v>
      </c>
      <c r="BL305" s="18" t="s">
        <v>301</v>
      </c>
      <c r="BM305" s="18" t="s">
        <v>2015</v>
      </c>
    </row>
    <row r="306" spans="2:65" s="1" customFormat="1" ht="44.25" customHeight="1">
      <c r="B306" s="165"/>
      <c r="C306" s="166" t="s">
        <v>684</v>
      </c>
      <c r="D306" s="166" t="s">
        <v>189</v>
      </c>
      <c r="E306" s="167" t="s">
        <v>2016</v>
      </c>
      <c r="F306" s="168" t="s">
        <v>2017</v>
      </c>
      <c r="G306" s="169" t="s">
        <v>742</v>
      </c>
      <c r="H306" s="170">
        <v>110</v>
      </c>
      <c r="I306" s="171"/>
      <c r="J306" s="172">
        <f t="shared" si="10"/>
        <v>0</v>
      </c>
      <c r="K306" s="168" t="s">
        <v>22</v>
      </c>
      <c r="L306" s="35"/>
      <c r="M306" s="173" t="s">
        <v>22</v>
      </c>
      <c r="N306" s="174" t="s">
        <v>43</v>
      </c>
      <c r="O306" s="36"/>
      <c r="P306" s="175">
        <f t="shared" si="11"/>
        <v>0</v>
      </c>
      <c r="Q306" s="175">
        <v>0</v>
      </c>
      <c r="R306" s="175">
        <f t="shared" si="12"/>
        <v>0</v>
      </c>
      <c r="S306" s="175">
        <v>0</v>
      </c>
      <c r="T306" s="176">
        <f t="shared" si="13"/>
        <v>0</v>
      </c>
      <c r="AR306" s="18" t="s">
        <v>301</v>
      </c>
      <c r="AT306" s="18" t="s">
        <v>189</v>
      </c>
      <c r="AU306" s="18" t="s">
        <v>195</v>
      </c>
      <c r="AY306" s="18" t="s">
        <v>187</v>
      </c>
      <c r="BE306" s="177">
        <f t="shared" si="14"/>
        <v>0</v>
      </c>
      <c r="BF306" s="177">
        <f t="shared" si="15"/>
        <v>0</v>
      </c>
      <c r="BG306" s="177">
        <f t="shared" si="16"/>
        <v>0</v>
      </c>
      <c r="BH306" s="177">
        <f t="shared" si="17"/>
        <v>0</v>
      </c>
      <c r="BI306" s="177">
        <f t="shared" si="18"/>
        <v>0</v>
      </c>
      <c r="BJ306" s="18" t="s">
        <v>195</v>
      </c>
      <c r="BK306" s="177">
        <f t="shared" si="19"/>
        <v>0</v>
      </c>
      <c r="BL306" s="18" t="s">
        <v>301</v>
      </c>
      <c r="BM306" s="18" t="s">
        <v>2018</v>
      </c>
    </row>
    <row r="307" spans="2:65" s="1" customFormat="1" ht="44.25" customHeight="1">
      <c r="B307" s="165"/>
      <c r="C307" s="166" t="s">
        <v>689</v>
      </c>
      <c r="D307" s="166" t="s">
        <v>189</v>
      </c>
      <c r="E307" s="167" t="s">
        <v>2019</v>
      </c>
      <c r="F307" s="168" t="s">
        <v>2020</v>
      </c>
      <c r="G307" s="169" t="s">
        <v>742</v>
      </c>
      <c r="H307" s="170">
        <v>3</v>
      </c>
      <c r="I307" s="171"/>
      <c r="J307" s="172">
        <f t="shared" si="10"/>
        <v>0</v>
      </c>
      <c r="K307" s="168" t="s">
        <v>22</v>
      </c>
      <c r="L307" s="35"/>
      <c r="M307" s="173" t="s">
        <v>22</v>
      </c>
      <c r="N307" s="174" t="s">
        <v>43</v>
      </c>
      <c r="O307" s="36"/>
      <c r="P307" s="175">
        <f t="shared" si="11"/>
        <v>0</v>
      </c>
      <c r="Q307" s="175">
        <v>0</v>
      </c>
      <c r="R307" s="175">
        <f t="shared" si="12"/>
        <v>0</v>
      </c>
      <c r="S307" s="175">
        <v>0</v>
      </c>
      <c r="T307" s="176">
        <f t="shared" si="13"/>
        <v>0</v>
      </c>
      <c r="AR307" s="18" t="s">
        <v>301</v>
      </c>
      <c r="AT307" s="18" t="s">
        <v>189</v>
      </c>
      <c r="AU307" s="18" t="s">
        <v>195</v>
      </c>
      <c r="AY307" s="18" t="s">
        <v>187</v>
      </c>
      <c r="BE307" s="177">
        <f t="shared" si="14"/>
        <v>0</v>
      </c>
      <c r="BF307" s="177">
        <f t="shared" si="15"/>
        <v>0</v>
      </c>
      <c r="BG307" s="177">
        <f t="shared" si="16"/>
        <v>0</v>
      </c>
      <c r="BH307" s="177">
        <f t="shared" si="17"/>
        <v>0</v>
      </c>
      <c r="BI307" s="177">
        <f t="shared" si="18"/>
        <v>0</v>
      </c>
      <c r="BJ307" s="18" t="s">
        <v>195</v>
      </c>
      <c r="BK307" s="177">
        <f t="shared" si="19"/>
        <v>0</v>
      </c>
      <c r="BL307" s="18" t="s">
        <v>301</v>
      </c>
      <c r="BM307" s="18" t="s">
        <v>2021</v>
      </c>
    </row>
    <row r="308" spans="2:65" s="1" customFormat="1" ht="22.5" customHeight="1">
      <c r="B308" s="165"/>
      <c r="C308" s="166" t="s">
        <v>695</v>
      </c>
      <c r="D308" s="166" t="s">
        <v>189</v>
      </c>
      <c r="E308" s="167" t="s">
        <v>2022</v>
      </c>
      <c r="F308" s="168" t="s">
        <v>2023</v>
      </c>
      <c r="G308" s="169" t="s">
        <v>742</v>
      </c>
      <c r="H308" s="170">
        <v>12</v>
      </c>
      <c r="I308" s="171"/>
      <c r="J308" s="172">
        <f t="shared" si="10"/>
        <v>0</v>
      </c>
      <c r="K308" s="168" t="s">
        <v>22</v>
      </c>
      <c r="L308" s="35"/>
      <c r="M308" s="173" t="s">
        <v>22</v>
      </c>
      <c r="N308" s="174" t="s">
        <v>43</v>
      </c>
      <c r="O308" s="36"/>
      <c r="P308" s="175">
        <f t="shared" si="11"/>
        <v>0</v>
      </c>
      <c r="Q308" s="175">
        <v>0</v>
      </c>
      <c r="R308" s="175">
        <f t="shared" si="12"/>
        <v>0</v>
      </c>
      <c r="S308" s="175">
        <v>0</v>
      </c>
      <c r="T308" s="176">
        <f t="shared" si="13"/>
        <v>0</v>
      </c>
      <c r="AR308" s="18" t="s">
        <v>301</v>
      </c>
      <c r="AT308" s="18" t="s">
        <v>189</v>
      </c>
      <c r="AU308" s="18" t="s">
        <v>195</v>
      </c>
      <c r="AY308" s="18" t="s">
        <v>187</v>
      </c>
      <c r="BE308" s="177">
        <f t="shared" si="14"/>
        <v>0</v>
      </c>
      <c r="BF308" s="177">
        <f t="shared" si="15"/>
        <v>0</v>
      </c>
      <c r="BG308" s="177">
        <f t="shared" si="16"/>
        <v>0</v>
      </c>
      <c r="BH308" s="177">
        <f t="shared" si="17"/>
        <v>0</v>
      </c>
      <c r="BI308" s="177">
        <f t="shared" si="18"/>
        <v>0</v>
      </c>
      <c r="BJ308" s="18" t="s">
        <v>195</v>
      </c>
      <c r="BK308" s="177">
        <f t="shared" si="19"/>
        <v>0</v>
      </c>
      <c r="BL308" s="18" t="s">
        <v>301</v>
      </c>
      <c r="BM308" s="18" t="s">
        <v>2024</v>
      </c>
    </row>
    <row r="309" spans="2:65" s="1" customFormat="1" ht="31.5" customHeight="1">
      <c r="B309" s="165"/>
      <c r="C309" s="166" t="s">
        <v>702</v>
      </c>
      <c r="D309" s="166" t="s">
        <v>189</v>
      </c>
      <c r="E309" s="167" t="s">
        <v>2025</v>
      </c>
      <c r="F309" s="168" t="s">
        <v>2026</v>
      </c>
      <c r="G309" s="169" t="s">
        <v>742</v>
      </c>
      <c r="H309" s="170">
        <v>10</v>
      </c>
      <c r="I309" s="171"/>
      <c r="J309" s="172">
        <f t="shared" si="10"/>
        <v>0</v>
      </c>
      <c r="K309" s="168" t="s">
        <v>22</v>
      </c>
      <c r="L309" s="35"/>
      <c r="M309" s="173" t="s">
        <v>22</v>
      </c>
      <c r="N309" s="174" t="s">
        <v>43</v>
      </c>
      <c r="O309" s="36"/>
      <c r="P309" s="175">
        <f t="shared" si="11"/>
        <v>0</v>
      </c>
      <c r="Q309" s="175">
        <v>0</v>
      </c>
      <c r="R309" s="175">
        <f t="shared" si="12"/>
        <v>0</v>
      </c>
      <c r="S309" s="175">
        <v>0</v>
      </c>
      <c r="T309" s="176">
        <f t="shared" si="13"/>
        <v>0</v>
      </c>
      <c r="AR309" s="18" t="s">
        <v>301</v>
      </c>
      <c r="AT309" s="18" t="s">
        <v>189</v>
      </c>
      <c r="AU309" s="18" t="s">
        <v>195</v>
      </c>
      <c r="AY309" s="18" t="s">
        <v>187</v>
      </c>
      <c r="BE309" s="177">
        <f t="shared" si="14"/>
        <v>0</v>
      </c>
      <c r="BF309" s="177">
        <f t="shared" si="15"/>
        <v>0</v>
      </c>
      <c r="BG309" s="177">
        <f t="shared" si="16"/>
        <v>0</v>
      </c>
      <c r="BH309" s="177">
        <f t="shared" si="17"/>
        <v>0</v>
      </c>
      <c r="BI309" s="177">
        <f t="shared" si="18"/>
        <v>0</v>
      </c>
      <c r="BJ309" s="18" t="s">
        <v>195</v>
      </c>
      <c r="BK309" s="177">
        <f t="shared" si="19"/>
        <v>0</v>
      </c>
      <c r="BL309" s="18" t="s">
        <v>301</v>
      </c>
      <c r="BM309" s="18" t="s">
        <v>2027</v>
      </c>
    </row>
    <row r="310" spans="2:65" s="1" customFormat="1" ht="31.5" customHeight="1">
      <c r="B310" s="165"/>
      <c r="C310" s="166" t="s">
        <v>706</v>
      </c>
      <c r="D310" s="166" t="s">
        <v>189</v>
      </c>
      <c r="E310" s="167" t="s">
        <v>2028</v>
      </c>
      <c r="F310" s="168" t="s">
        <v>2029</v>
      </c>
      <c r="G310" s="169" t="s">
        <v>742</v>
      </c>
      <c r="H310" s="170">
        <v>2</v>
      </c>
      <c r="I310" s="171"/>
      <c r="J310" s="172">
        <f t="shared" si="10"/>
        <v>0</v>
      </c>
      <c r="K310" s="168" t="s">
        <v>22</v>
      </c>
      <c r="L310" s="35"/>
      <c r="M310" s="173" t="s">
        <v>22</v>
      </c>
      <c r="N310" s="174" t="s">
        <v>43</v>
      </c>
      <c r="O310" s="36"/>
      <c r="P310" s="175">
        <f t="shared" si="11"/>
        <v>0</v>
      </c>
      <c r="Q310" s="175">
        <v>0</v>
      </c>
      <c r="R310" s="175">
        <f t="shared" si="12"/>
        <v>0</v>
      </c>
      <c r="S310" s="175">
        <v>0</v>
      </c>
      <c r="T310" s="176">
        <f t="shared" si="13"/>
        <v>0</v>
      </c>
      <c r="AR310" s="18" t="s">
        <v>301</v>
      </c>
      <c r="AT310" s="18" t="s">
        <v>189</v>
      </c>
      <c r="AU310" s="18" t="s">
        <v>195</v>
      </c>
      <c r="AY310" s="18" t="s">
        <v>187</v>
      </c>
      <c r="BE310" s="177">
        <f t="shared" si="14"/>
        <v>0</v>
      </c>
      <c r="BF310" s="177">
        <f t="shared" si="15"/>
        <v>0</v>
      </c>
      <c r="BG310" s="177">
        <f t="shared" si="16"/>
        <v>0</v>
      </c>
      <c r="BH310" s="177">
        <f t="shared" si="17"/>
        <v>0</v>
      </c>
      <c r="BI310" s="177">
        <f t="shared" si="18"/>
        <v>0</v>
      </c>
      <c r="BJ310" s="18" t="s">
        <v>195</v>
      </c>
      <c r="BK310" s="177">
        <f t="shared" si="19"/>
        <v>0</v>
      </c>
      <c r="BL310" s="18" t="s">
        <v>301</v>
      </c>
      <c r="BM310" s="18" t="s">
        <v>2030</v>
      </c>
    </row>
    <row r="311" spans="2:65" s="1" customFormat="1" ht="31.5" customHeight="1">
      <c r="B311" s="165"/>
      <c r="C311" s="166" t="s">
        <v>712</v>
      </c>
      <c r="D311" s="166" t="s">
        <v>189</v>
      </c>
      <c r="E311" s="167" t="s">
        <v>2031</v>
      </c>
      <c r="F311" s="168" t="s">
        <v>2032</v>
      </c>
      <c r="G311" s="169" t="s">
        <v>742</v>
      </c>
      <c r="H311" s="170">
        <v>3</v>
      </c>
      <c r="I311" s="171"/>
      <c r="J311" s="172">
        <f t="shared" si="10"/>
        <v>0</v>
      </c>
      <c r="K311" s="168" t="s">
        <v>22</v>
      </c>
      <c r="L311" s="35"/>
      <c r="M311" s="173" t="s">
        <v>22</v>
      </c>
      <c r="N311" s="174" t="s">
        <v>43</v>
      </c>
      <c r="O311" s="36"/>
      <c r="P311" s="175">
        <f t="shared" si="11"/>
        <v>0</v>
      </c>
      <c r="Q311" s="175">
        <v>0</v>
      </c>
      <c r="R311" s="175">
        <f t="shared" si="12"/>
        <v>0</v>
      </c>
      <c r="S311" s="175">
        <v>0</v>
      </c>
      <c r="T311" s="176">
        <f t="shared" si="13"/>
        <v>0</v>
      </c>
      <c r="AR311" s="18" t="s">
        <v>301</v>
      </c>
      <c r="AT311" s="18" t="s">
        <v>189</v>
      </c>
      <c r="AU311" s="18" t="s">
        <v>195</v>
      </c>
      <c r="AY311" s="18" t="s">
        <v>187</v>
      </c>
      <c r="BE311" s="177">
        <f t="shared" si="14"/>
        <v>0</v>
      </c>
      <c r="BF311" s="177">
        <f t="shared" si="15"/>
        <v>0</v>
      </c>
      <c r="BG311" s="177">
        <f t="shared" si="16"/>
        <v>0</v>
      </c>
      <c r="BH311" s="177">
        <f t="shared" si="17"/>
        <v>0</v>
      </c>
      <c r="BI311" s="177">
        <f t="shared" si="18"/>
        <v>0</v>
      </c>
      <c r="BJ311" s="18" t="s">
        <v>195</v>
      </c>
      <c r="BK311" s="177">
        <f t="shared" si="19"/>
        <v>0</v>
      </c>
      <c r="BL311" s="18" t="s">
        <v>301</v>
      </c>
      <c r="BM311" s="18" t="s">
        <v>2033</v>
      </c>
    </row>
    <row r="312" spans="2:65" s="1" customFormat="1" ht="31.5" customHeight="1">
      <c r="B312" s="165"/>
      <c r="C312" s="166" t="s">
        <v>719</v>
      </c>
      <c r="D312" s="166" t="s">
        <v>189</v>
      </c>
      <c r="E312" s="167" t="s">
        <v>2034</v>
      </c>
      <c r="F312" s="168" t="s">
        <v>2035</v>
      </c>
      <c r="G312" s="169" t="s">
        <v>742</v>
      </c>
      <c r="H312" s="170">
        <v>4</v>
      </c>
      <c r="I312" s="171"/>
      <c r="J312" s="172">
        <f t="shared" si="10"/>
        <v>0</v>
      </c>
      <c r="K312" s="168" t="s">
        <v>22</v>
      </c>
      <c r="L312" s="35"/>
      <c r="M312" s="173" t="s">
        <v>22</v>
      </c>
      <c r="N312" s="174" t="s">
        <v>43</v>
      </c>
      <c r="O312" s="36"/>
      <c r="P312" s="175">
        <f t="shared" si="11"/>
        <v>0</v>
      </c>
      <c r="Q312" s="175">
        <v>0</v>
      </c>
      <c r="R312" s="175">
        <f t="shared" si="12"/>
        <v>0</v>
      </c>
      <c r="S312" s="175">
        <v>0</v>
      </c>
      <c r="T312" s="176">
        <f t="shared" si="13"/>
        <v>0</v>
      </c>
      <c r="AR312" s="18" t="s">
        <v>301</v>
      </c>
      <c r="AT312" s="18" t="s">
        <v>189</v>
      </c>
      <c r="AU312" s="18" t="s">
        <v>195</v>
      </c>
      <c r="AY312" s="18" t="s">
        <v>187</v>
      </c>
      <c r="BE312" s="177">
        <f t="shared" si="14"/>
        <v>0</v>
      </c>
      <c r="BF312" s="177">
        <f t="shared" si="15"/>
        <v>0</v>
      </c>
      <c r="BG312" s="177">
        <f t="shared" si="16"/>
        <v>0</v>
      </c>
      <c r="BH312" s="177">
        <f t="shared" si="17"/>
        <v>0</v>
      </c>
      <c r="BI312" s="177">
        <f t="shared" si="18"/>
        <v>0</v>
      </c>
      <c r="BJ312" s="18" t="s">
        <v>195</v>
      </c>
      <c r="BK312" s="177">
        <f t="shared" si="19"/>
        <v>0</v>
      </c>
      <c r="BL312" s="18" t="s">
        <v>301</v>
      </c>
      <c r="BM312" s="18" t="s">
        <v>2036</v>
      </c>
    </row>
    <row r="313" spans="2:65" s="1" customFormat="1" ht="31.5" customHeight="1">
      <c r="B313" s="165"/>
      <c r="C313" s="166" t="s">
        <v>724</v>
      </c>
      <c r="D313" s="166" t="s">
        <v>189</v>
      </c>
      <c r="E313" s="167" t="s">
        <v>2037</v>
      </c>
      <c r="F313" s="168" t="s">
        <v>2038</v>
      </c>
      <c r="G313" s="169" t="s">
        <v>742</v>
      </c>
      <c r="H313" s="170">
        <v>8</v>
      </c>
      <c r="I313" s="171"/>
      <c r="J313" s="172">
        <f t="shared" si="10"/>
        <v>0</v>
      </c>
      <c r="K313" s="168" t="s">
        <v>22</v>
      </c>
      <c r="L313" s="35"/>
      <c r="M313" s="173" t="s">
        <v>22</v>
      </c>
      <c r="N313" s="174" t="s">
        <v>43</v>
      </c>
      <c r="O313" s="36"/>
      <c r="P313" s="175">
        <f t="shared" si="11"/>
        <v>0</v>
      </c>
      <c r="Q313" s="175">
        <v>0</v>
      </c>
      <c r="R313" s="175">
        <f t="shared" si="12"/>
        <v>0</v>
      </c>
      <c r="S313" s="175">
        <v>0</v>
      </c>
      <c r="T313" s="176">
        <f t="shared" si="13"/>
        <v>0</v>
      </c>
      <c r="AR313" s="18" t="s">
        <v>301</v>
      </c>
      <c r="AT313" s="18" t="s">
        <v>189</v>
      </c>
      <c r="AU313" s="18" t="s">
        <v>195</v>
      </c>
      <c r="AY313" s="18" t="s">
        <v>187</v>
      </c>
      <c r="BE313" s="177">
        <f t="shared" si="14"/>
        <v>0</v>
      </c>
      <c r="BF313" s="177">
        <f t="shared" si="15"/>
        <v>0</v>
      </c>
      <c r="BG313" s="177">
        <f t="shared" si="16"/>
        <v>0</v>
      </c>
      <c r="BH313" s="177">
        <f t="shared" si="17"/>
        <v>0</v>
      </c>
      <c r="BI313" s="177">
        <f t="shared" si="18"/>
        <v>0</v>
      </c>
      <c r="BJ313" s="18" t="s">
        <v>195</v>
      </c>
      <c r="BK313" s="177">
        <f t="shared" si="19"/>
        <v>0</v>
      </c>
      <c r="BL313" s="18" t="s">
        <v>301</v>
      </c>
      <c r="BM313" s="18" t="s">
        <v>2039</v>
      </c>
    </row>
    <row r="314" spans="2:65" s="1" customFormat="1" ht="31.5" customHeight="1">
      <c r="B314" s="165"/>
      <c r="C314" s="166" t="s">
        <v>739</v>
      </c>
      <c r="D314" s="166" t="s">
        <v>189</v>
      </c>
      <c r="E314" s="167" t="s">
        <v>2040</v>
      </c>
      <c r="F314" s="168" t="s">
        <v>2041</v>
      </c>
      <c r="G314" s="169" t="s">
        <v>742</v>
      </c>
      <c r="H314" s="170">
        <v>4</v>
      </c>
      <c r="I314" s="171"/>
      <c r="J314" s="172">
        <f t="shared" si="10"/>
        <v>0</v>
      </c>
      <c r="K314" s="168" t="s">
        <v>22</v>
      </c>
      <c r="L314" s="35"/>
      <c r="M314" s="173" t="s">
        <v>22</v>
      </c>
      <c r="N314" s="174" t="s">
        <v>43</v>
      </c>
      <c r="O314" s="36"/>
      <c r="P314" s="175">
        <f t="shared" si="11"/>
        <v>0</v>
      </c>
      <c r="Q314" s="175">
        <v>0</v>
      </c>
      <c r="R314" s="175">
        <f t="shared" si="12"/>
        <v>0</v>
      </c>
      <c r="S314" s="175">
        <v>0</v>
      </c>
      <c r="T314" s="176">
        <f t="shared" si="13"/>
        <v>0</v>
      </c>
      <c r="AR314" s="18" t="s">
        <v>301</v>
      </c>
      <c r="AT314" s="18" t="s">
        <v>189</v>
      </c>
      <c r="AU314" s="18" t="s">
        <v>195</v>
      </c>
      <c r="AY314" s="18" t="s">
        <v>187</v>
      </c>
      <c r="BE314" s="177">
        <f t="shared" si="14"/>
        <v>0</v>
      </c>
      <c r="BF314" s="177">
        <f t="shared" si="15"/>
        <v>0</v>
      </c>
      <c r="BG314" s="177">
        <f t="shared" si="16"/>
        <v>0</v>
      </c>
      <c r="BH314" s="177">
        <f t="shared" si="17"/>
        <v>0</v>
      </c>
      <c r="BI314" s="177">
        <f t="shared" si="18"/>
        <v>0</v>
      </c>
      <c r="BJ314" s="18" t="s">
        <v>195</v>
      </c>
      <c r="BK314" s="177">
        <f t="shared" si="19"/>
        <v>0</v>
      </c>
      <c r="BL314" s="18" t="s">
        <v>301</v>
      </c>
      <c r="BM314" s="18" t="s">
        <v>2042</v>
      </c>
    </row>
    <row r="315" spans="2:65" s="1" customFormat="1" ht="31.5" customHeight="1">
      <c r="B315" s="165"/>
      <c r="C315" s="166" t="s">
        <v>745</v>
      </c>
      <c r="D315" s="166" t="s">
        <v>189</v>
      </c>
      <c r="E315" s="167" t="s">
        <v>2043</v>
      </c>
      <c r="F315" s="168" t="s">
        <v>2044</v>
      </c>
      <c r="G315" s="169" t="s">
        <v>742</v>
      </c>
      <c r="H315" s="170">
        <v>4</v>
      </c>
      <c r="I315" s="171"/>
      <c r="J315" s="172">
        <f t="shared" si="10"/>
        <v>0</v>
      </c>
      <c r="K315" s="168" t="s">
        <v>22</v>
      </c>
      <c r="L315" s="35"/>
      <c r="M315" s="173" t="s">
        <v>22</v>
      </c>
      <c r="N315" s="174" t="s">
        <v>43</v>
      </c>
      <c r="O315" s="36"/>
      <c r="P315" s="175">
        <f t="shared" si="11"/>
        <v>0</v>
      </c>
      <c r="Q315" s="175">
        <v>0</v>
      </c>
      <c r="R315" s="175">
        <f t="shared" si="12"/>
        <v>0</v>
      </c>
      <c r="S315" s="175">
        <v>0</v>
      </c>
      <c r="T315" s="176">
        <f t="shared" si="13"/>
        <v>0</v>
      </c>
      <c r="AR315" s="18" t="s">
        <v>301</v>
      </c>
      <c r="AT315" s="18" t="s">
        <v>189</v>
      </c>
      <c r="AU315" s="18" t="s">
        <v>195</v>
      </c>
      <c r="AY315" s="18" t="s">
        <v>187</v>
      </c>
      <c r="BE315" s="177">
        <f t="shared" si="14"/>
        <v>0</v>
      </c>
      <c r="BF315" s="177">
        <f t="shared" si="15"/>
        <v>0</v>
      </c>
      <c r="BG315" s="177">
        <f t="shared" si="16"/>
        <v>0</v>
      </c>
      <c r="BH315" s="177">
        <f t="shared" si="17"/>
        <v>0</v>
      </c>
      <c r="BI315" s="177">
        <f t="shared" si="18"/>
        <v>0</v>
      </c>
      <c r="BJ315" s="18" t="s">
        <v>195</v>
      </c>
      <c r="BK315" s="177">
        <f t="shared" si="19"/>
        <v>0</v>
      </c>
      <c r="BL315" s="18" t="s">
        <v>301</v>
      </c>
      <c r="BM315" s="18" t="s">
        <v>2045</v>
      </c>
    </row>
    <row r="316" spans="2:65" s="1" customFormat="1" ht="31.5" customHeight="1">
      <c r="B316" s="165"/>
      <c r="C316" s="166" t="s">
        <v>755</v>
      </c>
      <c r="D316" s="166" t="s">
        <v>189</v>
      </c>
      <c r="E316" s="167" t="s">
        <v>2046</v>
      </c>
      <c r="F316" s="168" t="s">
        <v>2047</v>
      </c>
      <c r="G316" s="169" t="s">
        <v>742</v>
      </c>
      <c r="H316" s="170">
        <v>1</v>
      </c>
      <c r="I316" s="171"/>
      <c r="J316" s="172">
        <f t="shared" si="10"/>
        <v>0</v>
      </c>
      <c r="K316" s="168" t="s">
        <v>22</v>
      </c>
      <c r="L316" s="35"/>
      <c r="M316" s="173" t="s">
        <v>22</v>
      </c>
      <c r="N316" s="174" t="s">
        <v>43</v>
      </c>
      <c r="O316" s="36"/>
      <c r="P316" s="175">
        <f t="shared" si="11"/>
        <v>0</v>
      </c>
      <c r="Q316" s="175">
        <v>0</v>
      </c>
      <c r="R316" s="175">
        <f t="shared" si="12"/>
        <v>0</v>
      </c>
      <c r="S316" s="175">
        <v>0</v>
      </c>
      <c r="T316" s="176">
        <f t="shared" si="13"/>
        <v>0</v>
      </c>
      <c r="AR316" s="18" t="s">
        <v>301</v>
      </c>
      <c r="AT316" s="18" t="s">
        <v>189</v>
      </c>
      <c r="AU316" s="18" t="s">
        <v>195</v>
      </c>
      <c r="AY316" s="18" t="s">
        <v>187</v>
      </c>
      <c r="BE316" s="177">
        <f t="shared" si="14"/>
        <v>0</v>
      </c>
      <c r="BF316" s="177">
        <f t="shared" si="15"/>
        <v>0</v>
      </c>
      <c r="BG316" s="177">
        <f t="shared" si="16"/>
        <v>0</v>
      </c>
      <c r="BH316" s="177">
        <f t="shared" si="17"/>
        <v>0</v>
      </c>
      <c r="BI316" s="177">
        <f t="shared" si="18"/>
        <v>0</v>
      </c>
      <c r="BJ316" s="18" t="s">
        <v>195</v>
      </c>
      <c r="BK316" s="177">
        <f t="shared" si="19"/>
        <v>0</v>
      </c>
      <c r="BL316" s="18" t="s">
        <v>301</v>
      </c>
      <c r="BM316" s="18" t="s">
        <v>2048</v>
      </c>
    </row>
    <row r="317" spans="2:65" s="1" customFormat="1" ht="31.5" customHeight="1">
      <c r="B317" s="165"/>
      <c r="C317" s="166" t="s">
        <v>760</v>
      </c>
      <c r="D317" s="166" t="s">
        <v>189</v>
      </c>
      <c r="E317" s="167" t="s">
        <v>2049</v>
      </c>
      <c r="F317" s="168" t="s">
        <v>2050</v>
      </c>
      <c r="G317" s="169" t="s">
        <v>192</v>
      </c>
      <c r="H317" s="170">
        <v>54</v>
      </c>
      <c r="I317" s="171"/>
      <c r="J317" s="172">
        <f t="shared" si="10"/>
        <v>0</v>
      </c>
      <c r="K317" s="168" t="s">
        <v>22</v>
      </c>
      <c r="L317" s="35"/>
      <c r="M317" s="173" t="s">
        <v>22</v>
      </c>
      <c r="N317" s="174" t="s">
        <v>43</v>
      </c>
      <c r="O317" s="36"/>
      <c r="P317" s="175">
        <f t="shared" si="11"/>
        <v>0</v>
      </c>
      <c r="Q317" s="175">
        <v>0</v>
      </c>
      <c r="R317" s="175">
        <f t="shared" si="12"/>
        <v>0</v>
      </c>
      <c r="S317" s="175">
        <v>0</v>
      </c>
      <c r="T317" s="176">
        <f t="shared" si="13"/>
        <v>0</v>
      </c>
      <c r="AR317" s="18" t="s">
        <v>301</v>
      </c>
      <c r="AT317" s="18" t="s">
        <v>189</v>
      </c>
      <c r="AU317" s="18" t="s">
        <v>195</v>
      </c>
      <c r="AY317" s="18" t="s">
        <v>187</v>
      </c>
      <c r="BE317" s="177">
        <f t="shared" si="14"/>
        <v>0</v>
      </c>
      <c r="BF317" s="177">
        <f t="shared" si="15"/>
        <v>0</v>
      </c>
      <c r="BG317" s="177">
        <f t="shared" si="16"/>
        <v>0</v>
      </c>
      <c r="BH317" s="177">
        <f t="shared" si="17"/>
        <v>0</v>
      </c>
      <c r="BI317" s="177">
        <f t="shared" si="18"/>
        <v>0</v>
      </c>
      <c r="BJ317" s="18" t="s">
        <v>195</v>
      </c>
      <c r="BK317" s="177">
        <f t="shared" si="19"/>
        <v>0</v>
      </c>
      <c r="BL317" s="18" t="s">
        <v>301</v>
      </c>
      <c r="BM317" s="18" t="s">
        <v>2051</v>
      </c>
    </row>
    <row r="318" spans="2:65" s="1" customFormat="1" ht="22.5" customHeight="1">
      <c r="B318" s="165"/>
      <c r="C318" s="166" t="s">
        <v>764</v>
      </c>
      <c r="D318" s="166" t="s">
        <v>189</v>
      </c>
      <c r="E318" s="167" t="s">
        <v>2052</v>
      </c>
      <c r="F318" s="168" t="s">
        <v>2053</v>
      </c>
      <c r="G318" s="169" t="s">
        <v>742</v>
      </c>
      <c r="H318" s="170">
        <v>9</v>
      </c>
      <c r="I318" s="171"/>
      <c r="J318" s="172">
        <f t="shared" si="10"/>
        <v>0</v>
      </c>
      <c r="K318" s="168" t="s">
        <v>22</v>
      </c>
      <c r="L318" s="35"/>
      <c r="M318" s="173" t="s">
        <v>22</v>
      </c>
      <c r="N318" s="174" t="s">
        <v>43</v>
      </c>
      <c r="O318" s="36"/>
      <c r="P318" s="175">
        <f t="shared" si="11"/>
        <v>0</v>
      </c>
      <c r="Q318" s="175">
        <v>0</v>
      </c>
      <c r="R318" s="175">
        <f t="shared" si="12"/>
        <v>0</v>
      </c>
      <c r="S318" s="175">
        <v>0</v>
      </c>
      <c r="T318" s="176">
        <f t="shared" si="13"/>
        <v>0</v>
      </c>
      <c r="AR318" s="18" t="s">
        <v>301</v>
      </c>
      <c r="AT318" s="18" t="s">
        <v>189</v>
      </c>
      <c r="AU318" s="18" t="s">
        <v>195</v>
      </c>
      <c r="AY318" s="18" t="s">
        <v>187</v>
      </c>
      <c r="BE318" s="177">
        <f t="shared" si="14"/>
        <v>0</v>
      </c>
      <c r="BF318" s="177">
        <f t="shared" si="15"/>
        <v>0</v>
      </c>
      <c r="BG318" s="177">
        <f t="shared" si="16"/>
        <v>0</v>
      </c>
      <c r="BH318" s="177">
        <f t="shared" si="17"/>
        <v>0</v>
      </c>
      <c r="BI318" s="177">
        <f t="shared" si="18"/>
        <v>0</v>
      </c>
      <c r="BJ318" s="18" t="s">
        <v>195</v>
      </c>
      <c r="BK318" s="177">
        <f t="shared" si="19"/>
        <v>0</v>
      </c>
      <c r="BL318" s="18" t="s">
        <v>301</v>
      </c>
      <c r="BM318" s="18" t="s">
        <v>2054</v>
      </c>
    </row>
    <row r="319" spans="2:65" s="1" customFormat="1" ht="31.5" customHeight="1">
      <c r="B319" s="165"/>
      <c r="C319" s="166" t="s">
        <v>771</v>
      </c>
      <c r="D319" s="166" t="s">
        <v>189</v>
      </c>
      <c r="E319" s="167" t="s">
        <v>2055</v>
      </c>
      <c r="F319" s="168" t="s">
        <v>2056</v>
      </c>
      <c r="G319" s="169" t="s">
        <v>742</v>
      </c>
      <c r="H319" s="170">
        <v>2</v>
      </c>
      <c r="I319" s="171"/>
      <c r="J319" s="172">
        <f t="shared" si="10"/>
        <v>0</v>
      </c>
      <c r="K319" s="168" t="s">
        <v>22</v>
      </c>
      <c r="L319" s="35"/>
      <c r="M319" s="173" t="s">
        <v>22</v>
      </c>
      <c r="N319" s="174" t="s">
        <v>43</v>
      </c>
      <c r="O319" s="36"/>
      <c r="P319" s="175">
        <f t="shared" si="11"/>
        <v>0</v>
      </c>
      <c r="Q319" s="175">
        <v>0</v>
      </c>
      <c r="R319" s="175">
        <f t="shared" si="12"/>
        <v>0</v>
      </c>
      <c r="S319" s="175">
        <v>0</v>
      </c>
      <c r="T319" s="176">
        <f t="shared" si="13"/>
        <v>0</v>
      </c>
      <c r="AR319" s="18" t="s">
        <v>301</v>
      </c>
      <c r="AT319" s="18" t="s">
        <v>189</v>
      </c>
      <c r="AU319" s="18" t="s">
        <v>195</v>
      </c>
      <c r="AY319" s="18" t="s">
        <v>187</v>
      </c>
      <c r="BE319" s="177">
        <f t="shared" si="14"/>
        <v>0</v>
      </c>
      <c r="BF319" s="177">
        <f t="shared" si="15"/>
        <v>0</v>
      </c>
      <c r="BG319" s="177">
        <f t="shared" si="16"/>
        <v>0</v>
      </c>
      <c r="BH319" s="177">
        <f t="shared" si="17"/>
        <v>0</v>
      </c>
      <c r="BI319" s="177">
        <f t="shared" si="18"/>
        <v>0</v>
      </c>
      <c r="BJ319" s="18" t="s">
        <v>195</v>
      </c>
      <c r="BK319" s="177">
        <f t="shared" si="19"/>
        <v>0</v>
      </c>
      <c r="BL319" s="18" t="s">
        <v>301</v>
      </c>
      <c r="BM319" s="18" t="s">
        <v>2057</v>
      </c>
    </row>
    <row r="320" spans="2:65" s="1" customFormat="1" ht="22.5" customHeight="1">
      <c r="B320" s="165"/>
      <c r="C320" s="166" t="s">
        <v>776</v>
      </c>
      <c r="D320" s="166" t="s">
        <v>189</v>
      </c>
      <c r="E320" s="167" t="s">
        <v>2058</v>
      </c>
      <c r="F320" s="168" t="s">
        <v>2059</v>
      </c>
      <c r="G320" s="169" t="s">
        <v>742</v>
      </c>
      <c r="H320" s="170">
        <v>1</v>
      </c>
      <c r="I320" s="171"/>
      <c r="J320" s="172">
        <f t="shared" si="10"/>
        <v>0</v>
      </c>
      <c r="K320" s="168" t="s">
        <v>22</v>
      </c>
      <c r="L320" s="35"/>
      <c r="M320" s="173" t="s">
        <v>22</v>
      </c>
      <c r="N320" s="174" t="s">
        <v>43</v>
      </c>
      <c r="O320" s="36"/>
      <c r="P320" s="175">
        <f t="shared" si="11"/>
        <v>0</v>
      </c>
      <c r="Q320" s="175">
        <v>0</v>
      </c>
      <c r="R320" s="175">
        <f t="shared" si="12"/>
        <v>0</v>
      </c>
      <c r="S320" s="175">
        <v>0</v>
      </c>
      <c r="T320" s="176">
        <f t="shared" si="13"/>
        <v>0</v>
      </c>
      <c r="AR320" s="18" t="s">
        <v>301</v>
      </c>
      <c r="AT320" s="18" t="s">
        <v>189</v>
      </c>
      <c r="AU320" s="18" t="s">
        <v>195</v>
      </c>
      <c r="AY320" s="18" t="s">
        <v>187</v>
      </c>
      <c r="BE320" s="177">
        <f t="shared" si="14"/>
        <v>0</v>
      </c>
      <c r="BF320" s="177">
        <f t="shared" si="15"/>
        <v>0</v>
      </c>
      <c r="BG320" s="177">
        <f t="shared" si="16"/>
        <v>0</v>
      </c>
      <c r="BH320" s="177">
        <f t="shared" si="17"/>
        <v>0</v>
      </c>
      <c r="BI320" s="177">
        <f t="shared" si="18"/>
        <v>0</v>
      </c>
      <c r="BJ320" s="18" t="s">
        <v>195</v>
      </c>
      <c r="BK320" s="177">
        <f t="shared" si="19"/>
        <v>0</v>
      </c>
      <c r="BL320" s="18" t="s">
        <v>301</v>
      </c>
      <c r="BM320" s="18" t="s">
        <v>2060</v>
      </c>
    </row>
    <row r="321" spans="2:51" s="12" customFormat="1" ht="13.5">
      <c r="B321" s="187"/>
      <c r="D321" s="196" t="s">
        <v>197</v>
      </c>
      <c r="E321" s="216" t="s">
        <v>22</v>
      </c>
      <c r="F321" s="217" t="s">
        <v>2061</v>
      </c>
      <c r="H321" s="218">
        <v>1</v>
      </c>
      <c r="I321" s="191"/>
      <c r="L321" s="187"/>
      <c r="M321" s="192"/>
      <c r="N321" s="193"/>
      <c r="O321" s="193"/>
      <c r="P321" s="193"/>
      <c r="Q321" s="193"/>
      <c r="R321" s="193"/>
      <c r="S321" s="193"/>
      <c r="T321" s="194"/>
      <c r="AT321" s="188" t="s">
        <v>197</v>
      </c>
      <c r="AU321" s="188" t="s">
        <v>195</v>
      </c>
      <c r="AV321" s="12" t="s">
        <v>195</v>
      </c>
      <c r="AW321" s="12" t="s">
        <v>35</v>
      </c>
      <c r="AX321" s="12" t="s">
        <v>78</v>
      </c>
      <c r="AY321" s="188" t="s">
        <v>187</v>
      </c>
    </row>
    <row r="322" spans="2:65" s="1" customFormat="1" ht="31.5" customHeight="1">
      <c r="B322" s="165"/>
      <c r="C322" s="166" t="s">
        <v>782</v>
      </c>
      <c r="D322" s="166" t="s">
        <v>189</v>
      </c>
      <c r="E322" s="167" t="s">
        <v>2062</v>
      </c>
      <c r="F322" s="168" t="s">
        <v>2063</v>
      </c>
      <c r="G322" s="169" t="s">
        <v>742</v>
      </c>
      <c r="H322" s="170">
        <v>1</v>
      </c>
      <c r="I322" s="171"/>
      <c r="J322" s="172">
        <f>ROUND(I322*H322,2)</f>
        <v>0</v>
      </c>
      <c r="K322" s="168" t="s">
        <v>22</v>
      </c>
      <c r="L322" s="35"/>
      <c r="M322" s="173" t="s">
        <v>22</v>
      </c>
      <c r="N322" s="174" t="s">
        <v>43</v>
      </c>
      <c r="O322" s="36"/>
      <c r="P322" s="175">
        <f>O322*H322</f>
        <v>0</v>
      </c>
      <c r="Q322" s="175">
        <v>0</v>
      </c>
      <c r="R322" s="175">
        <f>Q322*H322</f>
        <v>0</v>
      </c>
      <c r="S322" s="175">
        <v>0</v>
      </c>
      <c r="T322" s="176">
        <f>S322*H322</f>
        <v>0</v>
      </c>
      <c r="AR322" s="18" t="s">
        <v>301</v>
      </c>
      <c r="AT322" s="18" t="s">
        <v>189</v>
      </c>
      <c r="AU322" s="18" t="s">
        <v>195</v>
      </c>
      <c r="AY322" s="18" t="s">
        <v>187</v>
      </c>
      <c r="BE322" s="177">
        <f>IF(N322="základní",J322,0)</f>
        <v>0</v>
      </c>
      <c r="BF322" s="177">
        <f>IF(N322="snížená",J322,0)</f>
        <v>0</v>
      </c>
      <c r="BG322" s="177">
        <f>IF(N322="zákl. přenesená",J322,0)</f>
        <v>0</v>
      </c>
      <c r="BH322" s="177">
        <f>IF(N322="sníž. přenesená",J322,0)</f>
        <v>0</v>
      </c>
      <c r="BI322" s="177">
        <f>IF(N322="nulová",J322,0)</f>
        <v>0</v>
      </c>
      <c r="BJ322" s="18" t="s">
        <v>195</v>
      </c>
      <c r="BK322" s="177">
        <f>ROUND(I322*H322,2)</f>
        <v>0</v>
      </c>
      <c r="BL322" s="18" t="s">
        <v>301</v>
      </c>
      <c r="BM322" s="18" t="s">
        <v>2064</v>
      </c>
    </row>
    <row r="323" spans="2:51" s="12" customFormat="1" ht="13.5">
      <c r="B323" s="187"/>
      <c r="D323" s="196" t="s">
        <v>197</v>
      </c>
      <c r="E323" s="216" t="s">
        <v>22</v>
      </c>
      <c r="F323" s="217" t="s">
        <v>2065</v>
      </c>
      <c r="H323" s="218">
        <v>1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197</v>
      </c>
      <c r="AU323" s="188" t="s">
        <v>195</v>
      </c>
      <c r="AV323" s="12" t="s">
        <v>195</v>
      </c>
      <c r="AW323" s="12" t="s">
        <v>35</v>
      </c>
      <c r="AX323" s="12" t="s">
        <v>78</v>
      </c>
      <c r="AY323" s="188" t="s">
        <v>187</v>
      </c>
    </row>
    <row r="324" spans="2:65" s="1" customFormat="1" ht="31.5" customHeight="1">
      <c r="B324" s="165"/>
      <c r="C324" s="166" t="s">
        <v>789</v>
      </c>
      <c r="D324" s="166" t="s">
        <v>189</v>
      </c>
      <c r="E324" s="167" t="s">
        <v>2066</v>
      </c>
      <c r="F324" s="168" t="s">
        <v>2067</v>
      </c>
      <c r="G324" s="169" t="s">
        <v>742</v>
      </c>
      <c r="H324" s="170">
        <v>1</v>
      </c>
      <c r="I324" s="171"/>
      <c r="J324" s="172">
        <f>ROUND(I324*H324,2)</f>
        <v>0</v>
      </c>
      <c r="K324" s="168" t="s">
        <v>22</v>
      </c>
      <c r="L324" s="35"/>
      <c r="M324" s="173" t="s">
        <v>22</v>
      </c>
      <c r="N324" s="174" t="s">
        <v>43</v>
      </c>
      <c r="O324" s="36"/>
      <c r="P324" s="175">
        <f>O324*H324</f>
        <v>0</v>
      </c>
      <c r="Q324" s="175">
        <v>0</v>
      </c>
      <c r="R324" s="175">
        <f>Q324*H324</f>
        <v>0</v>
      </c>
      <c r="S324" s="175">
        <v>0</v>
      </c>
      <c r="T324" s="176">
        <f>S324*H324</f>
        <v>0</v>
      </c>
      <c r="AR324" s="18" t="s">
        <v>301</v>
      </c>
      <c r="AT324" s="18" t="s">
        <v>189</v>
      </c>
      <c r="AU324" s="18" t="s">
        <v>195</v>
      </c>
      <c r="AY324" s="18" t="s">
        <v>187</v>
      </c>
      <c r="BE324" s="177">
        <f>IF(N324="základní",J324,0)</f>
        <v>0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18" t="s">
        <v>195</v>
      </c>
      <c r="BK324" s="177">
        <f>ROUND(I324*H324,2)</f>
        <v>0</v>
      </c>
      <c r="BL324" s="18" t="s">
        <v>301</v>
      </c>
      <c r="BM324" s="18" t="s">
        <v>2068</v>
      </c>
    </row>
    <row r="325" spans="2:51" s="12" customFormat="1" ht="13.5">
      <c r="B325" s="187"/>
      <c r="D325" s="196" t="s">
        <v>197</v>
      </c>
      <c r="E325" s="216" t="s">
        <v>22</v>
      </c>
      <c r="F325" s="217" t="s">
        <v>2069</v>
      </c>
      <c r="H325" s="218">
        <v>1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197</v>
      </c>
      <c r="AU325" s="188" t="s">
        <v>195</v>
      </c>
      <c r="AV325" s="12" t="s">
        <v>195</v>
      </c>
      <c r="AW325" s="12" t="s">
        <v>35</v>
      </c>
      <c r="AX325" s="12" t="s">
        <v>78</v>
      </c>
      <c r="AY325" s="188" t="s">
        <v>187</v>
      </c>
    </row>
    <row r="326" spans="2:65" s="1" customFormat="1" ht="31.5" customHeight="1">
      <c r="B326" s="165"/>
      <c r="C326" s="166" t="s">
        <v>787</v>
      </c>
      <c r="D326" s="166" t="s">
        <v>189</v>
      </c>
      <c r="E326" s="167" t="s">
        <v>2070</v>
      </c>
      <c r="F326" s="168" t="s">
        <v>2071</v>
      </c>
      <c r="G326" s="169" t="s">
        <v>742</v>
      </c>
      <c r="H326" s="170">
        <v>1</v>
      </c>
      <c r="I326" s="171"/>
      <c r="J326" s="172">
        <f>ROUND(I326*H326,2)</f>
        <v>0</v>
      </c>
      <c r="K326" s="168" t="s">
        <v>22</v>
      </c>
      <c r="L326" s="35"/>
      <c r="M326" s="173" t="s">
        <v>22</v>
      </c>
      <c r="N326" s="174" t="s">
        <v>43</v>
      </c>
      <c r="O326" s="36"/>
      <c r="P326" s="175">
        <f>O326*H326</f>
        <v>0</v>
      </c>
      <c r="Q326" s="175">
        <v>0</v>
      </c>
      <c r="R326" s="175">
        <f>Q326*H326</f>
        <v>0</v>
      </c>
      <c r="S326" s="175">
        <v>0</v>
      </c>
      <c r="T326" s="176">
        <f>S326*H326</f>
        <v>0</v>
      </c>
      <c r="AR326" s="18" t="s">
        <v>301</v>
      </c>
      <c r="AT326" s="18" t="s">
        <v>189</v>
      </c>
      <c r="AU326" s="18" t="s">
        <v>195</v>
      </c>
      <c r="AY326" s="18" t="s">
        <v>187</v>
      </c>
      <c r="BE326" s="177">
        <f>IF(N326="základní",J326,0)</f>
        <v>0</v>
      </c>
      <c r="BF326" s="177">
        <f>IF(N326="snížená",J326,0)</f>
        <v>0</v>
      </c>
      <c r="BG326" s="177">
        <f>IF(N326="zákl. přenesená",J326,0)</f>
        <v>0</v>
      </c>
      <c r="BH326" s="177">
        <f>IF(N326="sníž. přenesená",J326,0)</f>
        <v>0</v>
      </c>
      <c r="BI326" s="177">
        <f>IF(N326="nulová",J326,0)</f>
        <v>0</v>
      </c>
      <c r="BJ326" s="18" t="s">
        <v>195</v>
      </c>
      <c r="BK326" s="177">
        <f>ROUND(I326*H326,2)</f>
        <v>0</v>
      </c>
      <c r="BL326" s="18" t="s">
        <v>301</v>
      </c>
      <c r="BM326" s="18" t="s">
        <v>2072</v>
      </c>
    </row>
    <row r="327" spans="2:51" s="12" customFormat="1" ht="13.5">
      <c r="B327" s="187"/>
      <c r="D327" s="196" t="s">
        <v>197</v>
      </c>
      <c r="E327" s="216" t="s">
        <v>22</v>
      </c>
      <c r="F327" s="217" t="s">
        <v>2073</v>
      </c>
      <c r="H327" s="218">
        <v>1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197</v>
      </c>
      <c r="AU327" s="188" t="s">
        <v>195</v>
      </c>
      <c r="AV327" s="12" t="s">
        <v>195</v>
      </c>
      <c r="AW327" s="12" t="s">
        <v>35</v>
      </c>
      <c r="AX327" s="12" t="s">
        <v>78</v>
      </c>
      <c r="AY327" s="188" t="s">
        <v>187</v>
      </c>
    </row>
    <row r="328" spans="2:65" s="1" customFormat="1" ht="31.5" customHeight="1">
      <c r="B328" s="165"/>
      <c r="C328" s="166" t="s">
        <v>805</v>
      </c>
      <c r="D328" s="166" t="s">
        <v>189</v>
      </c>
      <c r="E328" s="167" t="s">
        <v>2074</v>
      </c>
      <c r="F328" s="168" t="s">
        <v>2075</v>
      </c>
      <c r="G328" s="169" t="s">
        <v>742</v>
      </c>
      <c r="H328" s="170">
        <v>147</v>
      </c>
      <c r="I328" s="171"/>
      <c r="J328" s="172">
        <f>ROUND(I328*H328,2)</f>
        <v>0</v>
      </c>
      <c r="K328" s="168" t="s">
        <v>22</v>
      </c>
      <c r="L328" s="35"/>
      <c r="M328" s="173" t="s">
        <v>22</v>
      </c>
      <c r="N328" s="174" t="s">
        <v>43</v>
      </c>
      <c r="O328" s="36"/>
      <c r="P328" s="175">
        <f>O328*H328</f>
        <v>0</v>
      </c>
      <c r="Q328" s="175">
        <v>0</v>
      </c>
      <c r="R328" s="175">
        <f>Q328*H328</f>
        <v>0</v>
      </c>
      <c r="S328" s="175">
        <v>0</v>
      </c>
      <c r="T328" s="176">
        <f>S328*H328</f>
        <v>0</v>
      </c>
      <c r="AR328" s="18" t="s">
        <v>301</v>
      </c>
      <c r="AT328" s="18" t="s">
        <v>189</v>
      </c>
      <c r="AU328" s="18" t="s">
        <v>195</v>
      </c>
      <c r="AY328" s="18" t="s">
        <v>187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8" t="s">
        <v>195</v>
      </c>
      <c r="BK328" s="177">
        <f>ROUND(I328*H328,2)</f>
        <v>0</v>
      </c>
      <c r="BL328" s="18" t="s">
        <v>301</v>
      </c>
      <c r="BM328" s="18" t="s">
        <v>2076</v>
      </c>
    </row>
    <row r="329" spans="2:51" s="12" customFormat="1" ht="13.5">
      <c r="B329" s="187"/>
      <c r="D329" s="179" t="s">
        <v>197</v>
      </c>
      <c r="E329" s="188" t="s">
        <v>22</v>
      </c>
      <c r="F329" s="189" t="s">
        <v>2077</v>
      </c>
      <c r="H329" s="190">
        <v>147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8" t="s">
        <v>197</v>
      </c>
      <c r="AU329" s="188" t="s">
        <v>195</v>
      </c>
      <c r="AV329" s="12" t="s">
        <v>195</v>
      </c>
      <c r="AW329" s="12" t="s">
        <v>35</v>
      </c>
      <c r="AX329" s="12" t="s">
        <v>78</v>
      </c>
      <c r="AY329" s="188" t="s">
        <v>187</v>
      </c>
    </row>
    <row r="330" spans="2:63" s="10" customFormat="1" ht="29.25" customHeight="1">
      <c r="B330" s="151"/>
      <c r="D330" s="162" t="s">
        <v>70</v>
      </c>
      <c r="E330" s="163" t="s">
        <v>2078</v>
      </c>
      <c r="F330" s="163" t="s">
        <v>2079</v>
      </c>
      <c r="I330" s="154"/>
      <c r="J330" s="164">
        <f>BK330</f>
        <v>0</v>
      </c>
      <c r="L330" s="151"/>
      <c r="M330" s="156"/>
      <c r="N330" s="157"/>
      <c r="O330" s="157"/>
      <c r="P330" s="158">
        <f>SUM(P331:P335)</f>
        <v>0</v>
      </c>
      <c r="Q330" s="157"/>
      <c r="R330" s="158">
        <f>SUM(R331:R335)</f>
        <v>0.00078</v>
      </c>
      <c r="S330" s="157"/>
      <c r="T330" s="159">
        <f>SUM(T331:T335)</f>
        <v>0</v>
      </c>
      <c r="AR330" s="152" t="s">
        <v>195</v>
      </c>
      <c r="AT330" s="160" t="s">
        <v>70</v>
      </c>
      <c r="AU330" s="160" t="s">
        <v>78</v>
      </c>
      <c r="AY330" s="152" t="s">
        <v>187</v>
      </c>
      <c r="BK330" s="161">
        <f>SUM(BK331:BK335)</f>
        <v>0</v>
      </c>
    </row>
    <row r="331" spans="2:65" s="1" customFormat="1" ht="31.5" customHeight="1">
      <c r="B331" s="165"/>
      <c r="C331" s="166" t="s">
        <v>810</v>
      </c>
      <c r="D331" s="166" t="s">
        <v>189</v>
      </c>
      <c r="E331" s="167" t="s">
        <v>2080</v>
      </c>
      <c r="F331" s="168" t="s">
        <v>2081</v>
      </c>
      <c r="G331" s="169" t="s">
        <v>192</v>
      </c>
      <c r="H331" s="170">
        <v>1</v>
      </c>
      <c r="I331" s="171"/>
      <c r="J331" s="172">
        <f>ROUND(I331*H331,2)</f>
        <v>0</v>
      </c>
      <c r="K331" s="168" t="s">
        <v>193</v>
      </c>
      <c r="L331" s="35"/>
      <c r="M331" s="173" t="s">
        <v>22</v>
      </c>
      <c r="N331" s="174" t="s">
        <v>43</v>
      </c>
      <c r="O331" s="36"/>
      <c r="P331" s="175">
        <f>O331*H331</f>
        <v>0</v>
      </c>
      <c r="Q331" s="175">
        <v>0.00078</v>
      </c>
      <c r="R331" s="175">
        <f>Q331*H331</f>
        <v>0.00078</v>
      </c>
      <c r="S331" s="175">
        <v>0</v>
      </c>
      <c r="T331" s="176">
        <f>S331*H331</f>
        <v>0</v>
      </c>
      <c r="AR331" s="18" t="s">
        <v>301</v>
      </c>
      <c r="AT331" s="18" t="s">
        <v>189</v>
      </c>
      <c r="AU331" s="18" t="s">
        <v>195</v>
      </c>
      <c r="AY331" s="18" t="s">
        <v>187</v>
      </c>
      <c r="BE331" s="177">
        <f>IF(N331="základní",J331,0)</f>
        <v>0</v>
      </c>
      <c r="BF331" s="177">
        <f>IF(N331="snížená",J331,0)</f>
        <v>0</v>
      </c>
      <c r="BG331" s="177">
        <f>IF(N331="zákl. přenesená",J331,0)</f>
        <v>0</v>
      </c>
      <c r="BH331" s="177">
        <f>IF(N331="sníž. přenesená",J331,0)</f>
        <v>0</v>
      </c>
      <c r="BI331" s="177">
        <f>IF(N331="nulová",J331,0)</f>
        <v>0</v>
      </c>
      <c r="BJ331" s="18" t="s">
        <v>195</v>
      </c>
      <c r="BK331" s="177">
        <f>ROUND(I331*H331,2)</f>
        <v>0</v>
      </c>
      <c r="BL331" s="18" t="s">
        <v>301</v>
      </c>
      <c r="BM331" s="18" t="s">
        <v>2082</v>
      </c>
    </row>
    <row r="332" spans="2:51" s="12" customFormat="1" ht="13.5">
      <c r="B332" s="187"/>
      <c r="D332" s="196" t="s">
        <v>197</v>
      </c>
      <c r="E332" s="216" t="s">
        <v>22</v>
      </c>
      <c r="F332" s="217" t="s">
        <v>2083</v>
      </c>
      <c r="H332" s="218">
        <v>1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8" t="s">
        <v>197</v>
      </c>
      <c r="AU332" s="188" t="s">
        <v>195</v>
      </c>
      <c r="AV332" s="12" t="s">
        <v>195</v>
      </c>
      <c r="AW332" s="12" t="s">
        <v>35</v>
      </c>
      <c r="AX332" s="12" t="s">
        <v>78</v>
      </c>
      <c r="AY332" s="188" t="s">
        <v>187</v>
      </c>
    </row>
    <row r="333" spans="2:65" s="1" customFormat="1" ht="22.5" customHeight="1">
      <c r="B333" s="165"/>
      <c r="C333" s="219" t="s">
        <v>814</v>
      </c>
      <c r="D333" s="219" t="s">
        <v>307</v>
      </c>
      <c r="E333" s="220" t="s">
        <v>2084</v>
      </c>
      <c r="F333" s="221" t="s">
        <v>2085</v>
      </c>
      <c r="G333" s="222" t="s">
        <v>95</v>
      </c>
      <c r="H333" s="223">
        <v>0.173</v>
      </c>
      <c r="I333" s="224"/>
      <c r="J333" s="225">
        <f>ROUND(I333*H333,2)</f>
        <v>0</v>
      </c>
      <c r="K333" s="221" t="s">
        <v>22</v>
      </c>
      <c r="L333" s="226"/>
      <c r="M333" s="227" t="s">
        <v>22</v>
      </c>
      <c r="N333" s="228" t="s">
        <v>43</v>
      </c>
      <c r="O333" s="36"/>
      <c r="P333" s="175">
        <f>O333*H333</f>
        <v>0</v>
      </c>
      <c r="Q333" s="175">
        <v>0</v>
      </c>
      <c r="R333" s="175">
        <f>Q333*H333</f>
        <v>0</v>
      </c>
      <c r="S333" s="175">
        <v>0</v>
      </c>
      <c r="T333" s="176">
        <f>S333*H333</f>
        <v>0</v>
      </c>
      <c r="AR333" s="18" t="s">
        <v>437</v>
      </c>
      <c r="AT333" s="18" t="s">
        <v>307</v>
      </c>
      <c r="AU333" s="18" t="s">
        <v>195</v>
      </c>
      <c r="AY333" s="18" t="s">
        <v>187</v>
      </c>
      <c r="BE333" s="177">
        <f>IF(N333="základní",J333,0)</f>
        <v>0</v>
      </c>
      <c r="BF333" s="177">
        <f>IF(N333="snížená",J333,0)</f>
        <v>0</v>
      </c>
      <c r="BG333" s="177">
        <f>IF(N333="zákl. přenesená",J333,0)</f>
        <v>0</v>
      </c>
      <c r="BH333" s="177">
        <f>IF(N333="sníž. přenesená",J333,0)</f>
        <v>0</v>
      </c>
      <c r="BI333" s="177">
        <f>IF(N333="nulová",J333,0)</f>
        <v>0</v>
      </c>
      <c r="BJ333" s="18" t="s">
        <v>195</v>
      </c>
      <c r="BK333" s="177">
        <f>ROUND(I333*H333,2)</f>
        <v>0</v>
      </c>
      <c r="BL333" s="18" t="s">
        <v>301</v>
      </c>
      <c r="BM333" s="18" t="s">
        <v>2086</v>
      </c>
    </row>
    <row r="334" spans="2:51" s="12" customFormat="1" ht="13.5">
      <c r="B334" s="187"/>
      <c r="D334" s="196" t="s">
        <v>197</v>
      </c>
      <c r="E334" s="216" t="s">
        <v>22</v>
      </c>
      <c r="F334" s="217" t="s">
        <v>2087</v>
      </c>
      <c r="H334" s="218">
        <v>0.173</v>
      </c>
      <c r="I334" s="191"/>
      <c r="L334" s="187"/>
      <c r="M334" s="192"/>
      <c r="N334" s="193"/>
      <c r="O334" s="193"/>
      <c r="P334" s="193"/>
      <c r="Q334" s="193"/>
      <c r="R334" s="193"/>
      <c r="S334" s="193"/>
      <c r="T334" s="194"/>
      <c r="AT334" s="188" t="s">
        <v>197</v>
      </c>
      <c r="AU334" s="188" t="s">
        <v>195</v>
      </c>
      <c r="AV334" s="12" t="s">
        <v>195</v>
      </c>
      <c r="AW334" s="12" t="s">
        <v>35</v>
      </c>
      <c r="AX334" s="12" t="s">
        <v>78</v>
      </c>
      <c r="AY334" s="188" t="s">
        <v>187</v>
      </c>
    </row>
    <row r="335" spans="2:65" s="1" customFormat="1" ht="22.5" customHeight="1">
      <c r="B335" s="165"/>
      <c r="C335" s="166" t="s">
        <v>820</v>
      </c>
      <c r="D335" s="166" t="s">
        <v>189</v>
      </c>
      <c r="E335" s="167" t="s">
        <v>2088</v>
      </c>
      <c r="F335" s="168" t="s">
        <v>2089</v>
      </c>
      <c r="G335" s="169" t="s">
        <v>1136</v>
      </c>
      <c r="H335" s="170">
        <v>1</v>
      </c>
      <c r="I335" s="171"/>
      <c r="J335" s="172">
        <f>ROUND(I335*H335,2)</f>
        <v>0</v>
      </c>
      <c r="K335" s="168" t="s">
        <v>193</v>
      </c>
      <c r="L335" s="35"/>
      <c r="M335" s="173" t="s">
        <v>22</v>
      </c>
      <c r="N335" s="174" t="s">
        <v>43</v>
      </c>
      <c r="O335" s="36"/>
      <c r="P335" s="175">
        <f>O335*H335</f>
        <v>0</v>
      </c>
      <c r="Q335" s="175">
        <v>0</v>
      </c>
      <c r="R335" s="175">
        <f>Q335*H335</f>
        <v>0</v>
      </c>
      <c r="S335" s="175">
        <v>0</v>
      </c>
      <c r="T335" s="176">
        <f>S335*H335</f>
        <v>0</v>
      </c>
      <c r="AR335" s="18" t="s">
        <v>301</v>
      </c>
      <c r="AT335" s="18" t="s">
        <v>189</v>
      </c>
      <c r="AU335" s="18" t="s">
        <v>195</v>
      </c>
      <c r="AY335" s="18" t="s">
        <v>187</v>
      </c>
      <c r="BE335" s="177">
        <f>IF(N335="základní",J335,0)</f>
        <v>0</v>
      </c>
      <c r="BF335" s="177">
        <f>IF(N335="snížená",J335,0)</f>
        <v>0</v>
      </c>
      <c r="BG335" s="177">
        <f>IF(N335="zákl. přenesená",J335,0)</f>
        <v>0</v>
      </c>
      <c r="BH335" s="177">
        <f>IF(N335="sníž. přenesená",J335,0)</f>
        <v>0</v>
      </c>
      <c r="BI335" s="177">
        <f>IF(N335="nulová",J335,0)</f>
        <v>0</v>
      </c>
      <c r="BJ335" s="18" t="s">
        <v>195</v>
      </c>
      <c r="BK335" s="177">
        <f>ROUND(I335*H335,2)</f>
        <v>0</v>
      </c>
      <c r="BL335" s="18" t="s">
        <v>301</v>
      </c>
      <c r="BM335" s="18" t="s">
        <v>2090</v>
      </c>
    </row>
    <row r="336" spans="2:63" s="10" customFormat="1" ht="29.25" customHeight="1">
      <c r="B336" s="151"/>
      <c r="D336" s="162" t="s">
        <v>70</v>
      </c>
      <c r="E336" s="163" t="s">
        <v>2091</v>
      </c>
      <c r="F336" s="163" t="s">
        <v>2092</v>
      </c>
      <c r="I336" s="154"/>
      <c r="J336" s="164">
        <f>BK336</f>
        <v>0</v>
      </c>
      <c r="L336" s="151"/>
      <c r="M336" s="156"/>
      <c r="N336" s="157"/>
      <c r="O336" s="157"/>
      <c r="P336" s="158">
        <f>SUM(P337:P342)</f>
        <v>0</v>
      </c>
      <c r="Q336" s="157"/>
      <c r="R336" s="158">
        <f>SUM(R337:R342)</f>
        <v>0</v>
      </c>
      <c r="S336" s="157"/>
      <c r="T336" s="159">
        <f>SUM(T337:T342)</f>
        <v>0</v>
      </c>
      <c r="AR336" s="152" t="s">
        <v>195</v>
      </c>
      <c r="AT336" s="160" t="s">
        <v>70</v>
      </c>
      <c r="AU336" s="160" t="s">
        <v>78</v>
      </c>
      <c r="AY336" s="152" t="s">
        <v>187</v>
      </c>
      <c r="BK336" s="161">
        <f>SUM(BK337:BK342)</f>
        <v>0</v>
      </c>
    </row>
    <row r="337" spans="2:65" s="1" customFormat="1" ht="22.5" customHeight="1">
      <c r="B337" s="165"/>
      <c r="C337" s="166" t="s">
        <v>824</v>
      </c>
      <c r="D337" s="166" t="s">
        <v>189</v>
      </c>
      <c r="E337" s="167" t="s">
        <v>2093</v>
      </c>
      <c r="F337" s="168" t="s">
        <v>2094</v>
      </c>
      <c r="G337" s="169" t="s">
        <v>742</v>
      </c>
      <c r="H337" s="170">
        <v>10</v>
      </c>
      <c r="I337" s="171"/>
      <c r="J337" s="172">
        <f>ROUND(I337*H337,2)</f>
        <v>0</v>
      </c>
      <c r="K337" s="168" t="s">
        <v>22</v>
      </c>
      <c r="L337" s="35"/>
      <c r="M337" s="173" t="s">
        <v>22</v>
      </c>
      <c r="N337" s="174" t="s">
        <v>43</v>
      </c>
      <c r="O337" s="36"/>
      <c r="P337" s="175">
        <f>O337*H337</f>
        <v>0</v>
      </c>
      <c r="Q337" s="175">
        <v>0</v>
      </c>
      <c r="R337" s="175">
        <f>Q337*H337</f>
        <v>0</v>
      </c>
      <c r="S337" s="175">
        <v>0</v>
      </c>
      <c r="T337" s="176">
        <f>S337*H337</f>
        <v>0</v>
      </c>
      <c r="AR337" s="18" t="s">
        <v>301</v>
      </c>
      <c r="AT337" s="18" t="s">
        <v>189</v>
      </c>
      <c r="AU337" s="18" t="s">
        <v>195</v>
      </c>
      <c r="AY337" s="18" t="s">
        <v>187</v>
      </c>
      <c r="BE337" s="177">
        <f>IF(N337="základní",J337,0)</f>
        <v>0</v>
      </c>
      <c r="BF337" s="177">
        <f>IF(N337="snížená",J337,0)</f>
        <v>0</v>
      </c>
      <c r="BG337" s="177">
        <f>IF(N337="zákl. přenesená",J337,0)</f>
        <v>0</v>
      </c>
      <c r="BH337" s="177">
        <f>IF(N337="sníž. přenesená",J337,0)</f>
        <v>0</v>
      </c>
      <c r="BI337" s="177">
        <f>IF(N337="nulová",J337,0)</f>
        <v>0</v>
      </c>
      <c r="BJ337" s="18" t="s">
        <v>195</v>
      </c>
      <c r="BK337" s="177">
        <f>ROUND(I337*H337,2)</f>
        <v>0</v>
      </c>
      <c r="BL337" s="18" t="s">
        <v>301</v>
      </c>
      <c r="BM337" s="18" t="s">
        <v>2095</v>
      </c>
    </row>
    <row r="338" spans="2:51" s="11" customFormat="1" ht="13.5">
      <c r="B338" s="178"/>
      <c r="D338" s="179" t="s">
        <v>197</v>
      </c>
      <c r="E338" s="180" t="s">
        <v>22</v>
      </c>
      <c r="F338" s="181" t="s">
        <v>728</v>
      </c>
      <c r="H338" s="182" t="s">
        <v>22</v>
      </c>
      <c r="I338" s="183"/>
      <c r="L338" s="178"/>
      <c r="M338" s="184"/>
      <c r="N338" s="185"/>
      <c r="O338" s="185"/>
      <c r="P338" s="185"/>
      <c r="Q338" s="185"/>
      <c r="R338" s="185"/>
      <c r="S338" s="185"/>
      <c r="T338" s="186"/>
      <c r="AT338" s="182" t="s">
        <v>197</v>
      </c>
      <c r="AU338" s="182" t="s">
        <v>195</v>
      </c>
      <c r="AV338" s="11" t="s">
        <v>78</v>
      </c>
      <c r="AW338" s="11" t="s">
        <v>35</v>
      </c>
      <c r="AX338" s="11" t="s">
        <v>71</v>
      </c>
      <c r="AY338" s="182" t="s">
        <v>187</v>
      </c>
    </row>
    <row r="339" spans="2:51" s="11" customFormat="1" ht="13.5">
      <c r="B339" s="178"/>
      <c r="D339" s="179" t="s">
        <v>197</v>
      </c>
      <c r="E339" s="180" t="s">
        <v>22</v>
      </c>
      <c r="F339" s="181" t="s">
        <v>2096</v>
      </c>
      <c r="H339" s="182" t="s">
        <v>22</v>
      </c>
      <c r="I339" s="183"/>
      <c r="L339" s="178"/>
      <c r="M339" s="184"/>
      <c r="N339" s="185"/>
      <c r="O339" s="185"/>
      <c r="P339" s="185"/>
      <c r="Q339" s="185"/>
      <c r="R339" s="185"/>
      <c r="S339" s="185"/>
      <c r="T339" s="186"/>
      <c r="AT339" s="182" t="s">
        <v>197</v>
      </c>
      <c r="AU339" s="182" t="s">
        <v>195</v>
      </c>
      <c r="AV339" s="11" t="s">
        <v>78</v>
      </c>
      <c r="AW339" s="11" t="s">
        <v>35</v>
      </c>
      <c r="AX339" s="11" t="s">
        <v>71</v>
      </c>
      <c r="AY339" s="182" t="s">
        <v>187</v>
      </c>
    </row>
    <row r="340" spans="2:51" s="12" customFormat="1" ht="13.5">
      <c r="B340" s="187"/>
      <c r="D340" s="179" t="s">
        <v>197</v>
      </c>
      <c r="E340" s="188" t="s">
        <v>22</v>
      </c>
      <c r="F340" s="189" t="s">
        <v>2097</v>
      </c>
      <c r="H340" s="190">
        <v>6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197</v>
      </c>
      <c r="AU340" s="188" t="s">
        <v>195</v>
      </c>
      <c r="AV340" s="12" t="s">
        <v>195</v>
      </c>
      <c r="AW340" s="12" t="s">
        <v>35</v>
      </c>
      <c r="AX340" s="12" t="s">
        <v>71</v>
      </c>
      <c r="AY340" s="188" t="s">
        <v>187</v>
      </c>
    </row>
    <row r="341" spans="2:51" s="12" customFormat="1" ht="13.5">
      <c r="B341" s="187"/>
      <c r="D341" s="179" t="s">
        <v>197</v>
      </c>
      <c r="E341" s="188" t="s">
        <v>22</v>
      </c>
      <c r="F341" s="189" t="s">
        <v>2098</v>
      </c>
      <c r="H341" s="190">
        <v>4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8" t="s">
        <v>197</v>
      </c>
      <c r="AU341" s="188" t="s">
        <v>195</v>
      </c>
      <c r="AV341" s="12" t="s">
        <v>195</v>
      </c>
      <c r="AW341" s="12" t="s">
        <v>35</v>
      </c>
      <c r="AX341" s="12" t="s">
        <v>71</v>
      </c>
      <c r="AY341" s="188" t="s">
        <v>187</v>
      </c>
    </row>
    <row r="342" spans="2:51" s="13" customFormat="1" ht="13.5">
      <c r="B342" s="195"/>
      <c r="D342" s="179" t="s">
        <v>197</v>
      </c>
      <c r="E342" s="205" t="s">
        <v>22</v>
      </c>
      <c r="F342" s="206" t="s">
        <v>201</v>
      </c>
      <c r="H342" s="207">
        <v>10</v>
      </c>
      <c r="I342" s="200"/>
      <c r="L342" s="195"/>
      <c r="M342" s="201"/>
      <c r="N342" s="202"/>
      <c r="O342" s="202"/>
      <c r="P342" s="202"/>
      <c r="Q342" s="202"/>
      <c r="R342" s="202"/>
      <c r="S342" s="202"/>
      <c r="T342" s="203"/>
      <c r="AT342" s="204" t="s">
        <v>197</v>
      </c>
      <c r="AU342" s="204" t="s">
        <v>195</v>
      </c>
      <c r="AV342" s="13" t="s">
        <v>194</v>
      </c>
      <c r="AW342" s="13" t="s">
        <v>35</v>
      </c>
      <c r="AX342" s="13" t="s">
        <v>78</v>
      </c>
      <c r="AY342" s="204" t="s">
        <v>187</v>
      </c>
    </row>
    <row r="343" spans="2:63" s="10" customFormat="1" ht="29.25" customHeight="1">
      <c r="B343" s="151"/>
      <c r="D343" s="162" t="s">
        <v>70</v>
      </c>
      <c r="E343" s="163" t="s">
        <v>2099</v>
      </c>
      <c r="F343" s="163" t="s">
        <v>2100</v>
      </c>
      <c r="I343" s="154"/>
      <c r="J343" s="164">
        <f>BK343</f>
        <v>0</v>
      </c>
      <c r="L343" s="151"/>
      <c r="M343" s="156"/>
      <c r="N343" s="157"/>
      <c r="O343" s="157"/>
      <c r="P343" s="158">
        <f>SUM(P344:P393)</f>
        <v>0</v>
      </c>
      <c r="Q343" s="157"/>
      <c r="R343" s="158">
        <f>SUM(R344:R393)</f>
        <v>5.0035676</v>
      </c>
      <c r="S343" s="157"/>
      <c r="T343" s="159">
        <f>SUM(T344:T393)</f>
        <v>0.94321282</v>
      </c>
      <c r="AR343" s="152" t="s">
        <v>195</v>
      </c>
      <c r="AT343" s="160" t="s">
        <v>70</v>
      </c>
      <c r="AU343" s="160" t="s">
        <v>78</v>
      </c>
      <c r="AY343" s="152" t="s">
        <v>187</v>
      </c>
      <c r="BK343" s="161">
        <f>SUM(BK344:BK393)</f>
        <v>0</v>
      </c>
    </row>
    <row r="344" spans="2:65" s="1" customFormat="1" ht="22.5" customHeight="1">
      <c r="B344" s="165"/>
      <c r="C344" s="166" t="s">
        <v>829</v>
      </c>
      <c r="D344" s="166" t="s">
        <v>189</v>
      </c>
      <c r="E344" s="167" t="s">
        <v>2101</v>
      </c>
      <c r="F344" s="168" t="s">
        <v>2102</v>
      </c>
      <c r="G344" s="169" t="s">
        <v>95</v>
      </c>
      <c r="H344" s="170">
        <v>3042.622</v>
      </c>
      <c r="I344" s="171"/>
      <c r="J344" s="172">
        <f>ROUND(I344*H344,2)</f>
        <v>0</v>
      </c>
      <c r="K344" s="168" t="s">
        <v>193</v>
      </c>
      <c r="L344" s="35"/>
      <c r="M344" s="173" t="s">
        <v>22</v>
      </c>
      <c r="N344" s="174" t="s">
        <v>43</v>
      </c>
      <c r="O344" s="36"/>
      <c r="P344" s="175">
        <f>O344*H344</f>
        <v>0</v>
      </c>
      <c r="Q344" s="175">
        <v>0.001</v>
      </c>
      <c r="R344" s="175">
        <f>Q344*H344</f>
        <v>3.0426219999999997</v>
      </c>
      <c r="S344" s="175">
        <v>0.00031</v>
      </c>
      <c r="T344" s="176">
        <f>S344*H344</f>
        <v>0.94321282</v>
      </c>
      <c r="AR344" s="18" t="s">
        <v>301</v>
      </c>
      <c r="AT344" s="18" t="s">
        <v>189</v>
      </c>
      <c r="AU344" s="18" t="s">
        <v>195</v>
      </c>
      <c r="AY344" s="18" t="s">
        <v>187</v>
      </c>
      <c r="BE344" s="177">
        <f>IF(N344="základní",J344,0)</f>
        <v>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8" t="s">
        <v>195</v>
      </c>
      <c r="BK344" s="177">
        <f>ROUND(I344*H344,2)</f>
        <v>0</v>
      </c>
      <c r="BL344" s="18" t="s">
        <v>301</v>
      </c>
      <c r="BM344" s="18" t="s">
        <v>2103</v>
      </c>
    </row>
    <row r="345" spans="2:51" s="11" customFormat="1" ht="13.5">
      <c r="B345" s="178"/>
      <c r="D345" s="179" t="s">
        <v>197</v>
      </c>
      <c r="E345" s="180" t="s">
        <v>22</v>
      </c>
      <c r="F345" s="181" t="s">
        <v>236</v>
      </c>
      <c r="H345" s="182" t="s">
        <v>22</v>
      </c>
      <c r="I345" s="183"/>
      <c r="L345" s="178"/>
      <c r="M345" s="184"/>
      <c r="N345" s="185"/>
      <c r="O345" s="185"/>
      <c r="P345" s="185"/>
      <c r="Q345" s="185"/>
      <c r="R345" s="185"/>
      <c r="S345" s="185"/>
      <c r="T345" s="186"/>
      <c r="AT345" s="182" t="s">
        <v>197</v>
      </c>
      <c r="AU345" s="182" t="s">
        <v>195</v>
      </c>
      <c r="AV345" s="11" t="s">
        <v>78</v>
      </c>
      <c r="AW345" s="11" t="s">
        <v>35</v>
      </c>
      <c r="AX345" s="11" t="s">
        <v>71</v>
      </c>
      <c r="AY345" s="182" t="s">
        <v>187</v>
      </c>
    </row>
    <row r="346" spans="2:51" s="11" customFormat="1" ht="27">
      <c r="B346" s="178"/>
      <c r="D346" s="179" t="s">
        <v>197</v>
      </c>
      <c r="E346" s="180" t="s">
        <v>22</v>
      </c>
      <c r="F346" s="181" t="s">
        <v>237</v>
      </c>
      <c r="H346" s="182" t="s">
        <v>22</v>
      </c>
      <c r="I346" s="183"/>
      <c r="L346" s="178"/>
      <c r="M346" s="184"/>
      <c r="N346" s="185"/>
      <c r="O346" s="185"/>
      <c r="P346" s="185"/>
      <c r="Q346" s="185"/>
      <c r="R346" s="185"/>
      <c r="S346" s="185"/>
      <c r="T346" s="186"/>
      <c r="AT346" s="182" t="s">
        <v>197</v>
      </c>
      <c r="AU346" s="182" t="s">
        <v>195</v>
      </c>
      <c r="AV346" s="11" t="s">
        <v>78</v>
      </c>
      <c r="AW346" s="11" t="s">
        <v>35</v>
      </c>
      <c r="AX346" s="11" t="s">
        <v>71</v>
      </c>
      <c r="AY346" s="182" t="s">
        <v>187</v>
      </c>
    </row>
    <row r="347" spans="2:51" s="12" customFormat="1" ht="13.5">
      <c r="B347" s="187"/>
      <c r="D347" s="179" t="s">
        <v>197</v>
      </c>
      <c r="E347" s="188" t="s">
        <v>22</v>
      </c>
      <c r="F347" s="189" t="s">
        <v>2104</v>
      </c>
      <c r="H347" s="190">
        <v>132.605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8" t="s">
        <v>197</v>
      </c>
      <c r="AU347" s="188" t="s">
        <v>195</v>
      </c>
      <c r="AV347" s="12" t="s">
        <v>195</v>
      </c>
      <c r="AW347" s="12" t="s">
        <v>35</v>
      </c>
      <c r="AX347" s="12" t="s">
        <v>71</v>
      </c>
      <c r="AY347" s="188" t="s">
        <v>187</v>
      </c>
    </row>
    <row r="348" spans="2:51" s="12" customFormat="1" ht="13.5">
      <c r="B348" s="187"/>
      <c r="D348" s="179" t="s">
        <v>197</v>
      </c>
      <c r="E348" s="188" t="s">
        <v>22</v>
      </c>
      <c r="F348" s="189" t="s">
        <v>2105</v>
      </c>
      <c r="H348" s="190">
        <v>265.592</v>
      </c>
      <c r="I348" s="191"/>
      <c r="L348" s="187"/>
      <c r="M348" s="192"/>
      <c r="N348" s="193"/>
      <c r="O348" s="193"/>
      <c r="P348" s="193"/>
      <c r="Q348" s="193"/>
      <c r="R348" s="193"/>
      <c r="S348" s="193"/>
      <c r="T348" s="194"/>
      <c r="AT348" s="188" t="s">
        <v>197</v>
      </c>
      <c r="AU348" s="188" t="s">
        <v>195</v>
      </c>
      <c r="AV348" s="12" t="s">
        <v>195</v>
      </c>
      <c r="AW348" s="12" t="s">
        <v>35</v>
      </c>
      <c r="AX348" s="12" t="s">
        <v>71</v>
      </c>
      <c r="AY348" s="188" t="s">
        <v>187</v>
      </c>
    </row>
    <row r="349" spans="2:51" s="12" customFormat="1" ht="13.5">
      <c r="B349" s="187"/>
      <c r="D349" s="179" t="s">
        <v>197</v>
      </c>
      <c r="E349" s="188" t="s">
        <v>22</v>
      </c>
      <c r="F349" s="189" t="s">
        <v>2106</v>
      </c>
      <c r="H349" s="190">
        <v>2644.425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197</v>
      </c>
      <c r="AU349" s="188" t="s">
        <v>195</v>
      </c>
      <c r="AV349" s="12" t="s">
        <v>195</v>
      </c>
      <c r="AW349" s="12" t="s">
        <v>35</v>
      </c>
      <c r="AX349" s="12" t="s">
        <v>71</v>
      </c>
      <c r="AY349" s="188" t="s">
        <v>187</v>
      </c>
    </row>
    <row r="350" spans="2:51" s="14" customFormat="1" ht="13.5">
      <c r="B350" s="208"/>
      <c r="D350" s="179" t="s">
        <v>197</v>
      </c>
      <c r="E350" s="209" t="s">
        <v>22</v>
      </c>
      <c r="F350" s="210" t="s">
        <v>2107</v>
      </c>
      <c r="H350" s="211">
        <v>3042.622</v>
      </c>
      <c r="I350" s="212"/>
      <c r="L350" s="208"/>
      <c r="M350" s="213"/>
      <c r="N350" s="214"/>
      <c r="O350" s="214"/>
      <c r="P350" s="214"/>
      <c r="Q350" s="214"/>
      <c r="R350" s="214"/>
      <c r="S350" s="214"/>
      <c r="T350" s="215"/>
      <c r="AT350" s="209" t="s">
        <v>197</v>
      </c>
      <c r="AU350" s="209" t="s">
        <v>195</v>
      </c>
      <c r="AV350" s="14" t="s">
        <v>97</v>
      </c>
      <c r="AW350" s="14" t="s">
        <v>35</v>
      </c>
      <c r="AX350" s="14" t="s">
        <v>71</v>
      </c>
      <c r="AY350" s="209" t="s">
        <v>187</v>
      </c>
    </row>
    <row r="351" spans="2:51" s="13" customFormat="1" ht="13.5">
      <c r="B351" s="195"/>
      <c r="D351" s="196" t="s">
        <v>197</v>
      </c>
      <c r="E351" s="197" t="s">
        <v>22</v>
      </c>
      <c r="F351" s="198" t="s">
        <v>201</v>
      </c>
      <c r="H351" s="199">
        <v>3042.622</v>
      </c>
      <c r="I351" s="200"/>
      <c r="L351" s="195"/>
      <c r="M351" s="201"/>
      <c r="N351" s="202"/>
      <c r="O351" s="202"/>
      <c r="P351" s="202"/>
      <c r="Q351" s="202"/>
      <c r="R351" s="202"/>
      <c r="S351" s="202"/>
      <c r="T351" s="203"/>
      <c r="AT351" s="204" t="s">
        <v>197</v>
      </c>
      <c r="AU351" s="204" t="s">
        <v>195</v>
      </c>
      <c r="AV351" s="13" t="s">
        <v>194</v>
      </c>
      <c r="AW351" s="13" t="s">
        <v>35</v>
      </c>
      <c r="AX351" s="13" t="s">
        <v>78</v>
      </c>
      <c r="AY351" s="204" t="s">
        <v>187</v>
      </c>
    </row>
    <row r="352" spans="2:65" s="1" customFormat="1" ht="22.5" customHeight="1">
      <c r="B352" s="165"/>
      <c r="C352" s="166" t="s">
        <v>834</v>
      </c>
      <c r="D352" s="166" t="s">
        <v>189</v>
      </c>
      <c r="E352" s="167" t="s">
        <v>2108</v>
      </c>
      <c r="F352" s="168" t="s">
        <v>2109</v>
      </c>
      <c r="G352" s="169" t="s">
        <v>95</v>
      </c>
      <c r="H352" s="170">
        <v>4902.364</v>
      </c>
      <c r="I352" s="171"/>
      <c r="J352" s="172">
        <f>ROUND(I352*H352,2)</f>
        <v>0</v>
      </c>
      <c r="K352" s="168" t="s">
        <v>193</v>
      </c>
      <c r="L352" s="35"/>
      <c r="M352" s="173" t="s">
        <v>22</v>
      </c>
      <c r="N352" s="174" t="s">
        <v>43</v>
      </c>
      <c r="O352" s="36"/>
      <c r="P352" s="175">
        <f>O352*H352</f>
        <v>0</v>
      </c>
      <c r="Q352" s="175">
        <v>0.0002</v>
      </c>
      <c r="R352" s="175">
        <f>Q352*H352</f>
        <v>0.9804727999999999</v>
      </c>
      <c r="S352" s="175">
        <v>0</v>
      </c>
      <c r="T352" s="176">
        <f>S352*H352</f>
        <v>0</v>
      </c>
      <c r="AR352" s="18" t="s">
        <v>301</v>
      </c>
      <c r="AT352" s="18" t="s">
        <v>189</v>
      </c>
      <c r="AU352" s="18" t="s">
        <v>195</v>
      </c>
      <c r="AY352" s="18" t="s">
        <v>187</v>
      </c>
      <c r="BE352" s="177">
        <f>IF(N352="základní",J352,0)</f>
        <v>0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8" t="s">
        <v>195</v>
      </c>
      <c r="BK352" s="177">
        <f>ROUND(I352*H352,2)</f>
        <v>0</v>
      </c>
      <c r="BL352" s="18" t="s">
        <v>301</v>
      </c>
      <c r="BM352" s="18" t="s">
        <v>2110</v>
      </c>
    </row>
    <row r="353" spans="2:51" s="11" customFormat="1" ht="13.5">
      <c r="B353" s="178"/>
      <c r="D353" s="179" t="s">
        <v>197</v>
      </c>
      <c r="E353" s="180" t="s">
        <v>22</v>
      </c>
      <c r="F353" s="181" t="s">
        <v>250</v>
      </c>
      <c r="H353" s="182" t="s">
        <v>22</v>
      </c>
      <c r="I353" s="183"/>
      <c r="L353" s="178"/>
      <c r="M353" s="184"/>
      <c r="N353" s="185"/>
      <c r="O353" s="185"/>
      <c r="P353" s="185"/>
      <c r="Q353" s="185"/>
      <c r="R353" s="185"/>
      <c r="S353" s="185"/>
      <c r="T353" s="186"/>
      <c r="AT353" s="182" t="s">
        <v>197</v>
      </c>
      <c r="AU353" s="182" t="s">
        <v>195</v>
      </c>
      <c r="AV353" s="11" t="s">
        <v>78</v>
      </c>
      <c r="AW353" s="11" t="s">
        <v>35</v>
      </c>
      <c r="AX353" s="11" t="s">
        <v>71</v>
      </c>
      <c r="AY353" s="182" t="s">
        <v>187</v>
      </c>
    </row>
    <row r="354" spans="2:51" s="12" customFormat="1" ht="27">
      <c r="B354" s="187"/>
      <c r="D354" s="179" t="s">
        <v>197</v>
      </c>
      <c r="E354" s="188" t="s">
        <v>22</v>
      </c>
      <c r="F354" s="189" t="s">
        <v>251</v>
      </c>
      <c r="H354" s="190">
        <v>669.87</v>
      </c>
      <c r="I354" s="191"/>
      <c r="L354" s="187"/>
      <c r="M354" s="192"/>
      <c r="N354" s="193"/>
      <c r="O354" s="193"/>
      <c r="P354" s="193"/>
      <c r="Q354" s="193"/>
      <c r="R354" s="193"/>
      <c r="S354" s="193"/>
      <c r="T354" s="194"/>
      <c r="AT354" s="188" t="s">
        <v>197</v>
      </c>
      <c r="AU354" s="188" t="s">
        <v>195</v>
      </c>
      <c r="AV354" s="12" t="s">
        <v>195</v>
      </c>
      <c r="AW354" s="12" t="s">
        <v>35</v>
      </c>
      <c r="AX354" s="12" t="s">
        <v>71</v>
      </c>
      <c r="AY354" s="188" t="s">
        <v>187</v>
      </c>
    </row>
    <row r="355" spans="2:51" s="12" customFormat="1" ht="13.5">
      <c r="B355" s="187"/>
      <c r="D355" s="179" t="s">
        <v>197</v>
      </c>
      <c r="E355" s="188" t="s">
        <v>22</v>
      </c>
      <c r="F355" s="189" t="s">
        <v>252</v>
      </c>
      <c r="H355" s="190">
        <v>19.836</v>
      </c>
      <c r="I355" s="191"/>
      <c r="L355" s="187"/>
      <c r="M355" s="192"/>
      <c r="N355" s="193"/>
      <c r="O355" s="193"/>
      <c r="P355" s="193"/>
      <c r="Q355" s="193"/>
      <c r="R355" s="193"/>
      <c r="S355" s="193"/>
      <c r="T355" s="194"/>
      <c r="AT355" s="188" t="s">
        <v>197</v>
      </c>
      <c r="AU355" s="188" t="s">
        <v>195</v>
      </c>
      <c r="AV355" s="12" t="s">
        <v>195</v>
      </c>
      <c r="AW355" s="12" t="s">
        <v>35</v>
      </c>
      <c r="AX355" s="12" t="s">
        <v>71</v>
      </c>
      <c r="AY355" s="188" t="s">
        <v>187</v>
      </c>
    </row>
    <row r="356" spans="2:51" s="12" customFormat="1" ht="13.5">
      <c r="B356" s="187"/>
      <c r="D356" s="179" t="s">
        <v>197</v>
      </c>
      <c r="E356" s="188" t="s">
        <v>22</v>
      </c>
      <c r="F356" s="189" t="s">
        <v>253</v>
      </c>
      <c r="H356" s="190">
        <v>57.465</v>
      </c>
      <c r="I356" s="191"/>
      <c r="L356" s="187"/>
      <c r="M356" s="192"/>
      <c r="N356" s="193"/>
      <c r="O356" s="193"/>
      <c r="P356" s="193"/>
      <c r="Q356" s="193"/>
      <c r="R356" s="193"/>
      <c r="S356" s="193"/>
      <c r="T356" s="194"/>
      <c r="AT356" s="188" t="s">
        <v>197</v>
      </c>
      <c r="AU356" s="188" t="s">
        <v>195</v>
      </c>
      <c r="AV356" s="12" t="s">
        <v>195</v>
      </c>
      <c r="AW356" s="12" t="s">
        <v>35</v>
      </c>
      <c r="AX356" s="12" t="s">
        <v>71</v>
      </c>
      <c r="AY356" s="188" t="s">
        <v>187</v>
      </c>
    </row>
    <row r="357" spans="2:51" s="12" customFormat="1" ht="13.5">
      <c r="B357" s="187"/>
      <c r="D357" s="179" t="s">
        <v>197</v>
      </c>
      <c r="E357" s="188" t="s">
        <v>22</v>
      </c>
      <c r="F357" s="189" t="s">
        <v>254</v>
      </c>
      <c r="H357" s="190">
        <v>226.755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197</v>
      </c>
      <c r="AU357" s="188" t="s">
        <v>195</v>
      </c>
      <c r="AV357" s="12" t="s">
        <v>195</v>
      </c>
      <c r="AW357" s="12" t="s">
        <v>35</v>
      </c>
      <c r="AX357" s="12" t="s">
        <v>71</v>
      </c>
      <c r="AY357" s="188" t="s">
        <v>187</v>
      </c>
    </row>
    <row r="358" spans="2:51" s="12" customFormat="1" ht="13.5">
      <c r="B358" s="187"/>
      <c r="D358" s="179" t="s">
        <v>197</v>
      </c>
      <c r="E358" s="188" t="s">
        <v>22</v>
      </c>
      <c r="F358" s="189" t="s">
        <v>255</v>
      </c>
      <c r="H358" s="190">
        <v>3.195</v>
      </c>
      <c r="I358" s="191"/>
      <c r="L358" s="187"/>
      <c r="M358" s="192"/>
      <c r="N358" s="193"/>
      <c r="O358" s="193"/>
      <c r="P358" s="193"/>
      <c r="Q358" s="193"/>
      <c r="R358" s="193"/>
      <c r="S358" s="193"/>
      <c r="T358" s="194"/>
      <c r="AT358" s="188" t="s">
        <v>197</v>
      </c>
      <c r="AU358" s="188" t="s">
        <v>195</v>
      </c>
      <c r="AV358" s="12" t="s">
        <v>195</v>
      </c>
      <c r="AW358" s="12" t="s">
        <v>35</v>
      </c>
      <c r="AX358" s="12" t="s">
        <v>71</v>
      </c>
      <c r="AY358" s="188" t="s">
        <v>187</v>
      </c>
    </row>
    <row r="359" spans="2:51" s="14" customFormat="1" ht="13.5">
      <c r="B359" s="208"/>
      <c r="D359" s="179" t="s">
        <v>197</v>
      </c>
      <c r="E359" s="209" t="s">
        <v>22</v>
      </c>
      <c r="F359" s="210" t="s">
        <v>256</v>
      </c>
      <c r="H359" s="211">
        <v>977.121</v>
      </c>
      <c r="I359" s="212"/>
      <c r="L359" s="208"/>
      <c r="M359" s="213"/>
      <c r="N359" s="214"/>
      <c r="O359" s="214"/>
      <c r="P359" s="214"/>
      <c r="Q359" s="214"/>
      <c r="R359" s="214"/>
      <c r="S359" s="214"/>
      <c r="T359" s="215"/>
      <c r="AT359" s="209" t="s">
        <v>197</v>
      </c>
      <c r="AU359" s="209" t="s">
        <v>195</v>
      </c>
      <c r="AV359" s="14" t="s">
        <v>97</v>
      </c>
      <c r="AW359" s="14" t="s">
        <v>35</v>
      </c>
      <c r="AX359" s="14" t="s">
        <v>71</v>
      </c>
      <c r="AY359" s="209" t="s">
        <v>187</v>
      </c>
    </row>
    <row r="360" spans="2:51" s="12" customFormat="1" ht="13.5">
      <c r="B360" s="187"/>
      <c r="D360" s="179" t="s">
        <v>197</v>
      </c>
      <c r="E360" s="188" t="s">
        <v>22</v>
      </c>
      <c r="F360" s="189" t="s">
        <v>257</v>
      </c>
      <c r="H360" s="190">
        <v>635.43</v>
      </c>
      <c r="I360" s="191"/>
      <c r="L360" s="187"/>
      <c r="M360" s="192"/>
      <c r="N360" s="193"/>
      <c r="O360" s="193"/>
      <c r="P360" s="193"/>
      <c r="Q360" s="193"/>
      <c r="R360" s="193"/>
      <c r="S360" s="193"/>
      <c r="T360" s="194"/>
      <c r="AT360" s="188" t="s">
        <v>197</v>
      </c>
      <c r="AU360" s="188" t="s">
        <v>195</v>
      </c>
      <c r="AV360" s="12" t="s">
        <v>195</v>
      </c>
      <c r="AW360" s="12" t="s">
        <v>35</v>
      </c>
      <c r="AX360" s="12" t="s">
        <v>71</v>
      </c>
      <c r="AY360" s="188" t="s">
        <v>187</v>
      </c>
    </row>
    <row r="361" spans="2:51" s="12" customFormat="1" ht="13.5">
      <c r="B361" s="187"/>
      <c r="D361" s="179" t="s">
        <v>197</v>
      </c>
      <c r="E361" s="188" t="s">
        <v>22</v>
      </c>
      <c r="F361" s="189" t="s">
        <v>258</v>
      </c>
      <c r="H361" s="190">
        <v>12.18</v>
      </c>
      <c r="I361" s="191"/>
      <c r="L361" s="187"/>
      <c r="M361" s="192"/>
      <c r="N361" s="193"/>
      <c r="O361" s="193"/>
      <c r="P361" s="193"/>
      <c r="Q361" s="193"/>
      <c r="R361" s="193"/>
      <c r="S361" s="193"/>
      <c r="T361" s="194"/>
      <c r="AT361" s="188" t="s">
        <v>197</v>
      </c>
      <c r="AU361" s="188" t="s">
        <v>195</v>
      </c>
      <c r="AV361" s="12" t="s">
        <v>195</v>
      </c>
      <c r="AW361" s="12" t="s">
        <v>35</v>
      </c>
      <c r="AX361" s="12" t="s">
        <v>71</v>
      </c>
      <c r="AY361" s="188" t="s">
        <v>187</v>
      </c>
    </row>
    <row r="362" spans="2:51" s="12" customFormat="1" ht="13.5">
      <c r="B362" s="187"/>
      <c r="D362" s="179" t="s">
        <v>197</v>
      </c>
      <c r="E362" s="188" t="s">
        <v>22</v>
      </c>
      <c r="F362" s="189" t="s">
        <v>259</v>
      </c>
      <c r="H362" s="190">
        <v>58.05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197</v>
      </c>
      <c r="AU362" s="188" t="s">
        <v>195</v>
      </c>
      <c r="AV362" s="12" t="s">
        <v>195</v>
      </c>
      <c r="AW362" s="12" t="s">
        <v>35</v>
      </c>
      <c r="AX362" s="12" t="s">
        <v>71</v>
      </c>
      <c r="AY362" s="188" t="s">
        <v>187</v>
      </c>
    </row>
    <row r="363" spans="2:51" s="12" customFormat="1" ht="13.5">
      <c r="B363" s="187"/>
      <c r="D363" s="179" t="s">
        <v>197</v>
      </c>
      <c r="E363" s="188" t="s">
        <v>22</v>
      </c>
      <c r="F363" s="189" t="s">
        <v>260</v>
      </c>
      <c r="H363" s="190">
        <v>165.99</v>
      </c>
      <c r="I363" s="191"/>
      <c r="L363" s="187"/>
      <c r="M363" s="192"/>
      <c r="N363" s="193"/>
      <c r="O363" s="193"/>
      <c r="P363" s="193"/>
      <c r="Q363" s="193"/>
      <c r="R363" s="193"/>
      <c r="S363" s="193"/>
      <c r="T363" s="194"/>
      <c r="AT363" s="188" t="s">
        <v>197</v>
      </c>
      <c r="AU363" s="188" t="s">
        <v>195</v>
      </c>
      <c r="AV363" s="12" t="s">
        <v>195</v>
      </c>
      <c r="AW363" s="12" t="s">
        <v>35</v>
      </c>
      <c r="AX363" s="12" t="s">
        <v>71</v>
      </c>
      <c r="AY363" s="188" t="s">
        <v>187</v>
      </c>
    </row>
    <row r="364" spans="2:51" s="12" customFormat="1" ht="13.5">
      <c r="B364" s="187"/>
      <c r="D364" s="179" t="s">
        <v>197</v>
      </c>
      <c r="E364" s="188" t="s">
        <v>22</v>
      </c>
      <c r="F364" s="189" t="s">
        <v>261</v>
      </c>
      <c r="H364" s="190">
        <v>10.971</v>
      </c>
      <c r="I364" s="191"/>
      <c r="L364" s="187"/>
      <c r="M364" s="192"/>
      <c r="N364" s="193"/>
      <c r="O364" s="193"/>
      <c r="P364" s="193"/>
      <c r="Q364" s="193"/>
      <c r="R364" s="193"/>
      <c r="S364" s="193"/>
      <c r="T364" s="194"/>
      <c r="AT364" s="188" t="s">
        <v>197</v>
      </c>
      <c r="AU364" s="188" t="s">
        <v>195</v>
      </c>
      <c r="AV364" s="12" t="s">
        <v>195</v>
      </c>
      <c r="AW364" s="12" t="s">
        <v>35</v>
      </c>
      <c r="AX364" s="12" t="s">
        <v>71</v>
      </c>
      <c r="AY364" s="188" t="s">
        <v>187</v>
      </c>
    </row>
    <row r="365" spans="2:51" s="14" customFormat="1" ht="13.5">
      <c r="B365" s="208"/>
      <c r="D365" s="179" t="s">
        <v>197</v>
      </c>
      <c r="E365" s="209" t="s">
        <v>22</v>
      </c>
      <c r="F365" s="210" t="s">
        <v>262</v>
      </c>
      <c r="H365" s="211">
        <v>882.621</v>
      </c>
      <c r="I365" s="212"/>
      <c r="L365" s="208"/>
      <c r="M365" s="213"/>
      <c r="N365" s="214"/>
      <c r="O365" s="214"/>
      <c r="P365" s="214"/>
      <c r="Q365" s="214"/>
      <c r="R365" s="214"/>
      <c r="S365" s="214"/>
      <c r="T365" s="215"/>
      <c r="AT365" s="209" t="s">
        <v>197</v>
      </c>
      <c r="AU365" s="209" t="s">
        <v>195</v>
      </c>
      <c r="AV365" s="14" t="s">
        <v>97</v>
      </c>
      <c r="AW365" s="14" t="s">
        <v>35</v>
      </c>
      <c r="AX365" s="14" t="s">
        <v>71</v>
      </c>
      <c r="AY365" s="209" t="s">
        <v>187</v>
      </c>
    </row>
    <row r="366" spans="2:51" s="11" customFormat="1" ht="13.5">
      <c r="B366" s="178"/>
      <c r="D366" s="179" t="s">
        <v>197</v>
      </c>
      <c r="E366" s="180" t="s">
        <v>22</v>
      </c>
      <c r="F366" s="181" t="s">
        <v>236</v>
      </c>
      <c r="H366" s="182" t="s">
        <v>22</v>
      </c>
      <c r="I366" s="183"/>
      <c r="L366" s="178"/>
      <c r="M366" s="184"/>
      <c r="N366" s="185"/>
      <c r="O366" s="185"/>
      <c r="P366" s="185"/>
      <c r="Q366" s="185"/>
      <c r="R366" s="185"/>
      <c r="S366" s="185"/>
      <c r="T366" s="186"/>
      <c r="AT366" s="182" t="s">
        <v>197</v>
      </c>
      <c r="AU366" s="182" t="s">
        <v>195</v>
      </c>
      <c r="AV366" s="11" t="s">
        <v>78</v>
      </c>
      <c r="AW366" s="11" t="s">
        <v>35</v>
      </c>
      <c r="AX366" s="11" t="s">
        <v>71</v>
      </c>
      <c r="AY366" s="182" t="s">
        <v>187</v>
      </c>
    </row>
    <row r="367" spans="2:51" s="11" customFormat="1" ht="27">
      <c r="B367" s="178"/>
      <c r="D367" s="179" t="s">
        <v>197</v>
      </c>
      <c r="E367" s="180" t="s">
        <v>22</v>
      </c>
      <c r="F367" s="181" t="s">
        <v>237</v>
      </c>
      <c r="H367" s="182" t="s">
        <v>22</v>
      </c>
      <c r="I367" s="183"/>
      <c r="L367" s="178"/>
      <c r="M367" s="184"/>
      <c r="N367" s="185"/>
      <c r="O367" s="185"/>
      <c r="P367" s="185"/>
      <c r="Q367" s="185"/>
      <c r="R367" s="185"/>
      <c r="S367" s="185"/>
      <c r="T367" s="186"/>
      <c r="AT367" s="182" t="s">
        <v>197</v>
      </c>
      <c r="AU367" s="182" t="s">
        <v>195</v>
      </c>
      <c r="AV367" s="11" t="s">
        <v>78</v>
      </c>
      <c r="AW367" s="11" t="s">
        <v>35</v>
      </c>
      <c r="AX367" s="11" t="s">
        <v>71</v>
      </c>
      <c r="AY367" s="182" t="s">
        <v>187</v>
      </c>
    </row>
    <row r="368" spans="2:51" s="12" customFormat="1" ht="13.5">
      <c r="B368" s="187"/>
      <c r="D368" s="179" t="s">
        <v>197</v>
      </c>
      <c r="E368" s="188" t="s">
        <v>22</v>
      </c>
      <c r="F368" s="189" t="s">
        <v>2104</v>
      </c>
      <c r="H368" s="190">
        <v>132.605</v>
      </c>
      <c r="I368" s="191"/>
      <c r="L368" s="187"/>
      <c r="M368" s="192"/>
      <c r="N368" s="193"/>
      <c r="O368" s="193"/>
      <c r="P368" s="193"/>
      <c r="Q368" s="193"/>
      <c r="R368" s="193"/>
      <c r="S368" s="193"/>
      <c r="T368" s="194"/>
      <c r="AT368" s="188" t="s">
        <v>197</v>
      </c>
      <c r="AU368" s="188" t="s">
        <v>195</v>
      </c>
      <c r="AV368" s="12" t="s">
        <v>195</v>
      </c>
      <c r="AW368" s="12" t="s">
        <v>35</v>
      </c>
      <c r="AX368" s="12" t="s">
        <v>71</v>
      </c>
      <c r="AY368" s="188" t="s">
        <v>187</v>
      </c>
    </row>
    <row r="369" spans="2:51" s="12" customFormat="1" ht="13.5">
      <c r="B369" s="187"/>
      <c r="D369" s="179" t="s">
        <v>197</v>
      </c>
      <c r="E369" s="188" t="s">
        <v>22</v>
      </c>
      <c r="F369" s="189" t="s">
        <v>2105</v>
      </c>
      <c r="H369" s="190">
        <v>265.592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197</v>
      </c>
      <c r="AU369" s="188" t="s">
        <v>195</v>
      </c>
      <c r="AV369" s="12" t="s">
        <v>195</v>
      </c>
      <c r="AW369" s="12" t="s">
        <v>35</v>
      </c>
      <c r="AX369" s="12" t="s">
        <v>71</v>
      </c>
      <c r="AY369" s="188" t="s">
        <v>187</v>
      </c>
    </row>
    <row r="370" spans="2:51" s="12" customFormat="1" ht="13.5">
      <c r="B370" s="187"/>
      <c r="D370" s="179" t="s">
        <v>197</v>
      </c>
      <c r="E370" s="188" t="s">
        <v>22</v>
      </c>
      <c r="F370" s="189" t="s">
        <v>2106</v>
      </c>
      <c r="H370" s="190">
        <v>2644.425</v>
      </c>
      <c r="I370" s="191"/>
      <c r="L370" s="187"/>
      <c r="M370" s="192"/>
      <c r="N370" s="193"/>
      <c r="O370" s="193"/>
      <c r="P370" s="193"/>
      <c r="Q370" s="193"/>
      <c r="R370" s="193"/>
      <c r="S370" s="193"/>
      <c r="T370" s="194"/>
      <c r="AT370" s="188" t="s">
        <v>197</v>
      </c>
      <c r="AU370" s="188" t="s">
        <v>195</v>
      </c>
      <c r="AV370" s="12" t="s">
        <v>195</v>
      </c>
      <c r="AW370" s="12" t="s">
        <v>35</v>
      </c>
      <c r="AX370" s="12" t="s">
        <v>71</v>
      </c>
      <c r="AY370" s="188" t="s">
        <v>187</v>
      </c>
    </row>
    <row r="371" spans="2:51" s="14" customFormat="1" ht="13.5">
      <c r="B371" s="208"/>
      <c r="D371" s="179" t="s">
        <v>197</v>
      </c>
      <c r="E371" s="209" t="s">
        <v>22</v>
      </c>
      <c r="F371" s="210" t="s">
        <v>2111</v>
      </c>
      <c r="H371" s="211">
        <v>3042.622</v>
      </c>
      <c r="I371" s="212"/>
      <c r="L371" s="208"/>
      <c r="M371" s="213"/>
      <c r="N371" s="214"/>
      <c r="O371" s="214"/>
      <c r="P371" s="214"/>
      <c r="Q371" s="214"/>
      <c r="R371" s="214"/>
      <c r="S371" s="214"/>
      <c r="T371" s="215"/>
      <c r="AT371" s="209" t="s">
        <v>197</v>
      </c>
      <c r="AU371" s="209" t="s">
        <v>195</v>
      </c>
      <c r="AV371" s="14" t="s">
        <v>97</v>
      </c>
      <c r="AW371" s="14" t="s">
        <v>35</v>
      </c>
      <c r="AX371" s="14" t="s">
        <v>71</v>
      </c>
      <c r="AY371" s="209" t="s">
        <v>187</v>
      </c>
    </row>
    <row r="372" spans="2:51" s="13" customFormat="1" ht="13.5">
      <c r="B372" s="195"/>
      <c r="D372" s="196" t="s">
        <v>197</v>
      </c>
      <c r="E372" s="197" t="s">
        <v>22</v>
      </c>
      <c r="F372" s="198" t="s">
        <v>201</v>
      </c>
      <c r="H372" s="199">
        <v>4902.364</v>
      </c>
      <c r="I372" s="200"/>
      <c r="L372" s="195"/>
      <c r="M372" s="201"/>
      <c r="N372" s="202"/>
      <c r="O372" s="202"/>
      <c r="P372" s="202"/>
      <c r="Q372" s="202"/>
      <c r="R372" s="202"/>
      <c r="S372" s="202"/>
      <c r="T372" s="203"/>
      <c r="AT372" s="204" t="s">
        <v>197</v>
      </c>
      <c r="AU372" s="204" t="s">
        <v>195</v>
      </c>
      <c r="AV372" s="13" t="s">
        <v>194</v>
      </c>
      <c r="AW372" s="13" t="s">
        <v>35</v>
      </c>
      <c r="AX372" s="13" t="s">
        <v>78</v>
      </c>
      <c r="AY372" s="204" t="s">
        <v>187</v>
      </c>
    </row>
    <row r="373" spans="2:65" s="1" customFormat="1" ht="31.5" customHeight="1">
      <c r="B373" s="165"/>
      <c r="C373" s="166" t="s">
        <v>839</v>
      </c>
      <c r="D373" s="166" t="s">
        <v>189</v>
      </c>
      <c r="E373" s="167" t="s">
        <v>2112</v>
      </c>
      <c r="F373" s="168" t="s">
        <v>2113</v>
      </c>
      <c r="G373" s="169" t="s">
        <v>95</v>
      </c>
      <c r="H373" s="170">
        <v>4902.364</v>
      </c>
      <c r="I373" s="171"/>
      <c r="J373" s="172">
        <f>ROUND(I373*H373,2)</f>
        <v>0</v>
      </c>
      <c r="K373" s="168" t="s">
        <v>193</v>
      </c>
      <c r="L373" s="35"/>
      <c r="M373" s="173" t="s">
        <v>22</v>
      </c>
      <c r="N373" s="174" t="s">
        <v>43</v>
      </c>
      <c r="O373" s="36"/>
      <c r="P373" s="175">
        <f>O373*H373</f>
        <v>0</v>
      </c>
      <c r="Q373" s="175">
        <v>0.0002</v>
      </c>
      <c r="R373" s="175">
        <f>Q373*H373</f>
        <v>0.9804727999999999</v>
      </c>
      <c r="S373" s="175">
        <v>0</v>
      </c>
      <c r="T373" s="176">
        <f>S373*H373</f>
        <v>0</v>
      </c>
      <c r="AR373" s="18" t="s">
        <v>301</v>
      </c>
      <c r="AT373" s="18" t="s">
        <v>189</v>
      </c>
      <c r="AU373" s="18" t="s">
        <v>195</v>
      </c>
      <c r="AY373" s="18" t="s">
        <v>187</v>
      </c>
      <c r="BE373" s="177">
        <f>IF(N373="základní",J373,0)</f>
        <v>0</v>
      </c>
      <c r="BF373" s="177">
        <f>IF(N373="snížená",J373,0)</f>
        <v>0</v>
      </c>
      <c r="BG373" s="177">
        <f>IF(N373="zákl. přenesená",J373,0)</f>
        <v>0</v>
      </c>
      <c r="BH373" s="177">
        <f>IF(N373="sníž. přenesená",J373,0)</f>
        <v>0</v>
      </c>
      <c r="BI373" s="177">
        <f>IF(N373="nulová",J373,0)</f>
        <v>0</v>
      </c>
      <c r="BJ373" s="18" t="s">
        <v>195</v>
      </c>
      <c r="BK373" s="177">
        <f>ROUND(I373*H373,2)</f>
        <v>0</v>
      </c>
      <c r="BL373" s="18" t="s">
        <v>301</v>
      </c>
      <c r="BM373" s="18" t="s">
        <v>2114</v>
      </c>
    </row>
    <row r="374" spans="2:51" s="11" customFormat="1" ht="13.5">
      <c r="B374" s="178"/>
      <c r="D374" s="179" t="s">
        <v>197</v>
      </c>
      <c r="E374" s="180" t="s">
        <v>22</v>
      </c>
      <c r="F374" s="181" t="s">
        <v>250</v>
      </c>
      <c r="H374" s="182" t="s">
        <v>22</v>
      </c>
      <c r="I374" s="183"/>
      <c r="L374" s="178"/>
      <c r="M374" s="184"/>
      <c r="N374" s="185"/>
      <c r="O374" s="185"/>
      <c r="P374" s="185"/>
      <c r="Q374" s="185"/>
      <c r="R374" s="185"/>
      <c r="S374" s="185"/>
      <c r="T374" s="186"/>
      <c r="AT374" s="182" t="s">
        <v>197</v>
      </c>
      <c r="AU374" s="182" t="s">
        <v>195</v>
      </c>
      <c r="AV374" s="11" t="s">
        <v>78</v>
      </c>
      <c r="AW374" s="11" t="s">
        <v>35</v>
      </c>
      <c r="AX374" s="11" t="s">
        <v>71</v>
      </c>
      <c r="AY374" s="182" t="s">
        <v>187</v>
      </c>
    </row>
    <row r="375" spans="2:51" s="12" customFormat="1" ht="27">
      <c r="B375" s="187"/>
      <c r="D375" s="179" t="s">
        <v>197</v>
      </c>
      <c r="E375" s="188" t="s">
        <v>22</v>
      </c>
      <c r="F375" s="189" t="s">
        <v>251</v>
      </c>
      <c r="H375" s="190">
        <v>669.87</v>
      </c>
      <c r="I375" s="191"/>
      <c r="L375" s="187"/>
      <c r="M375" s="192"/>
      <c r="N375" s="193"/>
      <c r="O375" s="193"/>
      <c r="P375" s="193"/>
      <c r="Q375" s="193"/>
      <c r="R375" s="193"/>
      <c r="S375" s="193"/>
      <c r="T375" s="194"/>
      <c r="AT375" s="188" t="s">
        <v>197</v>
      </c>
      <c r="AU375" s="188" t="s">
        <v>195</v>
      </c>
      <c r="AV375" s="12" t="s">
        <v>195</v>
      </c>
      <c r="AW375" s="12" t="s">
        <v>35</v>
      </c>
      <c r="AX375" s="12" t="s">
        <v>71</v>
      </c>
      <c r="AY375" s="188" t="s">
        <v>187</v>
      </c>
    </row>
    <row r="376" spans="2:51" s="12" customFormat="1" ht="13.5">
      <c r="B376" s="187"/>
      <c r="D376" s="179" t="s">
        <v>197</v>
      </c>
      <c r="E376" s="188" t="s">
        <v>22</v>
      </c>
      <c r="F376" s="189" t="s">
        <v>252</v>
      </c>
      <c r="H376" s="190">
        <v>19.836</v>
      </c>
      <c r="I376" s="191"/>
      <c r="L376" s="187"/>
      <c r="M376" s="192"/>
      <c r="N376" s="193"/>
      <c r="O376" s="193"/>
      <c r="P376" s="193"/>
      <c r="Q376" s="193"/>
      <c r="R376" s="193"/>
      <c r="S376" s="193"/>
      <c r="T376" s="194"/>
      <c r="AT376" s="188" t="s">
        <v>197</v>
      </c>
      <c r="AU376" s="188" t="s">
        <v>195</v>
      </c>
      <c r="AV376" s="12" t="s">
        <v>195</v>
      </c>
      <c r="AW376" s="12" t="s">
        <v>35</v>
      </c>
      <c r="AX376" s="12" t="s">
        <v>71</v>
      </c>
      <c r="AY376" s="188" t="s">
        <v>187</v>
      </c>
    </row>
    <row r="377" spans="2:51" s="12" customFormat="1" ht="13.5">
      <c r="B377" s="187"/>
      <c r="D377" s="179" t="s">
        <v>197</v>
      </c>
      <c r="E377" s="188" t="s">
        <v>22</v>
      </c>
      <c r="F377" s="189" t="s">
        <v>253</v>
      </c>
      <c r="H377" s="190">
        <v>57.465</v>
      </c>
      <c r="I377" s="191"/>
      <c r="L377" s="187"/>
      <c r="M377" s="192"/>
      <c r="N377" s="193"/>
      <c r="O377" s="193"/>
      <c r="P377" s="193"/>
      <c r="Q377" s="193"/>
      <c r="R377" s="193"/>
      <c r="S377" s="193"/>
      <c r="T377" s="194"/>
      <c r="AT377" s="188" t="s">
        <v>197</v>
      </c>
      <c r="AU377" s="188" t="s">
        <v>195</v>
      </c>
      <c r="AV377" s="12" t="s">
        <v>195</v>
      </c>
      <c r="AW377" s="12" t="s">
        <v>35</v>
      </c>
      <c r="AX377" s="12" t="s">
        <v>71</v>
      </c>
      <c r="AY377" s="188" t="s">
        <v>187</v>
      </c>
    </row>
    <row r="378" spans="2:51" s="12" customFormat="1" ht="13.5">
      <c r="B378" s="187"/>
      <c r="D378" s="179" t="s">
        <v>197</v>
      </c>
      <c r="E378" s="188" t="s">
        <v>22</v>
      </c>
      <c r="F378" s="189" t="s">
        <v>254</v>
      </c>
      <c r="H378" s="190">
        <v>226.755</v>
      </c>
      <c r="I378" s="191"/>
      <c r="L378" s="187"/>
      <c r="M378" s="192"/>
      <c r="N378" s="193"/>
      <c r="O378" s="193"/>
      <c r="P378" s="193"/>
      <c r="Q378" s="193"/>
      <c r="R378" s="193"/>
      <c r="S378" s="193"/>
      <c r="T378" s="194"/>
      <c r="AT378" s="188" t="s">
        <v>197</v>
      </c>
      <c r="AU378" s="188" t="s">
        <v>195</v>
      </c>
      <c r="AV378" s="12" t="s">
        <v>195</v>
      </c>
      <c r="AW378" s="12" t="s">
        <v>35</v>
      </c>
      <c r="AX378" s="12" t="s">
        <v>71</v>
      </c>
      <c r="AY378" s="188" t="s">
        <v>187</v>
      </c>
    </row>
    <row r="379" spans="2:51" s="12" customFormat="1" ht="13.5">
      <c r="B379" s="187"/>
      <c r="D379" s="179" t="s">
        <v>197</v>
      </c>
      <c r="E379" s="188" t="s">
        <v>22</v>
      </c>
      <c r="F379" s="189" t="s">
        <v>255</v>
      </c>
      <c r="H379" s="190">
        <v>3.195</v>
      </c>
      <c r="I379" s="191"/>
      <c r="L379" s="187"/>
      <c r="M379" s="192"/>
      <c r="N379" s="193"/>
      <c r="O379" s="193"/>
      <c r="P379" s="193"/>
      <c r="Q379" s="193"/>
      <c r="R379" s="193"/>
      <c r="S379" s="193"/>
      <c r="T379" s="194"/>
      <c r="AT379" s="188" t="s">
        <v>197</v>
      </c>
      <c r="AU379" s="188" t="s">
        <v>195</v>
      </c>
      <c r="AV379" s="12" t="s">
        <v>195</v>
      </c>
      <c r="AW379" s="12" t="s">
        <v>35</v>
      </c>
      <c r="AX379" s="12" t="s">
        <v>71</v>
      </c>
      <c r="AY379" s="188" t="s">
        <v>187</v>
      </c>
    </row>
    <row r="380" spans="2:51" s="14" customFormat="1" ht="13.5">
      <c r="B380" s="208"/>
      <c r="D380" s="179" t="s">
        <v>197</v>
      </c>
      <c r="E380" s="209" t="s">
        <v>22</v>
      </c>
      <c r="F380" s="210" t="s">
        <v>256</v>
      </c>
      <c r="H380" s="211">
        <v>977.121</v>
      </c>
      <c r="I380" s="212"/>
      <c r="L380" s="208"/>
      <c r="M380" s="213"/>
      <c r="N380" s="214"/>
      <c r="O380" s="214"/>
      <c r="P380" s="214"/>
      <c r="Q380" s="214"/>
      <c r="R380" s="214"/>
      <c r="S380" s="214"/>
      <c r="T380" s="215"/>
      <c r="AT380" s="209" t="s">
        <v>197</v>
      </c>
      <c r="AU380" s="209" t="s">
        <v>195</v>
      </c>
      <c r="AV380" s="14" t="s">
        <v>97</v>
      </c>
      <c r="AW380" s="14" t="s">
        <v>35</v>
      </c>
      <c r="AX380" s="14" t="s">
        <v>71</v>
      </c>
      <c r="AY380" s="209" t="s">
        <v>187</v>
      </c>
    </row>
    <row r="381" spans="2:51" s="12" customFormat="1" ht="13.5">
      <c r="B381" s="187"/>
      <c r="D381" s="179" t="s">
        <v>197</v>
      </c>
      <c r="E381" s="188" t="s">
        <v>22</v>
      </c>
      <c r="F381" s="189" t="s">
        <v>257</v>
      </c>
      <c r="H381" s="190">
        <v>635.43</v>
      </c>
      <c r="I381" s="191"/>
      <c r="L381" s="187"/>
      <c r="M381" s="192"/>
      <c r="N381" s="193"/>
      <c r="O381" s="193"/>
      <c r="P381" s="193"/>
      <c r="Q381" s="193"/>
      <c r="R381" s="193"/>
      <c r="S381" s="193"/>
      <c r="T381" s="194"/>
      <c r="AT381" s="188" t="s">
        <v>197</v>
      </c>
      <c r="AU381" s="188" t="s">
        <v>195</v>
      </c>
      <c r="AV381" s="12" t="s">
        <v>195</v>
      </c>
      <c r="AW381" s="12" t="s">
        <v>35</v>
      </c>
      <c r="AX381" s="12" t="s">
        <v>71</v>
      </c>
      <c r="AY381" s="188" t="s">
        <v>187</v>
      </c>
    </row>
    <row r="382" spans="2:51" s="12" customFormat="1" ht="13.5">
      <c r="B382" s="187"/>
      <c r="D382" s="179" t="s">
        <v>197</v>
      </c>
      <c r="E382" s="188" t="s">
        <v>22</v>
      </c>
      <c r="F382" s="189" t="s">
        <v>258</v>
      </c>
      <c r="H382" s="190">
        <v>12.18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197</v>
      </c>
      <c r="AU382" s="188" t="s">
        <v>195</v>
      </c>
      <c r="AV382" s="12" t="s">
        <v>195</v>
      </c>
      <c r="AW382" s="12" t="s">
        <v>35</v>
      </c>
      <c r="AX382" s="12" t="s">
        <v>71</v>
      </c>
      <c r="AY382" s="188" t="s">
        <v>187</v>
      </c>
    </row>
    <row r="383" spans="2:51" s="12" customFormat="1" ht="13.5">
      <c r="B383" s="187"/>
      <c r="D383" s="179" t="s">
        <v>197</v>
      </c>
      <c r="E383" s="188" t="s">
        <v>22</v>
      </c>
      <c r="F383" s="189" t="s">
        <v>259</v>
      </c>
      <c r="H383" s="190">
        <v>58.05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197</v>
      </c>
      <c r="AU383" s="188" t="s">
        <v>195</v>
      </c>
      <c r="AV383" s="12" t="s">
        <v>195</v>
      </c>
      <c r="AW383" s="12" t="s">
        <v>35</v>
      </c>
      <c r="AX383" s="12" t="s">
        <v>71</v>
      </c>
      <c r="AY383" s="188" t="s">
        <v>187</v>
      </c>
    </row>
    <row r="384" spans="2:51" s="12" customFormat="1" ht="13.5">
      <c r="B384" s="187"/>
      <c r="D384" s="179" t="s">
        <v>197</v>
      </c>
      <c r="E384" s="188" t="s">
        <v>22</v>
      </c>
      <c r="F384" s="189" t="s">
        <v>260</v>
      </c>
      <c r="H384" s="190">
        <v>165.99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8" t="s">
        <v>197</v>
      </c>
      <c r="AU384" s="188" t="s">
        <v>195</v>
      </c>
      <c r="AV384" s="12" t="s">
        <v>195</v>
      </c>
      <c r="AW384" s="12" t="s">
        <v>35</v>
      </c>
      <c r="AX384" s="12" t="s">
        <v>71</v>
      </c>
      <c r="AY384" s="188" t="s">
        <v>187</v>
      </c>
    </row>
    <row r="385" spans="2:51" s="12" customFormat="1" ht="13.5">
      <c r="B385" s="187"/>
      <c r="D385" s="179" t="s">
        <v>197</v>
      </c>
      <c r="E385" s="188" t="s">
        <v>22</v>
      </c>
      <c r="F385" s="189" t="s">
        <v>261</v>
      </c>
      <c r="H385" s="190">
        <v>10.971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197</v>
      </c>
      <c r="AU385" s="188" t="s">
        <v>195</v>
      </c>
      <c r="AV385" s="12" t="s">
        <v>195</v>
      </c>
      <c r="AW385" s="12" t="s">
        <v>35</v>
      </c>
      <c r="AX385" s="12" t="s">
        <v>71</v>
      </c>
      <c r="AY385" s="188" t="s">
        <v>187</v>
      </c>
    </row>
    <row r="386" spans="2:51" s="14" customFormat="1" ht="13.5">
      <c r="B386" s="208"/>
      <c r="D386" s="179" t="s">
        <v>197</v>
      </c>
      <c r="E386" s="209" t="s">
        <v>22</v>
      </c>
      <c r="F386" s="210" t="s">
        <v>262</v>
      </c>
      <c r="H386" s="211">
        <v>882.621</v>
      </c>
      <c r="I386" s="212"/>
      <c r="L386" s="208"/>
      <c r="M386" s="213"/>
      <c r="N386" s="214"/>
      <c r="O386" s="214"/>
      <c r="P386" s="214"/>
      <c r="Q386" s="214"/>
      <c r="R386" s="214"/>
      <c r="S386" s="214"/>
      <c r="T386" s="215"/>
      <c r="AT386" s="209" t="s">
        <v>197</v>
      </c>
      <c r="AU386" s="209" t="s">
        <v>195</v>
      </c>
      <c r="AV386" s="14" t="s">
        <v>97</v>
      </c>
      <c r="AW386" s="14" t="s">
        <v>35</v>
      </c>
      <c r="AX386" s="14" t="s">
        <v>71</v>
      </c>
      <c r="AY386" s="209" t="s">
        <v>187</v>
      </c>
    </row>
    <row r="387" spans="2:51" s="11" customFormat="1" ht="13.5">
      <c r="B387" s="178"/>
      <c r="D387" s="179" t="s">
        <v>197</v>
      </c>
      <c r="E387" s="180" t="s">
        <v>22</v>
      </c>
      <c r="F387" s="181" t="s">
        <v>236</v>
      </c>
      <c r="H387" s="182" t="s">
        <v>22</v>
      </c>
      <c r="I387" s="183"/>
      <c r="L387" s="178"/>
      <c r="M387" s="184"/>
      <c r="N387" s="185"/>
      <c r="O387" s="185"/>
      <c r="P387" s="185"/>
      <c r="Q387" s="185"/>
      <c r="R387" s="185"/>
      <c r="S387" s="185"/>
      <c r="T387" s="186"/>
      <c r="AT387" s="182" t="s">
        <v>197</v>
      </c>
      <c r="AU387" s="182" t="s">
        <v>195</v>
      </c>
      <c r="AV387" s="11" t="s">
        <v>78</v>
      </c>
      <c r="AW387" s="11" t="s">
        <v>35</v>
      </c>
      <c r="AX387" s="11" t="s">
        <v>71</v>
      </c>
      <c r="AY387" s="182" t="s">
        <v>187</v>
      </c>
    </row>
    <row r="388" spans="2:51" s="11" customFormat="1" ht="27">
      <c r="B388" s="178"/>
      <c r="D388" s="179" t="s">
        <v>197</v>
      </c>
      <c r="E388" s="180" t="s">
        <v>22</v>
      </c>
      <c r="F388" s="181" t="s">
        <v>237</v>
      </c>
      <c r="H388" s="182" t="s">
        <v>22</v>
      </c>
      <c r="I388" s="183"/>
      <c r="L388" s="178"/>
      <c r="M388" s="184"/>
      <c r="N388" s="185"/>
      <c r="O388" s="185"/>
      <c r="P388" s="185"/>
      <c r="Q388" s="185"/>
      <c r="R388" s="185"/>
      <c r="S388" s="185"/>
      <c r="T388" s="186"/>
      <c r="AT388" s="182" t="s">
        <v>197</v>
      </c>
      <c r="AU388" s="182" t="s">
        <v>195</v>
      </c>
      <c r="AV388" s="11" t="s">
        <v>78</v>
      </c>
      <c r="AW388" s="11" t="s">
        <v>35</v>
      </c>
      <c r="AX388" s="11" t="s">
        <v>71</v>
      </c>
      <c r="AY388" s="182" t="s">
        <v>187</v>
      </c>
    </row>
    <row r="389" spans="2:51" s="12" customFormat="1" ht="13.5">
      <c r="B389" s="187"/>
      <c r="D389" s="179" t="s">
        <v>197</v>
      </c>
      <c r="E389" s="188" t="s">
        <v>22</v>
      </c>
      <c r="F389" s="189" t="s">
        <v>2104</v>
      </c>
      <c r="H389" s="190">
        <v>132.605</v>
      </c>
      <c r="I389" s="191"/>
      <c r="L389" s="187"/>
      <c r="M389" s="192"/>
      <c r="N389" s="193"/>
      <c r="O389" s="193"/>
      <c r="P389" s="193"/>
      <c r="Q389" s="193"/>
      <c r="R389" s="193"/>
      <c r="S389" s="193"/>
      <c r="T389" s="194"/>
      <c r="AT389" s="188" t="s">
        <v>197</v>
      </c>
      <c r="AU389" s="188" t="s">
        <v>195</v>
      </c>
      <c r="AV389" s="12" t="s">
        <v>195</v>
      </c>
      <c r="AW389" s="12" t="s">
        <v>35</v>
      </c>
      <c r="AX389" s="12" t="s">
        <v>71</v>
      </c>
      <c r="AY389" s="188" t="s">
        <v>187</v>
      </c>
    </row>
    <row r="390" spans="2:51" s="12" customFormat="1" ht="13.5">
      <c r="B390" s="187"/>
      <c r="D390" s="179" t="s">
        <v>197</v>
      </c>
      <c r="E390" s="188" t="s">
        <v>22</v>
      </c>
      <c r="F390" s="189" t="s">
        <v>2105</v>
      </c>
      <c r="H390" s="190">
        <v>265.592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197</v>
      </c>
      <c r="AU390" s="188" t="s">
        <v>195</v>
      </c>
      <c r="AV390" s="12" t="s">
        <v>195</v>
      </c>
      <c r="AW390" s="12" t="s">
        <v>35</v>
      </c>
      <c r="AX390" s="12" t="s">
        <v>71</v>
      </c>
      <c r="AY390" s="188" t="s">
        <v>187</v>
      </c>
    </row>
    <row r="391" spans="2:51" s="12" customFormat="1" ht="13.5">
      <c r="B391" s="187"/>
      <c r="D391" s="179" t="s">
        <v>197</v>
      </c>
      <c r="E391" s="188" t="s">
        <v>22</v>
      </c>
      <c r="F391" s="189" t="s">
        <v>2106</v>
      </c>
      <c r="H391" s="190">
        <v>2644.425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197</v>
      </c>
      <c r="AU391" s="188" t="s">
        <v>195</v>
      </c>
      <c r="AV391" s="12" t="s">
        <v>195</v>
      </c>
      <c r="AW391" s="12" t="s">
        <v>35</v>
      </c>
      <c r="AX391" s="12" t="s">
        <v>71</v>
      </c>
      <c r="AY391" s="188" t="s">
        <v>187</v>
      </c>
    </row>
    <row r="392" spans="2:51" s="14" customFormat="1" ht="13.5">
      <c r="B392" s="208"/>
      <c r="D392" s="179" t="s">
        <v>197</v>
      </c>
      <c r="E392" s="209" t="s">
        <v>22</v>
      </c>
      <c r="F392" s="210" t="s">
        <v>2111</v>
      </c>
      <c r="H392" s="211">
        <v>3042.622</v>
      </c>
      <c r="I392" s="212"/>
      <c r="L392" s="208"/>
      <c r="M392" s="213"/>
      <c r="N392" s="214"/>
      <c r="O392" s="214"/>
      <c r="P392" s="214"/>
      <c r="Q392" s="214"/>
      <c r="R392" s="214"/>
      <c r="S392" s="214"/>
      <c r="T392" s="215"/>
      <c r="AT392" s="209" t="s">
        <v>197</v>
      </c>
      <c r="AU392" s="209" t="s">
        <v>195</v>
      </c>
      <c r="AV392" s="14" t="s">
        <v>97</v>
      </c>
      <c r="AW392" s="14" t="s">
        <v>35</v>
      </c>
      <c r="AX392" s="14" t="s">
        <v>71</v>
      </c>
      <c r="AY392" s="209" t="s">
        <v>187</v>
      </c>
    </row>
    <row r="393" spans="2:51" s="13" customFormat="1" ht="13.5">
      <c r="B393" s="195"/>
      <c r="D393" s="179" t="s">
        <v>197</v>
      </c>
      <c r="E393" s="205" t="s">
        <v>22</v>
      </c>
      <c r="F393" s="206" t="s">
        <v>201</v>
      </c>
      <c r="H393" s="207">
        <v>4902.364</v>
      </c>
      <c r="I393" s="200"/>
      <c r="L393" s="195"/>
      <c r="M393" s="201"/>
      <c r="N393" s="202"/>
      <c r="O393" s="202"/>
      <c r="P393" s="202"/>
      <c r="Q393" s="202"/>
      <c r="R393" s="202"/>
      <c r="S393" s="202"/>
      <c r="T393" s="203"/>
      <c r="AT393" s="204" t="s">
        <v>197</v>
      </c>
      <c r="AU393" s="204" t="s">
        <v>195</v>
      </c>
      <c r="AV393" s="13" t="s">
        <v>194</v>
      </c>
      <c r="AW393" s="13" t="s">
        <v>35</v>
      </c>
      <c r="AX393" s="13" t="s">
        <v>78</v>
      </c>
      <c r="AY393" s="204" t="s">
        <v>187</v>
      </c>
    </row>
    <row r="394" spans="2:63" s="10" customFormat="1" ht="36.75" customHeight="1">
      <c r="B394" s="151"/>
      <c r="D394" s="152" t="s">
        <v>70</v>
      </c>
      <c r="E394" s="153" t="s">
        <v>307</v>
      </c>
      <c r="F394" s="153" t="s">
        <v>2115</v>
      </c>
      <c r="I394" s="154"/>
      <c r="J394" s="155">
        <f>BK394</f>
        <v>0</v>
      </c>
      <c r="L394" s="151"/>
      <c r="M394" s="156"/>
      <c r="N394" s="157"/>
      <c r="O394" s="157"/>
      <c r="P394" s="158">
        <f>P395</f>
        <v>0</v>
      </c>
      <c r="Q394" s="157"/>
      <c r="R394" s="158">
        <f>R395</f>
        <v>0</v>
      </c>
      <c r="S394" s="157"/>
      <c r="T394" s="159">
        <f>T395</f>
        <v>0</v>
      </c>
      <c r="AR394" s="152" t="s">
        <v>97</v>
      </c>
      <c r="AT394" s="160" t="s">
        <v>70</v>
      </c>
      <c r="AU394" s="160" t="s">
        <v>71</v>
      </c>
      <c r="AY394" s="152" t="s">
        <v>187</v>
      </c>
      <c r="BK394" s="161">
        <f>BK395</f>
        <v>0</v>
      </c>
    </row>
    <row r="395" spans="2:63" s="10" customFormat="1" ht="19.5" customHeight="1">
      <c r="B395" s="151"/>
      <c r="D395" s="162" t="s">
        <v>70</v>
      </c>
      <c r="E395" s="163" t="s">
        <v>2116</v>
      </c>
      <c r="F395" s="163" t="s">
        <v>2117</v>
      </c>
      <c r="I395" s="154"/>
      <c r="J395" s="164">
        <f>BK395</f>
        <v>0</v>
      </c>
      <c r="L395" s="151"/>
      <c r="M395" s="156"/>
      <c r="N395" s="157"/>
      <c r="O395" s="157"/>
      <c r="P395" s="158">
        <f>SUM(P396:P397)</f>
        <v>0</v>
      </c>
      <c r="Q395" s="157"/>
      <c r="R395" s="158">
        <f>SUM(R396:R397)</f>
        <v>0</v>
      </c>
      <c r="S395" s="157"/>
      <c r="T395" s="159">
        <f>SUM(T396:T397)</f>
        <v>0</v>
      </c>
      <c r="AR395" s="152" t="s">
        <v>97</v>
      </c>
      <c r="AT395" s="160" t="s">
        <v>70</v>
      </c>
      <c r="AU395" s="160" t="s">
        <v>78</v>
      </c>
      <c r="AY395" s="152" t="s">
        <v>187</v>
      </c>
      <c r="BK395" s="161">
        <f>SUM(BK396:BK397)</f>
        <v>0</v>
      </c>
    </row>
    <row r="396" spans="2:65" s="1" customFormat="1" ht="22.5" customHeight="1">
      <c r="B396" s="165"/>
      <c r="C396" s="166" t="s">
        <v>850</v>
      </c>
      <c r="D396" s="166" t="s">
        <v>189</v>
      </c>
      <c r="E396" s="167" t="s">
        <v>2118</v>
      </c>
      <c r="F396" s="168" t="s">
        <v>2119</v>
      </c>
      <c r="G396" s="169" t="s">
        <v>742</v>
      </c>
      <c r="H396" s="170">
        <v>1</v>
      </c>
      <c r="I396" s="171"/>
      <c r="J396" s="172">
        <f>ROUND(I396*H396,2)</f>
        <v>0</v>
      </c>
      <c r="K396" s="168" t="s">
        <v>22</v>
      </c>
      <c r="L396" s="35"/>
      <c r="M396" s="173" t="s">
        <v>22</v>
      </c>
      <c r="N396" s="174" t="s">
        <v>43</v>
      </c>
      <c r="O396" s="36"/>
      <c r="P396" s="175">
        <f>O396*H396</f>
        <v>0</v>
      </c>
      <c r="Q396" s="175">
        <v>0</v>
      </c>
      <c r="R396" s="175">
        <f>Q396*H396</f>
        <v>0</v>
      </c>
      <c r="S396" s="175">
        <v>0</v>
      </c>
      <c r="T396" s="176">
        <f>S396*H396</f>
        <v>0</v>
      </c>
      <c r="AR396" s="18" t="s">
        <v>599</v>
      </c>
      <c r="AT396" s="18" t="s">
        <v>189</v>
      </c>
      <c r="AU396" s="18" t="s">
        <v>195</v>
      </c>
      <c r="AY396" s="18" t="s">
        <v>187</v>
      </c>
      <c r="BE396" s="177">
        <f>IF(N396="základní",J396,0)</f>
        <v>0</v>
      </c>
      <c r="BF396" s="177">
        <f>IF(N396="snížená",J396,0)</f>
        <v>0</v>
      </c>
      <c r="BG396" s="177">
        <f>IF(N396="zákl. přenesená",J396,0)</f>
        <v>0</v>
      </c>
      <c r="BH396" s="177">
        <f>IF(N396="sníž. přenesená",J396,0)</f>
        <v>0</v>
      </c>
      <c r="BI396" s="177">
        <f>IF(N396="nulová",J396,0)</f>
        <v>0</v>
      </c>
      <c r="BJ396" s="18" t="s">
        <v>195</v>
      </c>
      <c r="BK396" s="177">
        <f>ROUND(I396*H396,2)</f>
        <v>0</v>
      </c>
      <c r="BL396" s="18" t="s">
        <v>599</v>
      </c>
      <c r="BM396" s="18" t="s">
        <v>2120</v>
      </c>
    </row>
    <row r="397" spans="2:65" s="1" customFormat="1" ht="22.5" customHeight="1">
      <c r="B397" s="165"/>
      <c r="C397" s="166" t="s">
        <v>856</v>
      </c>
      <c r="D397" s="166" t="s">
        <v>189</v>
      </c>
      <c r="E397" s="167" t="s">
        <v>2121</v>
      </c>
      <c r="F397" s="168" t="s">
        <v>2122</v>
      </c>
      <c r="G397" s="169" t="s">
        <v>192</v>
      </c>
      <c r="H397" s="170">
        <v>300</v>
      </c>
      <c r="I397" s="171"/>
      <c r="J397" s="172">
        <f>ROUND(I397*H397,2)</f>
        <v>0</v>
      </c>
      <c r="K397" s="168" t="s">
        <v>22</v>
      </c>
      <c r="L397" s="35"/>
      <c r="M397" s="173" t="s">
        <v>22</v>
      </c>
      <c r="N397" s="231" t="s">
        <v>43</v>
      </c>
      <c r="O397" s="232"/>
      <c r="P397" s="233">
        <f>O397*H397</f>
        <v>0</v>
      </c>
      <c r="Q397" s="233">
        <v>0</v>
      </c>
      <c r="R397" s="233">
        <f>Q397*H397</f>
        <v>0</v>
      </c>
      <c r="S397" s="233">
        <v>0</v>
      </c>
      <c r="T397" s="234">
        <f>S397*H397</f>
        <v>0</v>
      </c>
      <c r="AR397" s="18" t="s">
        <v>599</v>
      </c>
      <c r="AT397" s="18" t="s">
        <v>189</v>
      </c>
      <c r="AU397" s="18" t="s">
        <v>195</v>
      </c>
      <c r="AY397" s="18" t="s">
        <v>187</v>
      </c>
      <c r="BE397" s="177">
        <f>IF(N397="základní",J397,0)</f>
        <v>0</v>
      </c>
      <c r="BF397" s="177">
        <f>IF(N397="snížená",J397,0)</f>
        <v>0</v>
      </c>
      <c r="BG397" s="177">
        <f>IF(N397="zákl. přenesená",J397,0)</f>
        <v>0</v>
      </c>
      <c r="BH397" s="177">
        <f>IF(N397="sníž. přenesená",J397,0)</f>
        <v>0</v>
      </c>
      <c r="BI397" s="177">
        <f>IF(N397="nulová",J397,0)</f>
        <v>0</v>
      </c>
      <c r="BJ397" s="18" t="s">
        <v>195</v>
      </c>
      <c r="BK397" s="177">
        <f>ROUND(I397*H397,2)</f>
        <v>0</v>
      </c>
      <c r="BL397" s="18" t="s">
        <v>599</v>
      </c>
      <c r="BM397" s="18" t="s">
        <v>2123</v>
      </c>
    </row>
    <row r="398" spans="2:12" s="1" customFormat="1" ht="6.75" customHeight="1">
      <c r="B398" s="50"/>
      <c r="C398" s="51"/>
      <c r="D398" s="51"/>
      <c r="E398" s="51"/>
      <c r="F398" s="51"/>
      <c r="G398" s="51"/>
      <c r="H398" s="51"/>
      <c r="I398" s="117"/>
      <c r="J398" s="51"/>
      <c r="K398" s="51"/>
      <c r="L398" s="35"/>
    </row>
    <row r="1395" ht="13.5">
      <c r="AT1395" s="235"/>
    </row>
  </sheetData>
  <sheetProtection password="CC35" sheet="1" objects="1" scenarios="1" formatColumns="0" formatRows="0" sort="0" autoFilter="0"/>
  <autoFilter ref="C93:K93"/>
  <mergeCells count="9">
    <mergeCell ref="E86:H86"/>
    <mergeCell ref="G1:H1"/>
    <mergeCell ref="L2:V2"/>
    <mergeCell ref="E7:H7"/>
    <mergeCell ref="E9:H9"/>
    <mergeCell ref="E24:H24"/>
    <mergeCell ref="E45:H45"/>
    <mergeCell ref="E47:H47"/>
    <mergeCell ref="E84:H84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4"/>
      <c r="C1" s="284"/>
      <c r="D1" s="283" t="s">
        <v>1</v>
      </c>
      <c r="E1" s="284"/>
      <c r="F1" s="285" t="s">
        <v>2199</v>
      </c>
      <c r="G1" s="290" t="s">
        <v>2200</v>
      </c>
      <c r="H1" s="290"/>
      <c r="I1" s="291"/>
      <c r="J1" s="285" t="s">
        <v>2201</v>
      </c>
      <c r="K1" s="283" t="s">
        <v>92</v>
      </c>
      <c r="L1" s="285" t="s">
        <v>2202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8" t="s">
        <v>91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78</v>
      </c>
    </row>
    <row r="4" spans="2:46" ht="36.75" customHeight="1">
      <c r="B4" s="22"/>
      <c r="C4" s="23"/>
      <c r="D4" s="24" t="s">
        <v>101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77" t="str">
        <f>'Rekapitulace stavby'!K6</f>
        <v>Úspora energií v bytových domech Malý Koloredov, č.p. 811</v>
      </c>
      <c r="F7" s="246"/>
      <c r="G7" s="246"/>
      <c r="H7" s="246"/>
      <c r="I7" s="95"/>
      <c r="J7" s="23"/>
      <c r="K7" s="25"/>
    </row>
    <row r="8" spans="2:11" s="1" customFormat="1" ht="15">
      <c r="B8" s="35"/>
      <c r="C8" s="36"/>
      <c r="D8" s="31" t="s">
        <v>114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78" t="s">
        <v>2124</v>
      </c>
      <c r="F9" s="253"/>
      <c r="G9" s="253"/>
      <c r="H9" s="253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22</v>
      </c>
      <c r="G11" s="36"/>
      <c r="H11" s="36"/>
      <c r="I11" s="97" t="s">
        <v>21</v>
      </c>
      <c r="J11" s="29" t="s">
        <v>22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29</v>
      </c>
      <c r="G12" s="36"/>
      <c r="H12" s="36"/>
      <c r="I12" s="97" t="s">
        <v>25</v>
      </c>
      <c r="J12" s="98" t="str">
        <f>'Rekapitulace stavby'!AN8</f>
        <v>23.6.2016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27</v>
      </c>
      <c r="E14" s="36"/>
      <c r="F14" s="36"/>
      <c r="G14" s="36"/>
      <c r="H14" s="36"/>
      <c r="I14" s="97" t="s">
        <v>28</v>
      </c>
      <c r="J14" s="29">
        <f>IF('Rekapitulace stavby'!AN10="","",'Rekapitulace stavby'!AN10)</f>
      </c>
      <c r="K14" s="39"/>
    </row>
    <row r="15" spans="2:11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7" t="s">
        <v>30</v>
      </c>
      <c r="J15" s="29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28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33</v>
      </c>
      <c r="E20" s="36"/>
      <c r="F20" s="36"/>
      <c r="G20" s="36"/>
      <c r="H20" s="36"/>
      <c r="I20" s="97" t="s">
        <v>28</v>
      </c>
      <c r="J20" s="29" t="s">
        <v>22</v>
      </c>
      <c r="K20" s="39"/>
    </row>
    <row r="21" spans="2:11" s="1" customFormat="1" ht="18" customHeight="1">
      <c r="B21" s="35"/>
      <c r="C21" s="36"/>
      <c r="D21" s="36"/>
      <c r="E21" s="29" t="s">
        <v>1634</v>
      </c>
      <c r="F21" s="36"/>
      <c r="G21" s="36"/>
      <c r="H21" s="36"/>
      <c r="I21" s="97" t="s">
        <v>30</v>
      </c>
      <c r="J21" s="29" t="s">
        <v>22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36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9" t="s">
        <v>22</v>
      </c>
      <c r="F24" s="279"/>
      <c r="G24" s="279"/>
      <c r="H24" s="279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37</v>
      </c>
      <c r="E27" s="36"/>
      <c r="F27" s="36"/>
      <c r="G27" s="36"/>
      <c r="H27" s="36"/>
      <c r="I27" s="96"/>
      <c r="J27" s="106">
        <f>ROUND(J80,2)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39</v>
      </c>
      <c r="G29" s="36"/>
      <c r="H29" s="36"/>
      <c r="I29" s="107" t="s">
        <v>38</v>
      </c>
      <c r="J29" s="40" t="s">
        <v>40</v>
      </c>
      <c r="K29" s="39"/>
    </row>
    <row r="30" spans="2:11" s="1" customFormat="1" ht="14.25" customHeight="1">
      <c r="B30" s="35"/>
      <c r="C30" s="36"/>
      <c r="D30" s="43" t="s">
        <v>41</v>
      </c>
      <c r="E30" s="43" t="s">
        <v>42</v>
      </c>
      <c r="F30" s="108">
        <f>ROUND(SUM(BE80:BE107),2)</f>
        <v>0</v>
      </c>
      <c r="G30" s="36"/>
      <c r="H30" s="36"/>
      <c r="I30" s="109">
        <v>0.21</v>
      </c>
      <c r="J30" s="108">
        <f>ROUND(ROUND((SUM(BE80:BE107)),2)*I30,2)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43</v>
      </c>
      <c r="F31" s="108">
        <f>ROUND(SUM(BF80:BF107),2)</f>
        <v>0</v>
      </c>
      <c r="G31" s="36"/>
      <c r="H31" s="36"/>
      <c r="I31" s="109">
        <v>0.15</v>
      </c>
      <c r="J31" s="108">
        <f>ROUND(ROUND((SUM(BF80:BF107)),2)*I31,2)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44</v>
      </c>
      <c r="F32" s="108">
        <f>ROUND(SUM(BG80:BG107),2)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45</v>
      </c>
      <c r="F33" s="108">
        <f>ROUND(SUM(BH80:BH107),2)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46</v>
      </c>
      <c r="F34" s="108">
        <f>ROUND(SUM(BI80:BI107),2)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47</v>
      </c>
      <c r="E36" s="66"/>
      <c r="F36" s="66"/>
      <c r="G36" s="112" t="s">
        <v>48</v>
      </c>
      <c r="H36" s="113" t="s">
        <v>49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146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7" t="str">
        <f>E7</f>
        <v>Úspora energií v bytových domech Malý Koloredov, č.p. 811</v>
      </c>
      <c r="F45" s="253"/>
      <c r="G45" s="253"/>
      <c r="H45" s="253"/>
      <c r="I45" s="96"/>
      <c r="J45" s="36"/>
      <c r="K45" s="39"/>
    </row>
    <row r="46" spans="2:11" s="1" customFormat="1" ht="14.25" customHeight="1">
      <c r="B46" s="35"/>
      <c r="C46" s="31" t="s">
        <v>114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8" t="str">
        <f>E9</f>
        <v>006 - Ostatní a vedlejší náklady</v>
      </c>
      <c r="F47" s="253"/>
      <c r="G47" s="253"/>
      <c r="H47" s="253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7" t="s">
        <v>25</v>
      </c>
      <c r="J49" s="98" t="str">
        <f>IF(J12="","",J12)</f>
        <v>23.6.2016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27</v>
      </c>
      <c r="D51" s="36"/>
      <c r="E51" s="36"/>
      <c r="F51" s="29" t="str">
        <f>E15</f>
        <v> </v>
      </c>
      <c r="G51" s="36"/>
      <c r="H51" s="36"/>
      <c r="I51" s="97" t="s">
        <v>33</v>
      </c>
      <c r="J51" s="29" t="str">
        <f>E21</f>
        <v>ATRIS s.r.o.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147</v>
      </c>
      <c r="D54" s="110"/>
      <c r="E54" s="110"/>
      <c r="F54" s="110"/>
      <c r="G54" s="110"/>
      <c r="H54" s="110"/>
      <c r="I54" s="121"/>
      <c r="J54" s="122" t="s">
        <v>148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149</v>
      </c>
      <c r="D56" s="36"/>
      <c r="E56" s="36"/>
      <c r="F56" s="36"/>
      <c r="G56" s="36"/>
      <c r="H56" s="36"/>
      <c r="I56" s="96"/>
      <c r="J56" s="106">
        <f>J80</f>
        <v>0</v>
      </c>
      <c r="K56" s="39"/>
      <c r="AU56" s="18" t="s">
        <v>150</v>
      </c>
    </row>
    <row r="57" spans="2:11" s="7" customFormat="1" ht="24.75" customHeight="1">
      <c r="B57" s="125"/>
      <c r="C57" s="126"/>
      <c r="D57" s="127" t="s">
        <v>2125</v>
      </c>
      <c r="E57" s="128"/>
      <c r="F57" s="128"/>
      <c r="G57" s="128"/>
      <c r="H57" s="128"/>
      <c r="I57" s="129"/>
      <c r="J57" s="130">
        <f>J81</f>
        <v>0</v>
      </c>
      <c r="K57" s="131"/>
    </row>
    <row r="58" spans="2:11" s="8" customFormat="1" ht="19.5" customHeight="1">
      <c r="B58" s="132"/>
      <c r="C58" s="133"/>
      <c r="D58" s="134" t="s">
        <v>2126</v>
      </c>
      <c r="E58" s="135"/>
      <c r="F58" s="135"/>
      <c r="G58" s="135"/>
      <c r="H58" s="135"/>
      <c r="I58" s="136"/>
      <c r="J58" s="137">
        <f>J82</f>
        <v>0</v>
      </c>
      <c r="K58" s="138"/>
    </row>
    <row r="59" spans="2:11" s="8" customFormat="1" ht="19.5" customHeight="1">
      <c r="B59" s="132"/>
      <c r="C59" s="133"/>
      <c r="D59" s="134" t="s">
        <v>2127</v>
      </c>
      <c r="E59" s="135"/>
      <c r="F59" s="135"/>
      <c r="G59" s="135"/>
      <c r="H59" s="135"/>
      <c r="I59" s="136"/>
      <c r="J59" s="137">
        <f>J90</f>
        <v>0</v>
      </c>
      <c r="K59" s="138"/>
    </row>
    <row r="60" spans="2:11" s="8" customFormat="1" ht="19.5" customHeight="1">
      <c r="B60" s="132"/>
      <c r="C60" s="133"/>
      <c r="D60" s="134" t="s">
        <v>2128</v>
      </c>
      <c r="E60" s="135"/>
      <c r="F60" s="135"/>
      <c r="G60" s="135"/>
      <c r="H60" s="135"/>
      <c r="I60" s="136"/>
      <c r="J60" s="137">
        <f>J97</f>
        <v>0</v>
      </c>
      <c r="K60" s="138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96"/>
      <c r="J61" s="36"/>
      <c r="K61" s="39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17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18"/>
      <c r="J66" s="54"/>
      <c r="K66" s="54"/>
      <c r="L66" s="35"/>
    </row>
    <row r="67" spans="2:12" s="1" customFormat="1" ht="36.75" customHeight="1">
      <c r="B67" s="35"/>
      <c r="C67" s="55" t="s">
        <v>171</v>
      </c>
      <c r="I67" s="139"/>
      <c r="L67" s="35"/>
    </row>
    <row r="68" spans="2:12" s="1" customFormat="1" ht="6.75" customHeight="1">
      <c r="B68" s="35"/>
      <c r="I68" s="139"/>
      <c r="L68" s="35"/>
    </row>
    <row r="69" spans="2:12" s="1" customFormat="1" ht="14.25" customHeight="1">
      <c r="B69" s="35"/>
      <c r="C69" s="57" t="s">
        <v>16</v>
      </c>
      <c r="I69" s="139"/>
      <c r="L69" s="35"/>
    </row>
    <row r="70" spans="2:12" s="1" customFormat="1" ht="22.5" customHeight="1">
      <c r="B70" s="35"/>
      <c r="E70" s="280" t="str">
        <f>E7</f>
        <v>Úspora energií v bytových domech Malý Koloredov, č.p. 811</v>
      </c>
      <c r="F70" s="243"/>
      <c r="G70" s="243"/>
      <c r="H70" s="243"/>
      <c r="I70" s="139"/>
      <c r="L70" s="35"/>
    </row>
    <row r="71" spans="2:12" s="1" customFormat="1" ht="14.25" customHeight="1">
      <c r="B71" s="35"/>
      <c r="C71" s="57" t="s">
        <v>114</v>
      </c>
      <c r="I71" s="139"/>
      <c r="L71" s="35"/>
    </row>
    <row r="72" spans="2:12" s="1" customFormat="1" ht="23.25" customHeight="1">
      <c r="B72" s="35"/>
      <c r="E72" s="261" t="str">
        <f>E9</f>
        <v>006 - Ostatní a vedlejší náklady</v>
      </c>
      <c r="F72" s="243"/>
      <c r="G72" s="243"/>
      <c r="H72" s="243"/>
      <c r="I72" s="139"/>
      <c r="L72" s="35"/>
    </row>
    <row r="73" spans="2:12" s="1" customFormat="1" ht="6.75" customHeight="1">
      <c r="B73" s="35"/>
      <c r="I73" s="139"/>
      <c r="L73" s="35"/>
    </row>
    <row r="74" spans="2:12" s="1" customFormat="1" ht="18" customHeight="1">
      <c r="B74" s="35"/>
      <c r="C74" s="57" t="s">
        <v>23</v>
      </c>
      <c r="F74" s="140" t="str">
        <f>F12</f>
        <v> </v>
      </c>
      <c r="I74" s="141" t="s">
        <v>25</v>
      </c>
      <c r="J74" s="61" t="str">
        <f>IF(J12="","",J12)</f>
        <v>23.6.2016</v>
      </c>
      <c r="L74" s="35"/>
    </row>
    <row r="75" spans="2:12" s="1" customFormat="1" ht="6.75" customHeight="1">
      <c r="B75" s="35"/>
      <c r="I75" s="139"/>
      <c r="L75" s="35"/>
    </row>
    <row r="76" spans="2:12" s="1" customFormat="1" ht="15">
      <c r="B76" s="35"/>
      <c r="C76" s="57" t="s">
        <v>27</v>
      </c>
      <c r="F76" s="140" t="str">
        <f>E15</f>
        <v> </v>
      </c>
      <c r="I76" s="141" t="s">
        <v>33</v>
      </c>
      <c r="J76" s="140" t="str">
        <f>E21</f>
        <v>ATRIS s.r.o.</v>
      </c>
      <c r="L76" s="35"/>
    </row>
    <row r="77" spans="2:12" s="1" customFormat="1" ht="14.25" customHeight="1">
      <c r="B77" s="35"/>
      <c r="C77" s="57" t="s">
        <v>31</v>
      </c>
      <c r="F77" s="140">
        <f>IF(E18="","",E18)</f>
      </c>
      <c r="I77" s="139"/>
      <c r="L77" s="35"/>
    </row>
    <row r="78" spans="2:12" s="1" customFormat="1" ht="9.75" customHeight="1">
      <c r="B78" s="35"/>
      <c r="I78" s="139"/>
      <c r="L78" s="35"/>
    </row>
    <row r="79" spans="2:20" s="9" customFormat="1" ht="29.25" customHeight="1">
      <c r="B79" s="142"/>
      <c r="C79" s="143" t="s">
        <v>172</v>
      </c>
      <c r="D79" s="144" t="s">
        <v>56</v>
      </c>
      <c r="E79" s="144" t="s">
        <v>52</v>
      </c>
      <c r="F79" s="144" t="s">
        <v>173</v>
      </c>
      <c r="G79" s="144" t="s">
        <v>174</v>
      </c>
      <c r="H79" s="144" t="s">
        <v>175</v>
      </c>
      <c r="I79" s="145" t="s">
        <v>176</v>
      </c>
      <c r="J79" s="144" t="s">
        <v>148</v>
      </c>
      <c r="K79" s="146" t="s">
        <v>177</v>
      </c>
      <c r="L79" s="142"/>
      <c r="M79" s="68" t="s">
        <v>178</v>
      </c>
      <c r="N79" s="69" t="s">
        <v>41</v>
      </c>
      <c r="O79" s="69" t="s">
        <v>179</v>
      </c>
      <c r="P79" s="69" t="s">
        <v>180</v>
      </c>
      <c r="Q79" s="69" t="s">
        <v>181</v>
      </c>
      <c r="R79" s="69" t="s">
        <v>182</v>
      </c>
      <c r="S79" s="69" t="s">
        <v>183</v>
      </c>
      <c r="T79" s="70" t="s">
        <v>184</v>
      </c>
    </row>
    <row r="80" spans="2:63" s="1" customFormat="1" ht="29.25" customHeight="1">
      <c r="B80" s="35"/>
      <c r="C80" s="72" t="s">
        <v>149</v>
      </c>
      <c r="I80" s="139"/>
      <c r="J80" s="147">
        <f>BK80</f>
        <v>0</v>
      </c>
      <c r="L80" s="35"/>
      <c r="M80" s="71"/>
      <c r="N80" s="62"/>
      <c r="O80" s="62"/>
      <c r="P80" s="148">
        <f>P81</f>
        <v>0</v>
      </c>
      <c r="Q80" s="62"/>
      <c r="R80" s="148">
        <f>R81</f>
        <v>0</v>
      </c>
      <c r="S80" s="62"/>
      <c r="T80" s="149">
        <f>T81</f>
        <v>0</v>
      </c>
      <c r="AT80" s="18" t="s">
        <v>70</v>
      </c>
      <c r="AU80" s="18" t="s">
        <v>150</v>
      </c>
      <c r="BK80" s="150">
        <f>BK81</f>
        <v>0</v>
      </c>
    </row>
    <row r="81" spans="2:63" s="10" customFormat="1" ht="36.75" customHeight="1">
      <c r="B81" s="151"/>
      <c r="D81" s="152" t="s">
        <v>70</v>
      </c>
      <c r="E81" s="153" t="s">
        <v>2129</v>
      </c>
      <c r="F81" s="153" t="s">
        <v>2130</v>
      </c>
      <c r="I81" s="154"/>
      <c r="J81" s="155">
        <f>BK81</f>
        <v>0</v>
      </c>
      <c r="L81" s="151"/>
      <c r="M81" s="156"/>
      <c r="N81" s="157"/>
      <c r="O81" s="157"/>
      <c r="P81" s="158">
        <f>P82+P90+P97</f>
        <v>0</v>
      </c>
      <c r="Q81" s="157"/>
      <c r="R81" s="158">
        <f>R82+R90+R97</f>
        <v>0</v>
      </c>
      <c r="S81" s="157"/>
      <c r="T81" s="159">
        <f>T82+T90+T97</f>
        <v>0</v>
      </c>
      <c r="AR81" s="152" t="s">
        <v>218</v>
      </c>
      <c r="AT81" s="160" t="s">
        <v>70</v>
      </c>
      <c r="AU81" s="160" t="s">
        <v>71</v>
      </c>
      <c r="AY81" s="152" t="s">
        <v>187</v>
      </c>
      <c r="BK81" s="161">
        <f>BK82+BK90+BK97</f>
        <v>0</v>
      </c>
    </row>
    <row r="82" spans="2:63" s="10" customFormat="1" ht="19.5" customHeight="1">
      <c r="B82" s="151"/>
      <c r="D82" s="162" t="s">
        <v>70</v>
      </c>
      <c r="E82" s="163" t="s">
        <v>2131</v>
      </c>
      <c r="F82" s="163" t="s">
        <v>2132</v>
      </c>
      <c r="I82" s="154"/>
      <c r="J82" s="164">
        <f>BK82</f>
        <v>0</v>
      </c>
      <c r="L82" s="151"/>
      <c r="M82" s="156"/>
      <c r="N82" s="157"/>
      <c r="O82" s="157"/>
      <c r="P82" s="158">
        <f>SUM(P83:P89)</f>
        <v>0</v>
      </c>
      <c r="Q82" s="157"/>
      <c r="R82" s="158">
        <f>SUM(R83:R89)</f>
        <v>0</v>
      </c>
      <c r="S82" s="157"/>
      <c r="T82" s="159">
        <f>SUM(T83:T89)</f>
        <v>0</v>
      </c>
      <c r="AR82" s="152" t="s">
        <v>218</v>
      </c>
      <c r="AT82" s="160" t="s">
        <v>70</v>
      </c>
      <c r="AU82" s="160" t="s">
        <v>78</v>
      </c>
      <c r="AY82" s="152" t="s">
        <v>187</v>
      </c>
      <c r="BK82" s="161">
        <f>SUM(BK83:BK89)</f>
        <v>0</v>
      </c>
    </row>
    <row r="83" spans="2:65" s="1" customFormat="1" ht="22.5" customHeight="1">
      <c r="B83" s="165"/>
      <c r="C83" s="166" t="s">
        <v>78</v>
      </c>
      <c r="D83" s="166" t="s">
        <v>189</v>
      </c>
      <c r="E83" s="167" t="s">
        <v>2133</v>
      </c>
      <c r="F83" s="168" t="s">
        <v>2134</v>
      </c>
      <c r="G83" s="169" t="s">
        <v>2135</v>
      </c>
      <c r="H83" s="170">
        <v>1</v>
      </c>
      <c r="I83" s="171"/>
      <c r="J83" s="172">
        <f>ROUND(I83*H83,2)</f>
        <v>0</v>
      </c>
      <c r="K83" s="168" t="s">
        <v>193</v>
      </c>
      <c r="L83" s="35"/>
      <c r="M83" s="173" t="s">
        <v>22</v>
      </c>
      <c r="N83" s="174" t="s">
        <v>43</v>
      </c>
      <c r="O83" s="36"/>
      <c r="P83" s="175">
        <f>O83*H83</f>
        <v>0</v>
      </c>
      <c r="Q83" s="175">
        <v>0</v>
      </c>
      <c r="R83" s="175">
        <f>Q83*H83</f>
        <v>0</v>
      </c>
      <c r="S83" s="175">
        <v>0</v>
      </c>
      <c r="T83" s="176">
        <f>S83*H83</f>
        <v>0</v>
      </c>
      <c r="AR83" s="18" t="s">
        <v>2136</v>
      </c>
      <c r="AT83" s="18" t="s">
        <v>189</v>
      </c>
      <c r="AU83" s="18" t="s">
        <v>195</v>
      </c>
      <c r="AY83" s="18" t="s">
        <v>187</v>
      </c>
      <c r="BE83" s="177">
        <f>IF(N83="základní",J83,0)</f>
        <v>0</v>
      </c>
      <c r="BF83" s="177">
        <f>IF(N83="snížená",J83,0)</f>
        <v>0</v>
      </c>
      <c r="BG83" s="177">
        <f>IF(N83="zákl. přenesená",J83,0)</f>
        <v>0</v>
      </c>
      <c r="BH83" s="177">
        <f>IF(N83="sníž. přenesená",J83,0)</f>
        <v>0</v>
      </c>
      <c r="BI83" s="177">
        <f>IF(N83="nulová",J83,0)</f>
        <v>0</v>
      </c>
      <c r="BJ83" s="18" t="s">
        <v>195</v>
      </c>
      <c r="BK83" s="177">
        <f>ROUND(I83*H83,2)</f>
        <v>0</v>
      </c>
      <c r="BL83" s="18" t="s">
        <v>2136</v>
      </c>
      <c r="BM83" s="18" t="s">
        <v>2137</v>
      </c>
    </row>
    <row r="84" spans="2:47" s="1" customFormat="1" ht="54">
      <c r="B84" s="35"/>
      <c r="D84" s="196" t="s">
        <v>429</v>
      </c>
      <c r="F84" s="230" t="s">
        <v>2138</v>
      </c>
      <c r="I84" s="139"/>
      <c r="L84" s="35"/>
      <c r="M84" s="64"/>
      <c r="N84" s="36"/>
      <c r="O84" s="36"/>
      <c r="P84" s="36"/>
      <c r="Q84" s="36"/>
      <c r="R84" s="36"/>
      <c r="S84" s="36"/>
      <c r="T84" s="65"/>
      <c r="AT84" s="18" t="s">
        <v>429</v>
      </c>
      <c r="AU84" s="18" t="s">
        <v>195</v>
      </c>
    </row>
    <row r="85" spans="2:65" s="1" customFormat="1" ht="22.5" customHeight="1">
      <c r="B85" s="165"/>
      <c r="C85" s="166" t="s">
        <v>195</v>
      </c>
      <c r="D85" s="166" t="s">
        <v>189</v>
      </c>
      <c r="E85" s="167" t="s">
        <v>2139</v>
      </c>
      <c r="F85" s="168" t="s">
        <v>2140</v>
      </c>
      <c r="G85" s="169" t="s">
        <v>2141</v>
      </c>
      <c r="H85" s="170">
        <v>1</v>
      </c>
      <c r="I85" s="171"/>
      <c r="J85" s="172">
        <f>ROUND(I85*H85,2)</f>
        <v>0</v>
      </c>
      <c r="K85" s="168" t="s">
        <v>22</v>
      </c>
      <c r="L85" s="35"/>
      <c r="M85" s="173" t="s">
        <v>22</v>
      </c>
      <c r="N85" s="174" t="s">
        <v>43</v>
      </c>
      <c r="O85" s="36"/>
      <c r="P85" s="175">
        <f>O85*H85</f>
        <v>0</v>
      </c>
      <c r="Q85" s="175">
        <v>0</v>
      </c>
      <c r="R85" s="175">
        <f>Q85*H85</f>
        <v>0</v>
      </c>
      <c r="S85" s="175">
        <v>0</v>
      </c>
      <c r="T85" s="176">
        <f>S85*H85</f>
        <v>0</v>
      </c>
      <c r="AR85" s="18" t="s">
        <v>2136</v>
      </c>
      <c r="AT85" s="18" t="s">
        <v>189</v>
      </c>
      <c r="AU85" s="18" t="s">
        <v>195</v>
      </c>
      <c r="AY85" s="18" t="s">
        <v>187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8" t="s">
        <v>195</v>
      </c>
      <c r="BK85" s="177">
        <f>ROUND(I85*H85,2)</f>
        <v>0</v>
      </c>
      <c r="BL85" s="18" t="s">
        <v>2136</v>
      </c>
      <c r="BM85" s="18" t="s">
        <v>2142</v>
      </c>
    </row>
    <row r="86" spans="2:65" s="1" customFormat="1" ht="22.5" customHeight="1">
      <c r="B86" s="165"/>
      <c r="C86" s="166" t="s">
        <v>97</v>
      </c>
      <c r="D86" s="166" t="s">
        <v>189</v>
      </c>
      <c r="E86" s="167" t="s">
        <v>2143</v>
      </c>
      <c r="F86" s="168" t="s">
        <v>2144</v>
      </c>
      <c r="G86" s="169" t="s">
        <v>2141</v>
      </c>
      <c r="H86" s="170">
        <v>1</v>
      </c>
      <c r="I86" s="171"/>
      <c r="J86" s="172">
        <f>ROUND(I86*H86,2)</f>
        <v>0</v>
      </c>
      <c r="K86" s="168" t="s">
        <v>22</v>
      </c>
      <c r="L86" s="35"/>
      <c r="M86" s="173" t="s">
        <v>22</v>
      </c>
      <c r="N86" s="174" t="s">
        <v>43</v>
      </c>
      <c r="O86" s="36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18" t="s">
        <v>194</v>
      </c>
      <c r="AT86" s="18" t="s">
        <v>189</v>
      </c>
      <c r="AU86" s="18" t="s">
        <v>195</v>
      </c>
      <c r="AY86" s="18" t="s">
        <v>187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8" t="s">
        <v>195</v>
      </c>
      <c r="BK86" s="177">
        <f>ROUND(I86*H86,2)</f>
        <v>0</v>
      </c>
      <c r="BL86" s="18" t="s">
        <v>194</v>
      </c>
      <c r="BM86" s="18" t="s">
        <v>2145</v>
      </c>
    </row>
    <row r="87" spans="2:47" s="1" customFormat="1" ht="54">
      <c r="B87" s="35"/>
      <c r="D87" s="196" t="s">
        <v>429</v>
      </c>
      <c r="F87" s="230" t="s">
        <v>2146</v>
      </c>
      <c r="I87" s="139"/>
      <c r="L87" s="35"/>
      <c r="M87" s="64"/>
      <c r="N87" s="36"/>
      <c r="O87" s="36"/>
      <c r="P87" s="36"/>
      <c r="Q87" s="36"/>
      <c r="R87" s="36"/>
      <c r="S87" s="36"/>
      <c r="T87" s="65"/>
      <c r="AT87" s="18" t="s">
        <v>429</v>
      </c>
      <c r="AU87" s="18" t="s">
        <v>195</v>
      </c>
    </row>
    <row r="88" spans="2:65" s="1" customFormat="1" ht="22.5" customHeight="1">
      <c r="B88" s="165"/>
      <c r="C88" s="166" t="s">
        <v>194</v>
      </c>
      <c r="D88" s="166" t="s">
        <v>189</v>
      </c>
      <c r="E88" s="167" t="s">
        <v>2147</v>
      </c>
      <c r="F88" s="168" t="s">
        <v>2148</v>
      </c>
      <c r="G88" s="169" t="s">
        <v>2141</v>
      </c>
      <c r="H88" s="170">
        <v>1</v>
      </c>
      <c r="I88" s="171"/>
      <c r="J88" s="172">
        <f>ROUND(I88*H88,2)</f>
        <v>0</v>
      </c>
      <c r="K88" s="168" t="s">
        <v>22</v>
      </c>
      <c r="L88" s="35"/>
      <c r="M88" s="173" t="s">
        <v>22</v>
      </c>
      <c r="N88" s="174" t="s">
        <v>43</v>
      </c>
      <c r="O88" s="36"/>
      <c r="P88" s="175">
        <f>O88*H88</f>
        <v>0</v>
      </c>
      <c r="Q88" s="175">
        <v>0</v>
      </c>
      <c r="R88" s="175">
        <f>Q88*H88</f>
        <v>0</v>
      </c>
      <c r="S88" s="175">
        <v>0</v>
      </c>
      <c r="T88" s="176">
        <f>S88*H88</f>
        <v>0</v>
      </c>
      <c r="AR88" s="18" t="s">
        <v>194</v>
      </c>
      <c r="AT88" s="18" t="s">
        <v>189</v>
      </c>
      <c r="AU88" s="18" t="s">
        <v>195</v>
      </c>
      <c r="AY88" s="18" t="s">
        <v>187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8" t="s">
        <v>195</v>
      </c>
      <c r="BK88" s="177">
        <f>ROUND(I88*H88,2)</f>
        <v>0</v>
      </c>
      <c r="BL88" s="18" t="s">
        <v>194</v>
      </c>
      <c r="BM88" s="18" t="s">
        <v>2149</v>
      </c>
    </row>
    <row r="89" spans="2:47" s="1" customFormat="1" ht="94.5">
      <c r="B89" s="35"/>
      <c r="D89" s="179" t="s">
        <v>429</v>
      </c>
      <c r="F89" s="229" t="s">
        <v>2150</v>
      </c>
      <c r="I89" s="139"/>
      <c r="L89" s="35"/>
      <c r="M89" s="64"/>
      <c r="N89" s="36"/>
      <c r="O89" s="36"/>
      <c r="P89" s="36"/>
      <c r="Q89" s="36"/>
      <c r="R89" s="36"/>
      <c r="S89" s="36"/>
      <c r="T89" s="65"/>
      <c r="AT89" s="18" t="s">
        <v>429</v>
      </c>
      <c r="AU89" s="18" t="s">
        <v>195</v>
      </c>
    </row>
    <row r="90" spans="2:63" s="10" customFormat="1" ht="29.25" customHeight="1">
      <c r="B90" s="151"/>
      <c r="D90" s="162" t="s">
        <v>70</v>
      </c>
      <c r="E90" s="163" t="s">
        <v>2151</v>
      </c>
      <c r="F90" s="163" t="s">
        <v>2152</v>
      </c>
      <c r="I90" s="154"/>
      <c r="J90" s="164">
        <f>BK90</f>
        <v>0</v>
      </c>
      <c r="L90" s="151"/>
      <c r="M90" s="156"/>
      <c r="N90" s="157"/>
      <c r="O90" s="157"/>
      <c r="P90" s="158">
        <f>SUM(P91:P96)</f>
        <v>0</v>
      </c>
      <c r="Q90" s="157"/>
      <c r="R90" s="158">
        <f>SUM(R91:R96)</f>
        <v>0</v>
      </c>
      <c r="S90" s="157"/>
      <c r="T90" s="159">
        <f>SUM(T91:T96)</f>
        <v>0</v>
      </c>
      <c r="AR90" s="152" t="s">
        <v>218</v>
      </c>
      <c r="AT90" s="160" t="s">
        <v>70</v>
      </c>
      <c r="AU90" s="160" t="s">
        <v>78</v>
      </c>
      <c r="AY90" s="152" t="s">
        <v>187</v>
      </c>
      <c r="BK90" s="161">
        <f>SUM(BK91:BK96)</f>
        <v>0</v>
      </c>
    </row>
    <row r="91" spans="2:65" s="1" customFormat="1" ht="31.5" customHeight="1">
      <c r="B91" s="165"/>
      <c r="C91" s="166" t="s">
        <v>218</v>
      </c>
      <c r="D91" s="166" t="s">
        <v>189</v>
      </c>
      <c r="E91" s="167" t="s">
        <v>2153</v>
      </c>
      <c r="F91" s="168" t="s">
        <v>2154</v>
      </c>
      <c r="G91" s="169" t="s">
        <v>742</v>
      </c>
      <c r="H91" s="170">
        <v>3</v>
      </c>
      <c r="I91" s="171"/>
      <c r="J91" s="172">
        <f aca="true" t="shared" si="0" ref="J91:J96">ROUND(I91*H91,2)</f>
        <v>0</v>
      </c>
      <c r="K91" s="168" t="s">
        <v>193</v>
      </c>
      <c r="L91" s="35"/>
      <c r="M91" s="173" t="s">
        <v>22</v>
      </c>
      <c r="N91" s="174" t="s">
        <v>43</v>
      </c>
      <c r="O91" s="36"/>
      <c r="P91" s="175">
        <f aca="true" t="shared" si="1" ref="P91:P96">O91*H91</f>
        <v>0</v>
      </c>
      <c r="Q91" s="175">
        <v>0</v>
      </c>
      <c r="R91" s="175">
        <f aca="true" t="shared" si="2" ref="R91:R96">Q91*H91</f>
        <v>0</v>
      </c>
      <c r="S91" s="175">
        <v>0</v>
      </c>
      <c r="T91" s="176">
        <f aca="true" t="shared" si="3" ref="T91:T96">S91*H91</f>
        <v>0</v>
      </c>
      <c r="AR91" s="18" t="s">
        <v>2136</v>
      </c>
      <c r="AT91" s="18" t="s">
        <v>189</v>
      </c>
      <c r="AU91" s="18" t="s">
        <v>195</v>
      </c>
      <c r="AY91" s="18" t="s">
        <v>187</v>
      </c>
      <c r="BE91" s="177">
        <f aca="true" t="shared" si="4" ref="BE91:BE96">IF(N91="základní",J91,0)</f>
        <v>0</v>
      </c>
      <c r="BF91" s="177">
        <f aca="true" t="shared" si="5" ref="BF91:BF96">IF(N91="snížená",J91,0)</f>
        <v>0</v>
      </c>
      <c r="BG91" s="177">
        <f aca="true" t="shared" si="6" ref="BG91:BG96">IF(N91="zákl. přenesená",J91,0)</f>
        <v>0</v>
      </c>
      <c r="BH91" s="177">
        <f aca="true" t="shared" si="7" ref="BH91:BH96">IF(N91="sníž. přenesená",J91,0)</f>
        <v>0</v>
      </c>
      <c r="BI91" s="177">
        <f aca="true" t="shared" si="8" ref="BI91:BI96">IF(N91="nulová",J91,0)</f>
        <v>0</v>
      </c>
      <c r="BJ91" s="18" t="s">
        <v>195</v>
      </c>
      <c r="BK91" s="177">
        <f aca="true" t="shared" si="9" ref="BK91:BK96">ROUND(I91*H91,2)</f>
        <v>0</v>
      </c>
      <c r="BL91" s="18" t="s">
        <v>2136</v>
      </c>
      <c r="BM91" s="18" t="s">
        <v>2155</v>
      </c>
    </row>
    <row r="92" spans="2:65" s="1" customFormat="1" ht="22.5" customHeight="1">
      <c r="B92" s="165"/>
      <c r="C92" s="166" t="s">
        <v>226</v>
      </c>
      <c r="D92" s="166" t="s">
        <v>189</v>
      </c>
      <c r="E92" s="167" t="s">
        <v>2156</v>
      </c>
      <c r="F92" s="168" t="s">
        <v>2157</v>
      </c>
      <c r="G92" s="169" t="s">
        <v>2141</v>
      </c>
      <c r="H92" s="170">
        <v>1</v>
      </c>
      <c r="I92" s="171"/>
      <c r="J92" s="172">
        <f t="shared" si="0"/>
        <v>0</v>
      </c>
      <c r="K92" s="168" t="s">
        <v>193</v>
      </c>
      <c r="L92" s="35"/>
      <c r="M92" s="173" t="s">
        <v>22</v>
      </c>
      <c r="N92" s="174" t="s">
        <v>43</v>
      </c>
      <c r="O92" s="36"/>
      <c r="P92" s="175">
        <f t="shared" si="1"/>
        <v>0</v>
      </c>
      <c r="Q92" s="175">
        <v>0</v>
      </c>
      <c r="R92" s="175">
        <f t="shared" si="2"/>
        <v>0</v>
      </c>
      <c r="S92" s="175">
        <v>0</v>
      </c>
      <c r="T92" s="176">
        <f t="shared" si="3"/>
        <v>0</v>
      </c>
      <c r="AR92" s="18" t="s">
        <v>2136</v>
      </c>
      <c r="AT92" s="18" t="s">
        <v>189</v>
      </c>
      <c r="AU92" s="18" t="s">
        <v>195</v>
      </c>
      <c r="AY92" s="18" t="s">
        <v>187</v>
      </c>
      <c r="BE92" s="177">
        <f t="shared" si="4"/>
        <v>0</v>
      </c>
      <c r="BF92" s="177">
        <f t="shared" si="5"/>
        <v>0</v>
      </c>
      <c r="BG92" s="177">
        <f t="shared" si="6"/>
        <v>0</v>
      </c>
      <c r="BH92" s="177">
        <f t="shared" si="7"/>
        <v>0</v>
      </c>
      <c r="BI92" s="177">
        <f t="shared" si="8"/>
        <v>0</v>
      </c>
      <c r="BJ92" s="18" t="s">
        <v>195</v>
      </c>
      <c r="BK92" s="177">
        <f t="shared" si="9"/>
        <v>0</v>
      </c>
      <c r="BL92" s="18" t="s">
        <v>2136</v>
      </c>
      <c r="BM92" s="18" t="s">
        <v>2158</v>
      </c>
    </row>
    <row r="93" spans="2:65" s="1" customFormat="1" ht="22.5" customHeight="1">
      <c r="B93" s="165"/>
      <c r="C93" s="166" t="s">
        <v>232</v>
      </c>
      <c r="D93" s="166" t="s">
        <v>189</v>
      </c>
      <c r="E93" s="167" t="s">
        <v>2159</v>
      </c>
      <c r="F93" s="168" t="s">
        <v>2160</v>
      </c>
      <c r="G93" s="169" t="s">
        <v>2161</v>
      </c>
      <c r="H93" s="170">
        <v>1500</v>
      </c>
      <c r="I93" s="171"/>
      <c r="J93" s="172">
        <f t="shared" si="0"/>
        <v>0</v>
      </c>
      <c r="K93" s="168" t="s">
        <v>193</v>
      </c>
      <c r="L93" s="35"/>
      <c r="M93" s="173" t="s">
        <v>22</v>
      </c>
      <c r="N93" s="174" t="s">
        <v>43</v>
      </c>
      <c r="O93" s="36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18" t="s">
        <v>2136</v>
      </c>
      <c r="AT93" s="18" t="s">
        <v>189</v>
      </c>
      <c r="AU93" s="18" t="s">
        <v>195</v>
      </c>
      <c r="AY93" s="18" t="s">
        <v>187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18" t="s">
        <v>195</v>
      </c>
      <c r="BK93" s="177">
        <f t="shared" si="9"/>
        <v>0</v>
      </c>
      <c r="BL93" s="18" t="s">
        <v>2136</v>
      </c>
      <c r="BM93" s="18" t="s">
        <v>2162</v>
      </c>
    </row>
    <row r="94" spans="2:65" s="1" customFormat="1" ht="22.5" customHeight="1">
      <c r="B94" s="165"/>
      <c r="C94" s="166" t="s">
        <v>242</v>
      </c>
      <c r="D94" s="166" t="s">
        <v>189</v>
      </c>
      <c r="E94" s="167" t="s">
        <v>2163</v>
      </c>
      <c r="F94" s="168" t="s">
        <v>2164</v>
      </c>
      <c r="G94" s="169" t="s">
        <v>698</v>
      </c>
      <c r="H94" s="170">
        <v>20</v>
      </c>
      <c r="I94" s="171"/>
      <c r="J94" s="172">
        <f t="shared" si="0"/>
        <v>0</v>
      </c>
      <c r="K94" s="168" t="s">
        <v>22</v>
      </c>
      <c r="L94" s="35"/>
      <c r="M94" s="173" t="s">
        <v>22</v>
      </c>
      <c r="N94" s="174" t="s">
        <v>43</v>
      </c>
      <c r="O94" s="36"/>
      <c r="P94" s="175">
        <f t="shared" si="1"/>
        <v>0</v>
      </c>
      <c r="Q94" s="175">
        <v>0</v>
      </c>
      <c r="R94" s="175">
        <f t="shared" si="2"/>
        <v>0</v>
      </c>
      <c r="S94" s="175">
        <v>0</v>
      </c>
      <c r="T94" s="176">
        <f t="shared" si="3"/>
        <v>0</v>
      </c>
      <c r="AR94" s="18" t="s">
        <v>2136</v>
      </c>
      <c r="AT94" s="18" t="s">
        <v>189</v>
      </c>
      <c r="AU94" s="18" t="s">
        <v>195</v>
      </c>
      <c r="AY94" s="18" t="s">
        <v>187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18" t="s">
        <v>195</v>
      </c>
      <c r="BK94" s="177">
        <f t="shared" si="9"/>
        <v>0</v>
      </c>
      <c r="BL94" s="18" t="s">
        <v>2136</v>
      </c>
      <c r="BM94" s="18" t="s">
        <v>2165</v>
      </c>
    </row>
    <row r="95" spans="2:65" s="1" customFormat="1" ht="22.5" customHeight="1">
      <c r="B95" s="165"/>
      <c r="C95" s="166" t="s">
        <v>246</v>
      </c>
      <c r="D95" s="166" t="s">
        <v>189</v>
      </c>
      <c r="E95" s="167" t="s">
        <v>2166</v>
      </c>
      <c r="F95" s="168" t="s">
        <v>2167</v>
      </c>
      <c r="G95" s="169" t="s">
        <v>192</v>
      </c>
      <c r="H95" s="170">
        <v>300</v>
      </c>
      <c r="I95" s="171"/>
      <c r="J95" s="172">
        <f t="shared" si="0"/>
        <v>0</v>
      </c>
      <c r="K95" s="168" t="s">
        <v>193</v>
      </c>
      <c r="L95" s="35"/>
      <c r="M95" s="173" t="s">
        <v>22</v>
      </c>
      <c r="N95" s="174" t="s">
        <v>43</v>
      </c>
      <c r="O95" s="36"/>
      <c r="P95" s="175">
        <f t="shared" si="1"/>
        <v>0</v>
      </c>
      <c r="Q95" s="175">
        <v>0</v>
      </c>
      <c r="R95" s="175">
        <f t="shared" si="2"/>
        <v>0</v>
      </c>
      <c r="S95" s="175">
        <v>0</v>
      </c>
      <c r="T95" s="176">
        <f t="shared" si="3"/>
        <v>0</v>
      </c>
      <c r="AR95" s="18" t="s">
        <v>2136</v>
      </c>
      <c r="AT95" s="18" t="s">
        <v>189</v>
      </c>
      <c r="AU95" s="18" t="s">
        <v>195</v>
      </c>
      <c r="AY95" s="18" t="s">
        <v>187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18" t="s">
        <v>195</v>
      </c>
      <c r="BK95" s="177">
        <f t="shared" si="9"/>
        <v>0</v>
      </c>
      <c r="BL95" s="18" t="s">
        <v>2136</v>
      </c>
      <c r="BM95" s="18" t="s">
        <v>2168</v>
      </c>
    </row>
    <row r="96" spans="2:65" s="1" customFormat="1" ht="22.5" customHeight="1">
      <c r="B96" s="165"/>
      <c r="C96" s="166" t="s">
        <v>263</v>
      </c>
      <c r="D96" s="166" t="s">
        <v>189</v>
      </c>
      <c r="E96" s="167" t="s">
        <v>2169</v>
      </c>
      <c r="F96" s="168" t="s">
        <v>2170</v>
      </c>
      <c r="G96" s="169" t="s">
        <v>2141</v>
      </c>
      <c r="H96" s="170">
        <v>1</v>
      </c>
      <c r="I96" s="171"/>
      <c r="J96" s="172">
        <f t="shared" si="0"/>
        <v>0</v>
      </c>
      <c r="K96" s="168" t="s">
        <v>193</v>
      </c>
      <c r="L96" s="35"/>
      <c r="M96" s="173" t="s">
        <v>22</v>
      </c>
      <c r="N96" s="174" t="s">
        <v>43</v>
      </c>
      <c r="O96" s="36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18" t="s">
        <v>2136</v>
      </c>
      <c r="AT96" s="18" t="s">
        <v>189</v>
      </c>
      <c r="AU96" s="18" t="s">
        <v>195</v>
      </c>
      <c r="AY96" s="18" t="s">
        <v>187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18" t="s">
        <v>195</v>
      </c>
      <c r="BK96" s="177">
        <f t="shared" si="9"/>
        <v>0</v>
      </c>
      <c r="BL96" s="18" t="s">
        <v>2136</v>
      </c>
      <c r="BM96" s="18" t="s">
        <v>2171</v>
      </c>
    </row>
    <row r="97" spans="2:63" s="10" customFormat="1" ht="29.25" customHeight="1">
      <c r="B97" s="151"/>
      <c r="D97" s="162" t="s">
        <v>70</v>
      </c>
      <c r="E97" s="163" t="s">
        <v>2172</v>
      </c>
      <c r="F97" s="163" t="s">
        <v>2173</v>
      </c>
      <c r="I97" s="154"/>
      <c r="J97" s="164">
        <f>BK97</f>
        <v>0</v>
      </c>
      <c r="L97" s="151"/>
      <c r="M97" s="156"/>
      <c r="N97" s="157"/>
      <c r="O97" s="157"/>
      <c r="P97" s="158">
        <f>SUM(P98:P107)</f>
        <v>0</v>
      </c>
      <c r="Q97" s="157"/>
      <c r="R97" s="158">
        <f>SUM(R98:R107)</f>
        <v>0</v>
      </c>
      <c r="S97" s="157"/>
      <c r="T97" s="159">
        <f>SUM(T98:T107)</f>
        <v>0</v>
      </c>
      <c r="AR97" s="152" t="s">
        <v>218</v>
      </c>
      <c r="AT97" s="160" t="s">
        <v>70</v>
      </c>
      <c r="AU97" s="160" t="s">
        <v>78</v>
      </c>
      <c r="AY97" s="152" t="s">
        <v>187</v>
      </c>
      <c r="BK97" s="161">
        <f>SUM(BK98:BK107)</f>
        <v>0</v>
      </c>
    </row>
    <row r="98" spans="2:65" s="1" customFormat="1" ht="22.5" customHeight="1">
      <c r="B98" s="165"/>
      <c r="C98" s="166" t="s">
        <v>269</v>
      </c>
      <c r="D98" s="166" t="s">
        <v>189</v>
      </c>
      <c r="E98" s="167" t="s">
        <v>2174</v>
      </c>
      <c r="F98" s="168" t="s">
        <v>2175</v>
      </c>
      <c r="G98" s="169" t="s">
        <v>1643</v>
      </c>
      <c r="H98" s="170">
        <v>1</v>
      </c>
      <c r="I98" s="171"/>
      <c r="J98" s="172">
        <f>ROUND(I98*H98,2)</f>
        <v>0</v>
      </c>
      <c r="K98" s="168" t="s">
        <v>22</v>
      </c>
      <c r="L98" s="35"/>
      <c r="M98" s="173" t="s">
        <v>22</v>
      </c>
      <c r="N98" s="174" t="s">
        <v>43</v>
      </c>
      <c r="O98" s="36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AR98" s="18" t="s">
        <v>194</v>
      </c>
      <c r="AT98" s="18" t="s">
        <v>189</v>
      </c>
      <c r="AU98" s="18" t="s">
        <v>195</v>
      </c>
      <c r="AY98" s="18" t="s">
        <v>187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8" t="s">
        <v>195</v>
      </c>
      <c r="BK98" s="177">
        <f>ROUND(I98*H98,2)</f>
        <v>0</v>
      </c>
      <c r="BL98" s="18" t="s">
        <v>194</v>
      </c>
      <c r="BM98" s="18" t="s">
        <v>2176</v>
      </c>
    </row>
    <row r="99" spans="2:65" s="1" customFormat="1" ht="22.5" customHeight="1">
      <c r="B99" s="165"/>
      <c r="C99" s="166" t="s">
        <v>273</v>
      </c>
      <c r="D99" s="166" t="s">
        <v>189</v>
      </c>
      <c r="E99" s="167" t="s">
        <v>2177</v>
      </c>
      <c r="F99" s="168" t="s">
        <v>2178</v>
      </c>
      <c r="G99" s="169" t="s">
        <v>1643</v>
      </c>
      <c r="H99" s="170">
        <v>8</v>
      </c>
      <c r="I99" s="171"/>
      <c r="J99" s="172">
        <f>ROUND(I99*H99,2)</f>
        <v>0</v>
      </c>
      <c r="K99" s="168" t="s">
        <v>22</v>
      </c>
      <c r="L99" s="35"/>
      <c r="M99" s="173" t="s">
        <v>22</v>
      </c>
      <c r="N99" s="174" t="s">
        <v>43</v>
      </c>
      <c r="O99" s="36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AR99" s="18" t="s">
        <v>194</v>
      </c>
      <c r="AT99" s="18" t="s">
        <v>189</v>
      </c>
      <c r="AU99" s="18" t="s">
        <v>195</v>
      </c>
      <c r="AY99" s="18" t="s">
        <v>187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8" t="s">
        <v>195</v>
      </c>
      <c r="BK99" s="177">
        <f>ROUND(I99*H99,2)</f>
        <v>0</v>
      </c>
      <c r="BL99" s="18" t="s">
        <v>194</v>
      </c>
      <c r="BM99" s="18" t="s">
        <v>2179</v>
      </c>
    </row>
    <row r="100" spans="2:65" s="1" customFormat="1" ht="22.5" customHeight="1">
      <c r="B100" s="165"/>
      <c r="C100" s="166" t="s">
        <v>283</v>
      </c>
      <c r="D100" s="166" t="s">
        <v>189</v>
      </c>
      <c r="E100" s="167" t="s">
        <v>2180</v>
      </c>
      <c r="F100" s="168" t="s">
        <v>2181</v>
      </c>
      <c r="G100" s="169" t="s">
        <v>742</v>
      </c>
      <c r="H100" s="170">
        <v>10</v>
      </c>
      <c r="I100" s="171"/>
      <c r="J100" s="172">
        <f>ROUND(I100*H100,2)</f>
        <v>0</v>
      </c>
      <c r="K100" s="168" t="s">
        <v>22</v>
      </c>
      <c r="L100" s="35"/>
      <c r="M100" s="173" t="s">
        <v>22</v>
      </c>
      <c r="N100" s="174" t="s">
        <v>43</v>
      </c>
      <c r="O100" s="36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AR100" s="18" t="s">
        <v>194</v>
      </c>
      <c r="AT100" s="18" t="s">
        <v>189</v>
      </c>
      <c r="AU100" s="18" t="s">
        <v>195</v>
      </c>
      <c r="AY100" s="18" t="s">
        <v>187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8" t="s">
        <v>195</v>
      </c>
      <c r="BK100" s="177">
        <f>ROUND(I100*H100,2)</f>
        <v>0</v>
      </c>
      <c r="BL100" s="18" t="s">
        <v>194</v>
      </c>
      <c r="BM100" s="18" t="s">
        <v>2182</v>
      </c>
    </row>
    <row r="101" spans="2:65" s="1" customFormat="1" ht="22.5" customHeight="1">
      <c r="B101" s="165"/>
      <c r="C101" s="166" t="s">
        <v>292</v>
      </c>
      <c r="D101" s="166" t="s">
        <v>189</v>
      </c>
      <c r="E101" s="167" t="s">
        <v>2183</v>
      </c>
      <c r="F101" s="168" t="s">
        <v>2184</v>
      </c>
      <c r="G101" s="169" t="s">
        <v>742</v>
      </c>
      <c r="H101" s="170">
        <v>1</v>
      </c>
      <c r="I101" s="171"/>
      <c r="J101" s="172">
        <f>ROUND(I101*H101,2)</f>
        <v>0</v>
      </c>
      <c r="K101" s="168" t="s">
        <v>22</v>
      </c>
      <c r="L101" s="35"/>
      <c r="M101" s="173" t="s">
        <v>22</v>
      </c>
      <c r="N101" s="174" t="s">
        <v>43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8" t="s">
        <v>2136</v>
      </c>
      <c r="AT101" s="18" t="s">
        <v>189</v>
      </c>
      <c r="AU101" s="18" t="s">
        <v>195</v>
      </c>
      <c r="AY101" s="18" t="s">
        <v>187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8" t="s">
        <v>195</v>
      </c>
      <c r="BK101" s="177">
        <f>ROUND(I101*H101,2)</f>
        <v>0</v>
      </c>
      <c r="BL101" s="18" t="s">
        <v>2136</v>
      </c>
      <c r="BM101" s="18" t="s">
        <v>2185</v>
      </c>
    </row>
    <row r="102" spans="2:65" s="1" customFormat="1" ht="22.5" customHeight="1">
      <c r="B102" s="165"/>
      <c r="C102" s="166" t="s">
        <v>8</v>
      </c>
      <c r="D102" s="166" t="s">
        <v>189</v>
      </c>
      <c r="E102" s="167" t="s">
        <v>2186</v>
      </c>
      <c r="F102" s="168" t="s">
        <v>2187</v>
      </c>
      <c r="G102" s="169" t="s">
        <v>2141</v>
      </c>
      <c r="H102" s="170">
        <v>1</v>
      </c>
      <c r="I102" s="171"/>
      <c r="J102" s="172">
        <f>ROUND(I102*H102,2)</f>
        <v>0</v>
      </c>
      <c r="K102" s="168" t="s">
        <v>22</v>
      </c>
      <c r="L102" s="35"/>
      <c r="M102" s="173" t="s">
        <v>22</v>
      </c>
      <c r="N102" s="174" t="s">
        <v>43</v>
      </c>
      <c r="O102" s="3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8" t="s">
        <v>2136</v>
      </c>
      <c r="AT102" s="18" t="s">
        <v>189</v>
      </c>
      <c r="AU102" s="18" t="s">
        <v>195</v>
      </c>
      <c r="AY102" s="18" t="s">
        <v>187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195</v>
      </c>
      <c r="BK102" s="177">
        <f>ROUND(I102*H102,2)</f>
        <v>0</v>
      </c>
      <c r="BL102" s="18" t="s">
        <v>2136</v>
      </c>
      <c r="BM102" s="18" t="s">
        <v>2188</v>
      </c>
    </row>
    <row r="103" spans="2:47" s="1" customFormat="1" ht="108">
      <c r="B103" s="35"/>
      <c r="D103" s="196" t="s">
        <v>429</v>
      </c>
      <c r="F103" s="230" t="s">
        <v>2189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429</v>
      </c>
      <c r="AU103" s="18" t="s">
        <v>195</v>
      </c>
    </row>
    <row r="104" spans="2:65" s="1" customFormat="1" ht="22.5" customHeight="1">
      <c r="B104" s="165"/>
      <c r="C104" s="166" t="s">
        <v>301</v>
      </c>
      <c r="D104" s="166" t="s">
        <v>189</v>
      </c>
      <c r="E104" s="167" t="s">
        <v>2190</v>
      </c>
      <c r="F104" s="168" t="s">
        <v>2191</v>
      </c>
      <c r="G104" s="169" t="s">
        <v>2141</v>
      </c>
      <c r="H104" s="170">
        <v>1</v>
      </c>
      <c r="I104" s="171"/>
      <c r="J104" s="172">
        <f>ROUND(I104*H104,2)</f>
        <v>0</v>
      </c>
      <c r="K104" s="168" t="s">
        <v>22</v>
      </c>
      <c r="L104" s="35"/>
      <c r="M104" s="173" t="s">
        <v>22</v>
      </c>
      <c r="N104" s="174" t="s">
        <v>43</v>
      </c>
      <c r="O104" s="36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AR104" s="18" t="s">
        <v>2136</v>
      </c>
      <c r="AT104" s="18" t="s">
        <v>189</v>
      </c>
      <c r="AU104" s="18" t="s">
        <v>195</v>
      </c>
      <c r="AY104" s="18" t="s">
        <v>187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8" t="s">
        <v>195</v>
      </c>
      <c r="BK104" s="177">
        <f>ROUND(I104*H104,2)</f>
        <v>0</v>
      </c>
      <c r="BL104" s="18" t="s">
        <v>2136</v>
      </c>
      <c r="BM104" s="18" t="s">
        <v>2192</v>
      </c>
    </row>
    <row r="105" spans="2:47" s="1" customFormat="1" ht="108">
      <c r="B105" s="35"/>
      <c r="D105" s="196" t="s">
        <v>429</v>
      </c>
      <c r="F105" s="230" t="s">
        <v>2189</v>
      </c>
      <c r="I105" s="139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429</v>
      </c>
      <c r="AU105" s="18" t="s">
        <v>195</v>
      </c>
    </row>
    <row r="106" spans="2:65" s="1" customFormat="1" ht="22.5" customHeight="1">
      <c r="B106" s="165"/>
      <c r="C106" s="166" t="s">
        <v>306</v>
      </c>
      <c r="D106" s="166" t="s">
        <v>189</v>
      </c>
      <c r="E106" s="167" t="s">
        <v>2193</v>
      </c>
      <c r="F106" s="168" t="s">
        <v>2194</v>
      </c>
      <c r="G106" s="169" t="s">
        <v>2141</v>
      </c>
      <c r="H106" s="170">
        <v>1</v>
      </c>
      <c r="I106" s="171"/>
      <c r="J106" s="172">
        <f>ROUND(I106*H106,2)</f>
        <v>0</v>
      </c>
      <c r="K106" s="168" t="s">
        <v>22</v>
      </c>
      <c r="L106" s="35"/>
      <c r="M106" s="173" t="s">
        <v>22</v>
      </c>
      <c r="N106" s="174" t="s">
        <v>43</v>
      </c>
      <c r="O106" s="36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AR106" s="18" t="s">
        <v>2136</v>
      </c>
      <c r="AT106" s="18" t="s">
        <v>189</v>
      </c>
      <c r="AU106" s="18" t="s">
        <v>195</v>
      </c>
      <c r="AY106" s="18" t="s">
        <v>187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8" t="s">
        <v>195</v>
      </c>
      <c r="BK106" s="177">
        <f>ROUND(I106*H106,2)</f>
        <v>0</v>
      </c>
      <c r="BL106" s="18" t="s">
        <v>2136</v>
      </c>
      <c r="BM106" s="18" t="s">
        <v>2195</v>
      </c>
    </row>
    <row r="107" spans="2:47" s="1" customFormat="1" ht="108">
      <c r="B107" s="35"/>
      <c r="D107" s="179" t="s">
        <v>429</v>
      </c>
      <c r="F107" s="229" t="s">
        <v>2189</v>
      </c>
      <c r="I107" s="139"/>
      <c r="L107" s="35"/>
      <c r="M107" s="239"/>
      <c r="N107" s="232"/>
      <c r="O107" s="232"/>
      <c r="P107" s="232"/>
      <c r="Q107" s="232"/>
      <c r="R107" s="232"/>
      <c r="S107" s="232"/>
      <c r="T107" s="240"/>
      <c r="AT107" s="18" t="s">
        <v>429</v>
      </c>
      <c r="AU107" s="18" t="s">
        <v>195</v>
      </c>
    </row>
    <row r="108" spans="2:12" s="1" customFormat="1" ht="6.75" customHeight="1">
      <c r="B108" s="50"/>
      <c r="C108" s="51"/>
      <c r="D108" s="51"/>
      <c r="E108" s="51"/>
      <c r="F108" s="51"/>
      <c r="G108" s="51"/>
      <c r="H108" s="51"/>
      <c r="I108" s="117"/>
      <c r="J108" s="51"/>
      <c r="K108" s="51"/>
      <c r="L108" s="35"/>
    </row>
    <row r="1395" ht="13.5">
      <c r="AT1395" s="235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92" customWidth="1"/>
    <col min="2" max="2" width="1.66796875" style="292" customWidth="1"/>
    <col min="3" max="4" width="5" style="292" customWidth="1"/>
    <col min="5" max="5" width="11.66015625" style="292" customWidth="1"/>
    <col min="6" max="6" width="9.16015625" style="292" customWidth="1"/>
    <col min="7" max="7" width="5" style="292" customWidth="1"/>
    <col min="8" max="8" width="77.83203125" style="292" customWidth="1"/>
    <col min="9" max="10" width="20" style="292" customWidth="1"/>
    <col min="11" max="11" width="1.66796875" style="292" customWidth="1"/>
    <col min="12" max="16384" width="9.33203125" style="292" customWidth="1"/>
  </cols>
  <sheetData>
    <row r="1" ht="37.5" customHeight="1"/>
    <row r="2" spans="2:1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299" customFormat="1" ht="45" customHeight="1">
      <c r="B3" s="296"/>
      <c r="C3" s="297" t="s">
        <v>2203</v>
      </c>
      <c r="D3" s="297"/>
      <c r="E3" s="297"/>
      <c r="F3" s="297"/>
      <c r="G3" s="297"/>
      <c r="H3" s="297"/>
      <c r="I3" s="297"/>
      <c r="J3" s="297"/>
      <c r="K3" s="298"/>
    </row>
    <row r="4" spans="2:11" ht="25.5" customHeight="1">
      <c r="B4" s="300"/>
      <c r="C4" s="301" t="s">
        <v>2204</v>
      </c>
      <c r="D4" s="301"/>
      <c r="E4" s="301"/>
      <c r="F4" s="301"/>
      <c r="G4" s="301"/>
      <c r="H4" s="301"/>
      <c r="I4" s="301"/>
      <c r="J4" s="301"/>
      <c r="K4" s="302"/>
    </row>
    <row r="5" spans="2:1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0"/>
      <c r="C6" s="304" t="s">
        <v>2205</v>
      </c>
      <c r="D6" s="304"/>
      <c r="E6" s="304"/>
      <c r="F6" s="304"/>
      <c r="G6" s="304"/>
      <c r="H6" s="304"/>
      <c r="I6" s="304"/>
      <c r="J6" s="304"/>
      <c r="K6" s="302"/>
    </row>
    <row r="7" spans="2:11" ht="15" customHeight="1">
      <c r="B7" s="305"/>
      <c r="C7" s="304" t="s">
        <v>2206</v>
      </c>
      <c r="D7" s="304"/>
      <c r="E7" s="304"/>
      <c r="F7" s="304"/>
      <c r="G7" s="304"/>
      <c r="H7" s="304"/>
      <c r="I7" s="304"/>
      <c r="J7" s="304"/>
      <c r="K7" s="302"/>
    </row>
    <row r="8" spans="2:11" ht="12.75" customHeight="1">
      <c r="B8" s="305"/>
      <c r="C8" s="306"/>
      <c r="D8" s="306"/>
      <c r="E8" s="306"/>
      <c r="F8" s="306"/>
      <c r="G8" s="306"/>
      <c r="H8" s="306"/>
      <c r="I8" s="306"/>
      <c r="J8" s="306"/>
      <c r="K8" s="302"/>
    </row>
    <row r="9" spans="2:11" ht="15" customHeight="1">
      <c r="B9" s="305"/>
      <c r="C9" s="304" t="s">
        <v>2207</v>
      </c>
      <c r="D9" s="304"/>
      <c r="E9" s="304"/>
      <c r="F9" s="304"/>
      <c r="G9" s="304"/>
      <c r="H9" s="304"/>
      <c r="I9" s="304"/>
      <c r="J9" s="304"/>
      <c r="K9" s="302"/>
    </row>
    <row r="10" spans="2:11" ht="15" customHeight="1">
      <c r="B10" s="305"/>
      <c r="C10" s="306"/>
      <c r="D10" s="304" t="s">
        <v>2208</v>
      </c>
      <c r="E10" s="304"/>
      <c r="F10" s="304"/>
      <c r="G10" s="304"/>
      <c r="H10" s="304"/>
      <c r="I10" s="304"/>
      <c r="J10" s="304"/>
      <c r="K10" s="302"/>
    </row>
    <row r="11" spans="2:11" ht="15" customHeight="1">
      <c r="B11" s="305"/>
      <c r="C11" s="307"/>
      <c r="D11" s="304" t="s">
        <v>2209</v>
      </c>
      <c r="E11" s="304"/>
      <c r="F11" s="304"/>
      <c r="G11" s="304"/>
      <c r="H11" s="304"/>
      <c r="I11" s="304"/>
      <c r="J11" s="304"/>
      <c r="K11" s="302"/>
    </row>
    <row r="12" spans="2:11" ht="12.75" customHeight="1">
      <c r="B12" s="305"/>
      <c r="C12" s="307"/>
      <c r="D12" s="307"/>
      <c r="E12" s="307"/>
      <c r="F12" s="307"/>
      <c r="G12" s="307"/>
      <c r="H12" s="307"/>
      <c r="I12" s="307"/>
      <c r="J12" s="307"/>
      <c r="K12" s="302"/>
    </row>
    <row r="13" spans="2:11" ht="15" customHeight="1">
      <c r="B13" s="305"/>
      <c r="C13" s="307"/>
      <c r="D13" s="304" t="s">
        <v>2210</v>
      </c>
      <c r="E13" s="304"/>
      <c r="F13" s="304"/>
      <c r="G13" s="304"/>
      <c r="H13" s="304"/>
      <c r="I13" s="304"/>
      <c r="J13" s="304"/>
      <c r="K13" s="302"/>
    </row>
    <row r="14" spans="2:11" ht="15" customHeight="1">
      <c r="B14" s="305"/>
      <c r="C14" s="307"/>
      <c r="D14" s="304" t="s">
        <v>2211</v>
      </c>
      <c r="E14" s="304"/>
      <c r="F14" s="304"/>
      <c r="G14" s="304"/>
      <c r="H14" s="304"/>
      <c r="I14" s="304"/>
      <c r="J14" s="304"/>
      <c r="K14" s="302"/>
    </row>
    <row r="15" spans="2:11" ht="15" customHeight="1">
      <c r="B15" s="305"/>
      <c r="C15" s="307"/>
      <c r="D15" s="304" t="s">
        <v>2212</v>
      </c>
      <c r="E15" s="304"/>
      <c r="F15" s="304"/>
      <c r="G15" s="304"/>
      <c r="H15" s="304"/>
      <c r="I15" s="304"/>
      <c r="J15" s="304"/>
      <c r="K15" s="302"/>
    </row>
    <row r="16" spans="2:11" ht="15" customHeight="1">
      <c r="B16" s="305"/>
      <c r="C16" s="307"/>
      <c r="D16" s="307"/>
      <c r="E16" s="308" t="s">
        <v>77</v>
      </c>
      <c r="F16" s="304" t="s">
        <v>2213</v>
      </c>
      <c r="G16" s="304"/>
      <c r="H16" s="304"/>
      <c r="I16" s="304"/>
      <c r="J16" s="304"/>
      <c r="K16" s="302"/>
    </row>
    <row r="17" spans="2:11" ht="15" customHeight="1">
      <c r="B17" s="305"/>
      <c r="C17" s="307"/>
      <c r="D17" s="307"/>
      <c r="E17" s="308" t="s">
        <v>2214</v>
      </c>
      <c r="F17" s="304" t="s">
        <v>2215</v>
      </c>
      <c r="G17" s="304"/>
      <c r="H17" s="304"/>
      <c r="I17" s="304"/>
      <c r="J17" s="304"/>
      <c r="K17" s="302"/>
    </row>
    <row r="18" spans="2:11" ht="15" customHeight="1">
      <c r="B18" s="305"/>
      <c r="C18" s="307"/>
      <c r="D18" s="307"/>
      <c r="E18" s="308" t="s">
        <v>2216</v>
      </c>
      <c r="F18" s="304" t="s">
        <v>2217</v>
      </c>
      <c r="G18" s="304"/>
      <c r="H18" s="304"/>
      <c r="I18" s="304"/>
      <c r="J18" s="304"/>
      <c r="K18" s="302"/>
    </row>
    <row r="19" spans="2:11" ht="15" customHeight="1">
      <c r="B19" s="305"/>
      <c r="C19" s="307"/>
      <c r="D19" s="307"/>
      <c r="E19" s="308" t="s">
        <v>2218</v>
      </c>
      <c r="F19" s="304" t="s">
        <v>2219</v>
      </c>
      <c r="G19" s="304"/>
      <c r="H19" s="304"/>
      <c r="I19" s="304"/>
      <c r="J19" s="304"/>
      <c r="K19" s="302"/>
    </row>
    <row r="20" spans="2:11" ht="15" customHeight="1">
      <c r="B20" s="305"/>
      <c r="C20" s="307"/>
      <c r="D20" s="307"/>
      <c r="E20" s="308" t="s">
        <v>2220</v>
      </c>
      <c r="F20" s="304" t="s">
        <v>2221</v>
      </c>
      <c r="G20" s="304"/>
      <c r="H20" s="304"/>
      <c r="I20" s="304"/>
      <c r="J20" s="304"/>
      <c r="K20" s="302"/>
    </row>
    <row r="21" spans="2:11" ht="15" customHeight="1">
      <c r="B21" s="305"/>
      <c r="C21" s="307"/>
      <c r="D21" s="307"/>
      <c r="E21" s="308" t="s">
        <v>2222</v>
      </c>
      <c r="F21" s="304" t="s">
        <v>2223</v>
      </c>
      <c r="G21" s="304"/>
      <c r="H21" s="304"/>
      <c r="I21" s="304"/>
      <c r="J21" s="304"/>
      <c r="K21" s="302"/>
    </row>
    <row r="22" spans="2:11" ht="12.75" customHeight="1">
      <c r="B22" s="305"/>
      <c r="C22" s="307"/>
      <c r="D22" s="307"/>
      <c r="E22" s="307"/>
      <c r="F22" s="307"/>
      <c r="G22" s="307"/>
      <c r="H22" s="307"/>
      <c r="I22" s="307"/>
      <c r="J22" s="307"/>
      <c r="K22" s="302"/>
    </row>
    <row r="23" spans="2:11" ht="15" customHeight="1">
      <c r="B23" s="305"/>
      <c r="C23" s="304" t="s">
        <v>2224</v>
      </c>
      <c r="D23" s="304"/>
      <c r="E23" s="304"/>
      <c r="F23" s="304"/>
      <c r="G23" s="304"/>
      <c r="H23" s="304"/>
      <c r="I23" s="304"/>
      <c r="J23" s="304"/>
      <c r="K23" s="302"/>
    </row>
    <row r="24" spans="2:11" ht="15" customHeight="1">
      <c r="B24" s="305"/>
      <c r="C24" s="304" t="s">
        <v>2225</v>
      </c>
      <c r="D24" s="304"/>
      <c r="E24" s="304"/>
      <c r="F24" s="304"/>
      <c r="G24" s="304"/>
      <c r="H24" s="304"/>
      <c r="I24" s="304"/>
      <c r="J24" s="304"/>
      <c r="K24" s="302"/>
    </row>
    <row r="25" spans="2:11" ht="15" customHeight="1">
      <c r="B25" s="305"/>
      <c r="C25" s="306"/>
      <c r="D25" s="304" t="s">
        <v>2226</v>
      </c>
      <c r="E25" s="304"/>
      <c r="F25" s="304"/>
      <c r="G25" s="304"/>
      <c r="H25" s="304"/>
      <c r="I25" s="304"/>
      <c r="J25" s="304"/>
      <c r="K25" s="302"/>
    </row>
    <row r="26" spans="2:11" ht="15" customHeight="1">
      <c r="B26" s="305"/>
      <c r="C26" s="307"/>
      <c r="D26" s="304" t="s">
        <v>2227</v>
      </c>
      <c r="E26" s="304"/>
      <c r="F26" s="304"/>
      <c r="G26" s="304"/>
      <c r="H26" s="304"/>
      <c r="I26" s="304"/>
      <c r="J26" s="304"/>
      <c r="K26" s="302"/>
    </row>
    <row r="27" spans="2:11" ht="12.75" customHeight="1">
      <c r="B27" s="305"/>
      <c r="C27" s="307"/>
      <c r="D27" s="307"/>
      <c r="E27" s="307"/>
      <c r="F27" s="307"/>
      <c r="G27" s="307"/>
      <c r="H27" s="307"/>
      <c r="I27" s="307"/>
      <c r="J27" s="307"/>
      <c r="K27" s="302"/>
    </row>
    <row r="28" spans="2:11" ht="15" customHeight="1">
      <c r="B28" s="305"/>
      <c r="C28" s="307"/>
      <c r="D28" s="304" t="s">
        <v>2228</v>
      </c>
      <c r="E28" s="304"/>
      <c r="F28" s="304"/>
      <c r="G28" s="304"/>
      <c r="H28" s="304"/>
      <c r="I28" s="304"/>
      <c r="J28" s="304"/>
      <c r="K28" s="302"/>
    </row>
    <row r="29" spans="2:11" ht="15" customHeight="1">
      <c r="B29" s="305"/>
      <c r="C29" s="307"/>
      <c r="D29" s="304" t="s">
        <v>2229</v>
      </c>
      <c r="E29" s="304"/>
      <c r="F29" s="304"/>
      <c r="G29" s="304"/>
      <c r="H29" s="304"/>
      <c r="I29" s="304"/>
      <c r="J29" s="304"/>
      <c r="K29" s="302"/>
    </row>
    <row r="30" spans="2:11" ht="12.75" customHeight="1">
      <c r="B30" s="305"/>
      <c r="C30" s="307"/>
      <c r="D30" s="307"/>
      <c r="E30" s="307"/>
      <c r="F30" s="307"/>
      <c r="G30" s="307"/>
      <c r="H30" s="307"/>
      <c r="I30" s="307"/>
      <c r="J30" s="307"/>
      <c r="K30" s="302"/>
    </row>
    <row r="31" spans="2:11" ht="15" customHeight="1">
      <c r="B31" s="305"/>
      <c r="C31" s="307"/>
      <c r="D31" s="304" t="s">
        <v>2230</v>
      </c>
      <c r="E31" s="304"/>
      <c r="F31" s="304"/>
      <c r="G31" s="304"/>
      <c r="H31" s="304"/>
      <c r="I31" s="304"/>
      <c r="J31" s="304"/>
      <c r="K31" s="302"/>
    </row>
    <row r="32" spans="2:11" ht="15" customHeight="1">
      <c r="B32" s="305"/>
      <c r="C32" s="307"/>
      <c r="D32" s="304" t="s">
        <v>2231</v>
      </c>
      <c r="E32" s="304"/>
      <c r="F32" s="304"/>
      <c r="G32" s="304"/>
      <c r="H32" s="304"/>
      <c r="I32" s="304"/>
      <c r="J32" s="304"/>
      <c r="K32" s="302"/>
    </row>
    <row r="33" spans="2:11" ht="15" customHeight="1">
      <c r="B33" s="305"/>
      <c r="C33" s="307"/>
      <c r="D33" s="304" t="s">
        <v>2232</v>
      </c>
      <c r="E33" s="304"/>
      <c r="F33" s="304"/>
      <c r="G33" s="304"/>
      <c r="H33" s="304"/>
      <c r="I33" s="304"/>
      <c r="J33" s="304"/>
      <c r="K33" s="302"/>
    </row>
    <row r="34" spans="2:11" ht="15" customHeight="1">
      <c r="B34" s="305"/>
      <c r="C34" s="307"/>
      <c r="D34" s="306"/>
      <c r="E34" s="309" t="s">
        <v>172</v>
      </c>
      <c r="F34" s="306"/>
      <c r="G34" s="304" t="s">
        <v>2233</v>
      </c>
      <c r="H34" s="304"/>
      <c r="I34" s="304"/>
      <c r="J34" s="304"/>
      <c r="K34" s="302"/>
    </row>
    <row r="35" spans="2:11" ht="30.75" customHeight="1">
      <c r="B35" s="305"/>
      <c r="C35" s="307"/>
      <c r="D35" s="306"/>
      <c r="E35" s="309" t="s">
        <v>2234</v>
      </c>
      <c r="F35" s="306"/>
      <c r="G35" s="304" t="s">
        <v>2235</v>
      </c>
      <c r="H35" s="304"/>
      <c r="I35" s="304"/>
      <c r="J35" s="304"/>
      <c r="K35" s="302"/>
    </row>
    <row r="36" spans="2:11" ht="15" customHeight="1">
      <c r="B36" s="305"/>
      <c r="C36" s="307"/>
      <c r="D36" s="306"/>
      <c r="E36" s="309" t="s">
        <v>52</v>
      </c>
      <c r="F36" s="306"/>
      <c r="G36" s="304" t="s">
        <v>2236</v>
      </c>
      <c r="H36" s="304"/>
      <c r="I36" s="304"/>
      <c r="J36" s="304"/>
      <c r="K36" s="302"/>
    </row>
    <row r="37" spans="2:11" ht="15" customHeight="1">
      <c r="B37" s="305"/>
      <c r="C37" s="307"/>
      <c r="D37" s="306"/>
      <c r="E37" s="309" t="s">
        <v>173</v>
      </c>
      <c r="F37" s="306"/>
      <c r="G37" s="304" t="s">
        <v>2237</v>
      </c>
      <c r="H37" s="304"/>
      <c r="I37" s="304"/>
      <c r="J37" s="304"/>
      <c r="K37" s="302"/>
    </row>
    <row r="38" spans="2:11" ht="15" customHeight="1">
      <c r="B38" s="305"/>
      <c r="C38" s="307"/>
      <c r="D38" s="306"/>
      <c r="E38" s="309" t="s">
        <v>174</v>
      </c>
      <c r="F38" s="306"/>
      <c r="G38" s="304" t="s">
        <v>2238</v>
      </c>
      <c r="H38" s="304"/>
      <c r="I38" s="304"/>
      <c r="J38" s="304"/>
      <c r="K38" s="302"/>
    </row>
    <row r="39" spans="2:11" ht="15" customHeight="1">
      <c r="B39" s="305"/>
      <c r="C39" s="307"/>
      <c r="D39" s="306"/>
      <c r="E39" s="309" t="s">
        <v>175</v>
      </c>
      <c r="F39" s="306"/>
      <c r="G39" s="304" t="s">
        <v>2239</v>
      </c>
      <c r="H39" s="304"/>
      <c r="I39" s="304"/>
      <c r="J39" s="304"/>
      <c r="K39" s="302"/>
    </row>
    <row r="40" spans="2:11" ht="15" customHeight="1">
      <c r="B40" s="305"/>
      <c r="C40" s="307"/>
      <c r="D40" s="306"/>
      <c r="E40" s="309" t="s">
        <v>2240</v>
      </c>
      <c r="F40" s="306"/>
      <c r="G40" s="304" t="s">
        <v>2241</v>
      </c>
      <c r="H40" s="304"/>
      <c r="I40" s="304"/>
      <c r="J40" s="304"/>
      <c r="K40" s="302"/>
    </row>
    <row r="41" spans="2:11" ht="15" customHeight="1">
      <c r="B41" s="305"/>
      <c r="C41" s="307"/>
      <c r="D41" s="306"/>
      <c r="E41" s="309"/>
      <c r="F41" s="306"/>
      <c r="G41" s="304" t="s">
        <v>2242</v>
      </c>
      <c r="H41" s="304"/>
      <c r="I41" s="304"/>
      <c r="J41" s="304"/>
      <c r="K41" s="302"/>
    </row>
    <row r="42" spans="2:11" ht="15" customHeight="1">
      <c r="B42" s="305"/>
      <c r="C42" s="307"/>
      <c r="D42" s="306"/>
      <c r="E42" s="309" t="s">
        <v>2243</v>
      </c>
      <c r="F42" s="306"/>
      <c r="G42" s="304" t="s">
        <v>2244</v>
      </c>
      <c r="H42" s="304"/>
      <c r="I42" s="304"/>
      <c r="J42" s="304"/>
      <c r="K42" s="302"/>
    </row>
    <row r="43" spans="2:11" ht="15" customHeight="1">
      <c r="B43" s="305"/>
      <c r="C43" s="307"/>
      <c r="D43" s="306"/>
      <c r="E43" s="309" t="s">
        <v>177</v>
      </c>
      <c r="F43" s="306"/>
      <c r="G43" s="304" t="s">
        <v>2245</v>
      </c>
      <c r="H43" s="304"/>
      <c r="I43" s="304"/>
      <c r="J43" s="304"/>
      <c r="K43" s="302"/>
    </row>
    <row r="44" spans="2:11" ht="12.75" customHeight="1">
      <c r="B44" s="305"/>
      <c r="C44" s="307"/>
      <c r="D44" s="306"/>
      <c r="E44" s="306"/>
      <c r="F44" s="306"/>
      <c r="G44" s="306"/>
      <c r="H44" s="306"/>
      <c r="I44" s="306"/>
      <c r="J44" s="306"/>
      <c r="K44" s="302"/>
    </row>
    <row r="45" spans="2:11" ht="15" customHeight="1">
      <c r="B45" s="305"/>
      <c r="C45" s="307"/>
      <c r="D45" s="304" t="s">
        <v>2246</v>
      </c>
      <c r="E45" s="304"/>
      <c r="F45" s="304"/>
      <c r="G45" s="304"/>
      <c r="H45" s="304"/>
      <c r="I45" s="304"/>
      <c r="J45" s="304"/>
      <c r="K45" s="302"/>
    </row>
    <row r="46" spans="2:11" ht="15" customHeight="1">
      <c r="B46" s="305"/>
      <c r="C46" s="307"/>
      <c r="D46" s="307"/>
      <c r="E46" s="304" t="s">
        <v>2247</v>
      </c>
      <c r="F46" s="304"/>
      <c r="G46" s="304"/>
      <c r="H46" s="304"/>
      <c r="I46" s="304"/>
      <c r="J46" s="304"/>
      <c r="K46" s="302"/>
    </row>
    <row r="47" spans="2:11" ht="15" customHeight="1">
      <c r="B47" s="305"/>
      <c r="C47" s="307"/>
      <c r="D47" s="307"/>
      <c r="E47" s="304" t="s">
        <v>2248</v>
      </c>
      <c r="F47" s="304"/>
      <c r="G47" s="304"/>
      <c r="H47" s="304"/>
      <c r="I47" s="304"/>
      <c r="J47" s="304"/>
      <c r="K47" s="302"/>
    </row>
    <row r="48" spans="2:11" ht="15" customHeight="1">
      <c r="B48" s="305"/>
      <c r="C48" s="307"/>
      <c r="D48" s="307"/>
      <c r="E48" s="304" t="s">
        <v>2249</v>
      </c>
      <c r="F48" s="304"/>
      <c r="G48" s="304"/>
      <c r="H48" s="304"/>
      <c r="I48" s="304"/>
      <c r="J48" s="304"/>
      <c r="K48" s="302"/>
    </row>
    <row r="49" spans="2:11" ht="15" customHeight="1">
      <c r="B49" s="305"/>
      <c r="C49" s="307"/>
      <c r="D49" s="304" t="s">
        <v>2250</v>
      </c>
      <c r="E49" s="304"/>
      <c r="F49" s="304"/>
      <c r="G49" s="304"/>
      <c r="H49" s="304"/>
      <c r="I49" s="304"/>
      <c r="J49" s="304"/>
      <c r="K49" s="302"/>
    </row>
    <row r="50" spans="2:11" ht="25.5" customHeight="1">
      <c r="B50" s="300"/>
      <c r="C50" s="301" t="s">
        <v>2251</v>
      </c>
      <c r="D50" s="301"/>
      <c r="E50" s="301"/>
      <c r="F50" s="301"/>
      <c r="G50" s="301"/>
      <c r="H50" s="301"/>
      <c r="I50" s="301"/>
      <c r="J50" s="301"/>
      <c r="K50" s="302"/>
    </row>
    <row r="51" spans="2:11" ht="5.25" customHeight="1">
      <c r="B51" s="300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0"/>
      <c r="C52" s="304" t="s">
        <v>2252</v>
      </c>
      <c r="D52" s="304"/>
      <c r="E52" s="304"/>
      <c r="F52" s="304"/>
      <c r="G52" s="304"/>
      <c r="H52" s="304"/>
      <c r="I52" s="304"/>
      <c r="J52" s="304"/>
      <c r="K52" s="302"/>
    </row>
    <row r="53" spans="2:11" ht="15" customHeight="1">
      <c r="B53" s="300"/>
      <c r="C53" s="304" t="s">
        <v>2253</v>
      </c>
      <c r="D53" s="304"/>
      <c r="E53" s="304"/>
      <c r="F53" s="304"/>
      <c r="G53" s="304"/>
      <c r="H53" s="304"/>
      <c r="I53" s="304"/>
      <c r="J53" s="304"/>
      <c r="K53" s="302"/>
    </row>
    <row r="54" spans="2:11" ht="12.75" customHeight="1">
      <c r="B54" s="300"/>
      <c r="C54" s="306"/>
      <c r="D54" s="306"/>
      <c r="E54" s="306"/>
      <c r="F54" s="306"/>
      <c r="G54" s="306"/>
      <c r="H54" s="306"/>
      <c r="I54" s="306"/>
      <c r="J54" s="306"/>
      <c r="K54" s="302"/>
    </row>
    <row r="55" spans="2:11" ht="15" customHeight="1">
      <c r="B55" s="300"/>
      <c r="C55" s="304" t="s">
        <v>2254</v>
      </c>
      <c r="D55" s="304"/>
      <c r="E55" s="304"/>
      <c r="F55" s="304"/>
      <c r="G55" s="304"/>
      <c r="H55" s="304"/>
      <c r="I55" s="304"/>
      <c r="J55" s="304"/>
      <c r="K55" s="302"/>
    </row>
    <row r="56" spans="2:11" ht="15" customHeight="1">
      <c r="B56" s="300"/>
      <c r="C56" s="307"/>
      <c r="D56" s="304" t="s">
        <v>2255</v>
      </c>
      <c r="E56" s="304"/>
      <c r="F56" s="304"/>
      <c r="G56" s="304"/>
      <c r="H56" s="304"/>
      <c r="I56" s="304"/>
      <c r="J56" s="304"/>
      <c r="K56" s="302"/>
    </row>
    <row r="57" spans="2:11" ht="15" customHeight="1">
      <c r="B57" s="300"/>
      <c r="C57" s="307"/>
      <c r="D57" s="304" t="s">
        <v>2256</v>
      </c>
      <c r="E57" s="304"/>
      <c r="F57" s="304"/>
      <c r="G57" s="304"/>
      <c r="H57" s="304"/>
      <c r="I57" s="304"/>
      <c r="J57" s="304"/>
      <c r="K57" s="302"/>
    </row>
    <row r="58" spans="2:11" ht="15" customHeight="1">
      <c r="B58" s="300"/>
      <c r="C58" s="307"/>
      <c r="D58" s="304" t="s">
        <v>2257</v>
      </c>
      <c r="E58" s="304"/>
      <c r="F58" s="304"/>
      <c r="G58" s="304"/>
      <c r="H58" s="304"/>
      <c r="I58" s="304"/>
      <c r="J58" s="304"/>
      <c r="K58" s="302"/>
    </row>
    <row r="59" spans="2:11" ht="15" customHeight="1">
      <c r="B59" s="300"/>
      <c r="C59" s="307"/>
      <c r="D59" s="304" t="s">
        <v>2258</v>
      </c>
      <c r="E59" s="304"/>
      <c r="F59" s="304"/>
      <c r="G59" s="304"/>
      <c r="H59" s="304"/>
      <c r="I59" s="304"/>
      <c r="J59" s="304"/>
      <c r="K59" s="302"/>
    </row>
    <row r="60" spans="2:11" ht="15" customHeight="1">
      <c r="B60" s="300"/>
      <c r="C60" s="307"/>
      <c r="D60" s="310" t="s">
        <v>2259</v>
      </c>
      <c r="E60" s="310"/>
      <c r="F60" s="310"/>
      <c r="G60" s="310"/>
      <c r="H60" s="310"/>
      <c r="I60" s="310"/>
      <c r="J60" s="310"/>
      <c r="K60" s="302"/>
    </row>
    <row r="61" spans="2:11" ht="15" customHeight="1">
      <c r="B61" s="300"/>
      <c r="C61" s="307"/>
      <c r="D61" s="304" t="s">
        <v>2260</v>
      </c>
      <c r="E61" s="304"/>
      <c r="F61" s="304"/>
      <c r="G61" s="304"/>
      <c r="H61" s="304"/>
      <c r="I61" s="304"/>
      <c r="J61" s="304"/>
      <c r="K61" s="302"/>
    </row>
    <row r="62" spans="2:11" ht="12.75" customHeight="1">
      <c r="B62" s="300"/>
      <c r="C62" s="307"/>
      <c r="D62" s="307"/>
      <c r="E62" s="311"/>
      <c r="F62" s="307"/>
      <c r="G62" s="307"/>
      <c r="H62" s="307"/>
      <c r="I62" s="307"/>
      <c r="J62" s="307"/>
      <c r="K62" s="302"/>
    </row>
    <row r="63" spans="2:11" ht="15" customHeight="1">
      <c r="B63" s="300"/>
      <c r="C63" s="307"/>
      <c r="D63" s="304" t="s">
        <v>2261</v>
      </c>
      <c r="E63" s="304"/>
      <c r="F63" s="304"/>
      <c r="G63" s="304"/>
      <c r="H63" s="304"/>
      <c r="I63" s="304"/>
      <c r="J63" s="304"/>
      <c r="K63" s="302"/>
    </row>
    <row r="64" spans="2:11" ht="15" customHeight="1">
      <c r="B64" s="300"/>
      <c r="C64" s="307"/>
      <c r="D64" s="310" t="s">
        <v>2262</v>
      </c>
      <c r="E64" s="310"/>
      <c r="F64" s="310"/>
      <c r="G64" s="310"/>
      <c r="H64" s="310"/>
      <c r="I64" s="310"/>
      <c r="J64" s="310"/>
      <c r="K64" s="302"/>
    </row>
    <row r="65" spans="2:11" ht="15" customHeight="1">
      <c r="B65" s="300"/>
      <c r="C65" s="307"/>
      <c r="D65" s="304" t="s">
        <v>2263</v>
      </c>
      <c r="E65" s="304"/>
      <c r="F65" s="304"/>
      <c r="G65" s="304"/>
      <c r="H65" s="304"/>
      <c r="I65" s="304"/>
      <c r="J65" s="304"/>
      <c r="K65" s="302"/>
    </row>
    <row r="66" spans="2:11" ht="15" customHeight="1">
      <c r="B66" s="300"/>
      <c r="C66" s="307"/>
      <c r="D66" s="304" t="s">
        <v>2264</v>
      </c>
      <c r="E66" s="304"/>
      <c r="F66" s="304"/>
      <c r="G66" s="304"/>
      <c r="H66" s="304"/>
      <c r="I66" s="304"/>
      <c r="J66" s="304"/>
      <c r="K66" s="302"/>
    </row>
    <row r="67" spans="2:11" ht="15" customHeight="1">
      <c r="B67" s="300"/>
      <c r="C67" s="307"/>
      <c r="D67" s="304" t="s">
        <v>2265</v>
      </c>
      <c r="E67" s="304"/>
      <c r="F67" s="304"/>
      <c r="G67" s="304"/>
      <c r="H67" s="304"/>
      <c r="I67" s="304"/>
      <c r="J67" s="304"/>
      <c r="K67" s="302"/>
    </row>
    <row r="68" spans="2:11" ht="15" customHeight="1">
      <c r="B68" s="300"/>
      <c r="C68" s="307"/>
      <c r="D68" s="304" t="s">
        <v>2266</v>
      </c>
      <c r="E68" s="304"/>
      <c r="F68" s="304"/>
      <c r="G68" s="304"/>
      <c r="H68" s="304"/>
      <c r="I68" s="304"/>
      <c r="J68" s="304"/>
      <c r="K68" s="302"/>
    </row>
    <row r="69" spans="2:11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spans="2:11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spans="2:1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spans="2:11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ht="45" customHeight="1">
      <c r="B73" s="320"/>
      <c r="C73" s="321" t="s">
        <v>2202</v>
      </c>
      <c r="D73" s="321"/>
      <c r="E73" s="321"/>
      <c r="F73" s="321"/>
      <c r="G73" s="321"/>
      <c r="H73" s="321"/>
      <c r="I73" s="321"/>
      <c r="J73" s="321"/>
      <c r="K73" s="322"/>
    </row>
    <row r="74" spans="2:11" ht="17.25" customHeight="1">
      <c r="B74" s="320"/>
      <c r="C74" s="323" t="s">
        <v>2267</v>
      </c>
      <c r="D74" s="323"/>
      <c r="E74" s="323"/>
      <c r="F74" s="323" t="s">
        <v>2268</v>
      </c>
      <c r="G74" s="324"/>
      <c r="H74" s="323" t="s">
        <v>173</v>
      </c>
      <c r="I74" s="323" t="s">
        <v>56</v>
      </c>
      <c r="J74" s="323" t="s">
        <v>2269</v>
      </c>
      <c r="K74" s="322"/>
    </row>
    <row r="75" spans="2:11" ht="17.25" customHeight="1">
      <c r="B75" s="320"/>
      <c r="C75" s="325" t="s">
        <v>2270</v>
      </c>
      <c r="D75" s="325"/>
      <c r="E75" s="325"/>
      <c r="F75" s="326" t="s">
        <v>2271</v>
      </c>
      <c r="G75" s="327"/>
      <c r="H75" s="325"/>
      <c r="I75" s="325"/>
      <c r="J75" s="325" t="s">
        <v>2272</v>
      </c>
      <c r="K75" s="322"/>
    </row>
    <row r="76" spans="2:11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spans="2:11" ht="15" customHeight="1">
      <c r="B77" s="320"/>
      <c r="C77" s="309" t="s">
        <v>52</v>
      </c>
      <c r="D77" s="328"/>
      <c r="E77" s="328"/>
      <c r="F77" s="330" t="s">
        <v>2273</v>
      </c>
      <c r="G77" s="329"/>
      <c r="H77" s="309" t="s">
        <v>2274</v>
      </c>
      <c r="I77" s="309" t="s">
        <v>2275</v>
      </c>
      <c r="J77" s="309">
        <v>20</v>
      </c>
      <c r="K77" s="322"/>
    </row>
    <row r="78" spans="2:11" ht="15" customHeight="1">
      <c r="B78" s="320"/>
      <c r="C78" s="309" t="s">
        <v>2276</v>
      </c>
      <c r="D78" s="309"/>
      <c r="E78" s="309"/>
      <c r="F78" s="330" t="s">
        <v>2273</v>
      </c>
      <c r="G78" s="329"/>
      <c r="H78" s="309" t="s">
        <v>2277</v>
      </c>
      <c r="I78" s="309" t="s">
        <v>2275</v>
      </c>
      <c r="J78" s="309">
        <v>120</v>
      </c>
      <c r="K78" s="322"/>
    </row>
    <row r="79" spans="2:11" ht="15" customHeight="1">
      <c r="B79" s="331"/>
      <c r="C79" s="309" t="s">
        <v>2278</v>
      </c>
      <c r="D79" s="309"/>
      <c r="E79" s="309"/>
      <c r="F79" s="330" t="s">
        <v>2279</v>
      </c>
      <c r="G79" s="329"/>
      <c r="H79" s="309" t="s">
        <v>2280</v>
      </c>
      <c r="I79" s="309" t="s">
        <v>2275</v>
      </c>
      <c r="J79" s="309">
        <v>50</v>
      </c>
      <c r="K79" s="322"/>
    </row>
    <row r="80" spans="2:11" ht="15" customHeight="1">
      <c r="B80" s="331"/>
      <c r="C80" s="309" t="s">
        <v>2281</v>
      </c>
      <c r="D80" s="309"/>
      <c r="E80" s="309"/>
      <c r="F80" s="330" t="s">
        <v>2273</v>
      </c>
      <c r="G80" s="329"/>
      <c r="H80" s="309" t="s">
        <v>2282</v>
      </c>
      <c r="I80" s="309" t="s">
        <v>2283</v>
      </c>
      <c r="J80" s="309"/>
      <c r="K80" s="322"/>
    </row>
    <row r="81" spans="2:11" ht="15" customHeight="1">
      <c r="B81" s="331"/>
      <c r="C81" s="332" t="s">
        <v>2284</v>
      </c>
      <c r="D81" s="332"/>
      <c r="E81" s="332"/>
      <c r="F81" s="333" t="s">
        <v>2279</v>
      </c>
      <c r="G81" s="332"/>
      <c r="H81" s="332" t="s">
        <v>2285</v>
      </c>
      <c r="I81" s="332" t="s">
        <v>2275</v>
      </c>
      <c r="J81" s="332">
        <v>15</v>
      </c>
      <c r="K81" s="322"/>
    </row>
    <row r="82" spans="2:11" ht="15" customHeight="1">
      <c r="B82" s="331"/>
      <c r="C82" s="332" t="s">
        <v>2286</v>
      </c>
      <c r="D82" s="332"/>
      <c r="E82" s="332"/>
      <c r="F82" s="333" t="s">
        <v>2279</v>
      </c>
      <c r="G82" s="332"/>
      <c r="H82" s="332" t="s">
        <v>2287</v>
      </c>
      <c r="I82" s="332" t="s">
        <v>2275</v>
      </c>
      <c r="J82" s="332">
        <v>15</v>
      </c>
      <c r="K82" s="322"/>
    </row>
    <row r="83" spans="2:11" ht="15" customHeight="1">
      <c r="B83" s="331"/>
      <c r="C83" s="332" t="s">
        <v>2288</v>
      </c>
      <c r="D83" s="332"/>
      <c r="E83" s="332"/>
      <c r="F83" s="333" t="s">
        <v>2279</v>
      </c>
      <c r="G83" s="332"/>
      <c r="H83" s="332" t="s">
        <v>2289</v>
      </c>
      <c r="I83" s="332" t="s">
        <v>2275</v>
      </c>
      <c r="J83" s="332">
        <v>20</v>
      </c>
      <c r="K83" s="322"/>
    </row>
    <row r="84" spans="2:11" ht="15" customHeight="1">
      <c r="B84" s="331"/>
      <c r="C84" s="332" t="s">
        <v>2290</v>
      </c>
      <c r="D84" s="332"/>
      <c r="E84" s="332"/>
      <c r="F84" s="333" t="s">
        <v>2279</v>
      </c>
      <c r="G84" s="332"/>
      <c r="H84" s="332" t="s">
        <v>2291</v>
      </c>
      <c r="I84" s="332" t="s">
        <v>2275</v>
      </c>
      <c r="J84" s="332">
        <v>20</v>
      </c>
      <c r="K84" s="322"/>
    </row>
    <row r="85" spans="2:11" ht="15" customHeight="1">
      <c r="B85" s="331"/>
      <c r="C85" s="309" t="s">
        <v>2292</v>
      </c>
      <c r="D85" s="309"/>
      <c r="E85" s="309"/>
      <c r="F85" s="330" t="s">
        <v>2279</v>
      </c>
      <c r="G85" s="329"/>
      <c r="H85" s="309" t="s">
        <v>2293</v>
      </c>
      <c r="I85" s="309" t="s">
        <v>2275</v>
      </c>
      <c r="J85" s="309">
        <v>50</v>
      </c>
      <c r="K85" s="322"/>
    </row>
    <row r="86" spans="2:11" ht="15" customHeight="1">
      <c r="B86" s="331"/>
      <c r="C86" s="309" t="s">
        <v>2294</v>
      </c>
      <c r="D86" s="309"/>
      <c r="E86" s="309"/>
      <c r="F86" s="330" t="s">
        <v>2279</v>
      </c>
      <c r="G86" s="329"/>
      <c r="H86" s="309" t="s">
        <v>2295</v>
      </c>
      <c r="I86" s="309" t="s">
        <v>2275</v>
      </c>
      <c r="J86" s="309">
        <v>20</v>
      </c>
      <c r="K86" s="322"/>
    </row>
    <row r="87" spans="2:11" ht="15" customHeight="1">
      <c r="B87" s="331"/>
      <c r="C87" s="309" t="s">
        <v>2296</v>
      </c>
      <c r="D87" s="309"/>
      <c r="E87" s="309"/>
      <c r="F87" s="330" t="s">
        <v>2279</v>
      </c>
      <c r="G87" s="329"/>
      <c r="H87" s="309" t="s">
        <v>2297</v>
      </c>
      <c r="I87" s="309" t="s">
        <v>2275</v>
      </c>
      <c r="J87" s="309">
        <v>20</v>
      </c>
      <c r="K87" s="322"/>
    </row>
    <row r="88" spans="2:11" ht="15" customHeight="1">
      <c r="B88" s="331"/>
      <c r="C88" s="309" t="s">
        <v>2298</v>
      </c>
      <c r="D88" s="309"/>
      <c r="E88" s="309"/>
      <c r="F88" s="330" t="s">
        <v>2279</v>
      </c>
      <c r="G88" s="329"/>
      <c r="H88" s="309" t="s">
        <v>2299</v>
      </c>
      <c r="I88" s="309" t="s">
        <v>2275</v>
      </c>
      <c r="J88" s="309">
        <v>50</v>
      </c>
      <c r="K88" s="322"/>
    </row>
    <row r="89" spans="2:11" ht="15" customHeight="1">
      <c r="B89" s="331"/>
      <c r="C89" s="309" t="s">
        <v>2300</v>
      </c>
      <c r="D89" s="309"/>
      <c r="E89" s="309"/>
      <c r="F89" s="330" t="s">
        <v>2279</v>
      </c>
      <c r="G89" s="329"/>
      <c r="H89" s="309" t="s">
        <v>2300</v>
      </c>
      <c r="I89" s="309" t="s">
        <v>2275</v>
      </c>
      <c r="J89" s="309">
        <v>50</v>
      </c>
      <c r="K89" s="322"/>
    </row>
    <row r="90" spans="2:11" ht="15" customHeight="1">
      <c r="B90" s="331"/>
      <c r="C90" s="309" t="s">
        <v>178</v>
      </c>
      <c r="D90" s="309"/>
      <c r="E90" s="309"/>
      <c r="F90" s="330" t="s">
        <v>2279</v>
      </c>
      <c r="G90" s="329"/>
      <c r="H90" s="309" t="s">
        <v>2301</v>
      </c>
      <c r="I90" s="309" t="s">
        <v>2275</v>
      </c>
      <c r="J90" s="309">
        <v>255</v>
      </c>
      <c r="K90" s="322"/>
    </row>
    <row r="91" spans="2:11" ht="15" customHeight="1">
      <c r="B91" s="331"/>
      <c r="C91" s="309" t="s">
        <v>2302</v>
      </c>
      <c r="D91" s="309"/>
      <c r="E91" s="309"/>
      <c r="F91" s="330" t="s">
        <v>2273</v>
      </c>
      <c r="G91" s="329"/>
      <c r="H91" s="309" t="s">
        <v>2303</v>
      </c>
      <c r="I91" s="309" t="s">
        <v>2304</v>
      </c>
      <c r="J91" s="309"/>
      <c r="K91" s="322"/>
    </row>
    <row r="92" spans="2:11" ht="15" customHeight="1">
      <c r="B92" s="331"/>
      <c r="C92" s="309" t="s">
        <v>2305</v>
      </c>
      <c r="D92" s="309"/>
      <c r="E92" s="309"/>
      <c r="F92" s="330" t="s">
        <v>2273</v>
      </c>
      <c r="G92" s="329"/>
      <c r="H92" s="309" t="s">
        <v>2306</v>
      </c>
      <c r="I92" s="309" t="s">
        <v>2307</v>
      </c>
      <c r="J92" s="309"/>
      <c r="K92" s="322"/>
    </row>
    <row r="93" spans="2:11" ht="15" customHeight="1">
      <c r="B93" s="331"/>
      <c r="C93" s="309" t="s">
        <v>2308</v>
      </c>
      <c r="D93" s="309"/>
      <c r="E93" s="309"/>
      <c r="F93" s="330" t="s">
        <v>2273</v>
      </c>
      <c r="G93" s="329"/>
      <c r="H93" s="309" t="s">
        <v>2308</v>
      </c>
      <c r="I93" s="309" t="s">
        <v>2307</v>
      </c>
      <c r="J93" s="309"/>
      <c r="K93" s="322"/>
    </row>
    <row r="94" spans="2:11" ht="15" customHeight="1">
      <c r="B94" s="331"/>
      <c r="C94" s="309" t="s">
        <v>37</v>
      </c>
      <c r="D94" s="309"/>
      <c r="E94" s="309"/>
      <c r="F94" s="330" t="s">
        <v>2273</v>
      </c>
      <c r="G94" s="329"/>
      <c r="H94" s="309" t="s">
        <v>2309</v>
      </c>
      <c r="I94" s="309" t="s">
        <v>2307</v>
      </c>
      <c r="J94" s="309"/>
      <c r="K94" s="322"/>
    </row>
    <row r="95" spans="2:11" ht="15" customHeight="1">
      <c r="B95" s="331"/>
      <c r="C95" s="309" t="s">
        <v>47</v>
      </c>
      <c r="D95" s="309"/>
      <c r="E95" s="309"/>
      <c r="F95" s="330" t="s">
        <v>2273</v>
      </c>
      <c r="G95" s="329"/>
      <c r="H95" s="309" t="s">
        <v>2310</v>
      </c>
      <c r="I95" s="309" t="s">
        <v>2307</v>
      </c>
      <c r="J95" s="309"/>
      <c r="K95" s="322"/>
    </row>
    <row r="96" spans="2:11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spans="2:11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spans="2:11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spans="2:11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spans="2:11" ht="45" customHeight="1">
      <c r="B100" s="320"/>
      <c r="C100" s="321" t="s">
        <v>2311</v>
      </c>
      <c r="D100" s="321"/>
      <c r="E100" s="321"/>
      <c r="F100" s="321"/>
      <c r="G100" s="321"/>
      <c r="H100" s="321"/>
      <c r="I100" s="321"/>
      <c r="J100" s="321"/>
      <c r="K100" s="322"/>
    </row>
    <row r="101" spans="2:11" ht="17.25" customHeight="1">
      <c r="B101" s="320"/>
      <c r="C101" s="323" t="s">
        <v>2267</v>
      </c>
      <c r="D101" s="323"/>
      <c r="E101" s="323"/>
      <c r="F101" s="323" t="s">
        <v>2268</v>
      </c>
      <c r="G101" s="324"/>
      <c r="H101" s="323" t="s">
        <v>173</v>
      </c>
      <c r="I101" s="323" t="s">
        <v>56</v>
      </c>
      <c r="J101" s="323" t="s">
        <v>2269</v>
      </c>
      <c r="K101" s="322"/>
    </row>
    <row r="102" spans="2:11" ht="17.25" customHeight="1">
      <c r="B102" s="320"/>
      <c r="C102" s="325" t="s">
        <v>2270</v>
      </c>
      <c r="D102" s="325"/>
      <c r="E102" s="325"/>
      <c r="F102" s="326" t="s">
        <v>2271</v>
      </c>
      <c r="G102" s="327"/>
      <c r="H102" s="325"/>
      <c r="I102" s="325"/>
      <c r="J102" s="325" t="s">
        <v>2272</v>
      </c>
      <c r="K102" s="322"/>
    </row>
    <row r="103" spans="2:11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spans="2:11" ht="15" customHeight="1">
      <c r="B104" s="320"/>
      <c r="C104" s="309" t="s">
        <v>52</v>
      </c>
      <c r="D104" s="328"/>
      <c r="E104" s="328"/>
      <c r="F104" s="330" t="s">
        <v>2273</v>
      </c>
      <c r="G104" s="339"/>
      <c r="H104" s="309" t="s">
        <v>2312</v>
      </c>
      <c r="I104" s="309" t="s">
        <v>2275</v>
      </c>
      <c r="J104" s="309">
        <v>20</v>
      </c>
      <c r="K104" s="322"/>
    </row>
    <row r="105" spans="2:11" ht="15" customHeight="1">
      <c r="B105" s="320"/>
      <c r="C105" s="309" t="s">
        <v>2276</v>
      </c>
      <c r="D105" s="309"/>
      <c r="E105" s="309"/>
      <c r="F105" s="330" t="s">
        <v>2273</v>
      </c>
      <c r="G105" s="309"/>
      <c r="H105" s="309" t="s">
        <v>2312</v>
      </c>
      <c r="I105" s="309" t="s">
        <v>2275</v>
      </c>
      <c r="J105" s="309">
        <v>120</v>
      </c>
      <c r="K105" s="322"/>
    </row>
    <row r="106" spans="2:11" ht="15" customHeight="1">
      <c r="B106" s="331"/>
      <c r="C106" s="309" t="s">
        <v>2278</v>
      </c>
      <c r="D106" s="309"/>
      <c r="E106" s="309"/>
      <c r="F106" s="330" t="s">
        <v>2279</v>
      </c>
      <c r="G106" s="309"/>
      <c r="H106" s="309" t="s">
        <v>2312</v>
      </c>
      <c r="I106" s="309" t="s">
        <v>2275</v>
      </c>
      <c r="J106" s="309">
        <v>50</v>
      </c>
      <c r="K106" s="322"/>
    </row>
    <row r="107" spans="2:11" ht="15" customHeight="1">
      <c r="B107" s="331"/>
      <c r="C107" s="309" t="s">
        <v>2281</v>
      </c>
      <c r="D107" s="309"/>
      <c r="E107" s="309"/>
      <c r="F107" s="330" t="s">
        <v>2273</v>
      </c>
      <c r="G107" s="309"/>
      <c r="H107" s="309" t="s">
        <v>2312</v>
      </c>
      <c r="I107" s="309" t="s">
        <v>2283</v>
      </c>
      <c r="J107" s="309"/>
      <c r="K107" s="322"/>
    </row>
    <row r="108" spans="2:11" ht="15" customHeight="1">
      <c r="B108" s="331"/>
      <c r="C108" s="309" t="s">
        <v>2292</v>
      </c>
      <c r="D108" s="309"/>
      <c r="E108" s="309"/>
      <c r="F108" s="330" t="s">
        <v>2279</v>
      </c>
      <c r="G108" s="309"/>
      <c r="H108" s="309" t="s">
        <v>2312</v>
      </c>
      <c r="I108" s="309" t="s">
        <v>2275</v>
      </c>
      <c r="J108" s="309">
        <v>50</v>
      </c>
      <c r="K108" s="322"/>
    </row>
    <row r="109" spans="2:11" ht="15" customHeight="1">
      <c r="B109" s="331"/>
      <c r="C109" s="309" t="s">
        <v>2300</v>
      </c>
      <c r="D109" s="309"/>
      <c r="E109" s="309"/>
      <c r="F109" s="330" t="s">
        <v>2279</v>
      </c>
      <c r="G109" s="309"/>
      <c r="H109" s="309" t="s">
        <v>2312</v>
      </c>
      <c r="I109" s="309" t="s">
        <v>2275</v>
      </c>
      <c r="J109" s="309">
        <v>50</v>
      </c>
      <c r="K109" s="322"/>
    </row>
    <row r="110" spans="2:11" ht="15" customHeight="1">
      <c r="B110" s="331"/>
      <c r="C110" s="309" t="s">
        <v>2298</v>
      </c>
      <c r="D110" s="309"/>
      <c r="E110" s="309"/>
      <c r="F110" s="330" t="s">
        <v>2279</v>
      </c>
      <c r="G110" s="309"/>
      <c r="H110" s="309" t="s">
        <v>2312</v>
      </c>
      <c r="I110" s="309" t="s">
        <v>2275</v>
      </c>
      <c r="J110" s="309">
        <v>50</v>
      </c>
      <c r="K110" s="322"/>
    </row>
    <row r="111" spans="2:11" ht="15" customHeight="1">
      <c r="B111" s="331"/>
      <c r="C111" s="309" t="s">
        <v>52</v>
      </c>
      <c r="D111" s="309"/>
      <c r="E111" s="309"/>
      <c r="F111" s="330" t="s">
        <v>2273</v>
      </c>
      <c r="G111" s="309"/>
      <c r="H111" s="309" t="s">
        <v>2313</v>
      </c>
      <c r="I111" s="309" t="s">
        <v>2275</v>
      </c>
      <c r="J111" s="309">
        <v>20</v>
      </c>
      <c r="K111" s="322"/>
    </row>
    <row r="112" spans="2:11" ht="15" customHeight="1">
      <c r="B112" s="331"/>
      <c r="C112" s="309" t="s">
        <v>2314</v>
      </c>
      <c r="D112" s="309"/>
      <c r="E112" s="309"/>
      <c r="F112" s="330" t="s">
        <v>2273</v>
      </c>
      <c r="G112" s="309"/>
      <c r="H112" s="309" t="s">
        <v>2315</v>
      </c>
      <c r="I112" s="309" t="s">
        <v>2275</v>
      </c>
      <c r="J112" s="309">
        <v>120</v>
      </c>
      <c r="K112" s="322"/>
    </row>
    <row r="113" spans="2:11" ht="15" customHeight="1">
      <c r="B113" s="331"/>
      <c r="C113" s="309" t="s">
        <v>37</v>
      </c>
      <c r="D113" s="309"/>
      <c r="E113" s="309"/>
      <c r="F113" s="330" t="s">
        <v>2273</v>
      </c>
      <c r="G113" s="309"/>
      <c r="H113" s="309" t="s">
        <v>2316</v>
      </c>
      <c r="I113" s="309" t="s">
        <v>2307</v>
      </c>
      <c r="J113" s="309"/>
      <c r="K113" s="322"/>
    </row>
    <row r="114" spans="2:11" ht="15" customHeight="1">
      <c r="B114" s="331"/>
      <c r="C114" s="309" t="s">
        <v>47</v>
      </c>
      <c r="D114" s="309"/>
      <c r="E114" s="309"/>
      <c r="F114" s="330" t="s">
        <v>2273</v>
      </c>
      <c r="G114" s="309"/>
      <c r="H114" s="309" t="s">
        <v>2317</v>
      </c>
      <c r="I114" s="309" t="s">
        <v>2307</v>
      </c>
      <c r="J114" s="309"/>
      <c r="K114" s="322"/>
    </row>
    <row r="115" spans="2:11" ht="15" customHeight="1">
      <c r="B115" s="331"/>
      <c r="C115" s="309" t="s">
        <v>56</v>
      </c>
      <c r="D115" s="309"/>
      <c r="E115" s="309"/>
      <c r="F115" s="330" t="s">
        <v>2273</v>
      </c>
      <c r="G115" s="309"/>
      <c r="H115" s="309" t="s">
        <v>2318</v>
      </c>
      <c r="I115" s="309" t="s">
        <v>2319</v>
      </c>
      <c r="J115" s="309"/>
      <c r="K115" s="322"/>
    </row>
    <row r="116" spans="2:11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spans="2:11" ht="18.75" customHeight="1">
      <c r="B117" s="341"/>
      <c r="C117" s="306"/>
      <c r="D117" s="306"/>
      <c r="E117" s="306"/>
      <c r="F117" s="342"/>
      <c r="G117" s="306"/>
      <c r="H117" s="306"/>
      <c r="I117" s="306"/>
      <c r="J117" s="306"/>
      <c r="K117" s="341"/>
    </row>
    <row r="118" spans="2:11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spans="2:11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spans="2:11" ht="45" customHeight="1">
      <c r="B120" s="346"/>
      <c r="C120" s="297" t="s">
        <v>2320</v>
      </c>
      <c r="D120" s="297"/>
      <c r="E120" s="297"/>
      <c r="F120" s="297"/>
      <c r="G120" s="297"/>
      <c r="H120" s="297"/>
      <c r="I120" s="297"/>
      <c r="J120" s="297"/>
      <c r="K120" s="347"/>
    </row>
    <row r="121" spans="2:11" ht="17.25" customHeight="1">
      <c r="B121" s="348"/>
      <c r="C121" s="323" t="s">
        <v>2267</v>
      </c>
      <c r="D121" s="323"/>
      <c r="E121" s="323"/>
      <c r="F121" s="323" t="s">
        <v>2268</v>
      </c>
      <c r="G121" s="324"/>
      <c r="H121" s="323" t="s">
        <v>173</v>
      </c>
      <c r="I121" s="323" t="s">
        <v>56</v>
      </c>
      <c r="J121" s="323" t="s">
        <v>2269</v>
      </c>
      <c r="K121" s="349"/>
    </row>
    <row r="122" spans="2:11" ht="17.25" customHeight="1">
      <c r="B122" s="348"/>
      <c r="C122" s="325" t="s">
        <v>2270</v>
      </c>
      <c r="D122" s="325"/>
      <c r="E122" s="325"/>
      <c r="F122" s="326" t="s">
        <v>2271</v>
      </c>
      <c r="G122" s="327"/>
      <c r="H122" s="325"/>
      <c r="I122" s="325"/>
      <c r="J122" s="325" t="s">
        <v>2272</v>
      </c>
      <c r="K122" s="349"/>
    </row>
    <row r="123" spans="2:11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spans="2:11" ht="15" customHeight="1">
      <c r="B124" s="350"/>
      <c r="C124" s="309" t="s">
        <v>2276</v>
      </c>
      <c r="D124" s="328"/>
      <c r="E124" s="328"/>
      <c r="F124" s="330" t="s">
        <v>2273</v>
      </c>
      <c r="G124" s="309"/>
      <c r="H124" s="309" t="s">
        <v>2312</v>
      </c>
      <c r="I124" s="309" t="s">
        <v>2275</v>
      </c>
      <c r="J124" s="309">
        <v>120</v>
      </c>
      <c r="K124" s="352"/>
    </row>
    <row r="125" spans="2:11" ht="15" customHeight="1">
      <c r="B125" s="350"/>
      <c r="C125" s="309" t="s">
        <v>2321</v>
      </c>
      <c r="D125" s="309"/>
      <c r="E125" s="309"/>
      <c r="F125" s="330" t="s">
        <v>2273</v>
      </c>
      <c r="G125" s="309"/>
      <c r="H125" s="309" t="s">
        <v>2322</v>
      </c>
      <c r="I125" s="309" t="s">
        <v>2275</v>
      </c>
      <c r="J125" s="309" t="s">
        <v>2323</v>
      </c>
      <c r="K125" s="352"/>
    </row>
    <row r="126" spans="2:11" ht="15" customHeight="1">
      <c r="B126" s="350"/>
      <c r="C126" s="309" t="s">
        <v>2222</v>
      </c>
      <c r="D126" s="309"/>
      <c r="E126" s="309"/>
      <c r="F126" s="330" t="s">
        <v>2273</v>
      </c>
      <c r="G126" s="309"/>
      <c r="H126" s="309" t="s">
        <v>2324</v>
      </c>
      <c r="I126" s="309" t="s">
        <v>2275</v>
      </c>
      <c r="J126" s="309" t="s">
        <v>2323</v>
      </c>
      <c r="K126" s="352"/>
    </row>
    <row r="127" spans="2:11" ht="15" customHeight="1">
      <c r="B127" s="350"/>
      <c r="C127" s="309" t="s">
        <v>2284</v>
      </c>
      <c r="D127" s="309"/>
      <c r="E127" s="309"/>
      <c r="F127" s="330" t="s">
        <v>2279</v>
      </c>
      <c r="G127" s="309"/>
      <c r="H127" s="309" t="s">
        <v>2285</v>
      </c>
      <c r="I127" s="309" t="s">
        <v>2275</v>
      </c>
      <c r="J127" s="309">
        <v>15</v>
      </c>
      <c r="K127" s="352"/>
    </row>
    <row r="128" spans="2:11" ht="15" customHeight="1">
      <c r="B128" s="350"/>
      <c r="C128" s="332" t="s">
        <v>2286</v>
      </c>
      <c r="D128" s="332"/>
      <c r="E128" s="332"/>
      <c r="F128" s="333" t="s">
        <v>2279</v>
      </c>
      <c r="G128" s="332"/>
      <c r="H128" s="332" t="s">
        <v>2287</v>
      </c>
      <c r="I128" s="332" t="s">
        <v>2275</v>
      </c>
      <c r="J128" s="332">
        <v>15</v>
      </c>
      <c r="K128" s="352"/>
    </row>
    <row r="129" spans="2:11" ht="15" customHeight="1">
      <c r="B129" s="350"/>
      <c r="C129" s="332" t="s">
        <v>2288</v>
      </c>
      <c r="D129" s="332"/>
      <c r="E129" s="332"/>
      <c r="F129" s="333" t="s">
        <v>2279</v>
      </c>
      <c r="G129" s="332"/>
      <c r="H129" s="332" t="s">
        <v>2289</v>
      </c>
      <c r="I129" s="332" t="s">
        <v>2275</v>
      </c>
      <c r="J129" s="332">
        <v>20</v>
      </c>
      <c r="K129" s="352"/>
    </row>
    <row r="130" spans="2:11" ht="15" customHeight="1">
      <c r="B130" s="350"/>
      <c r="C130" s="332" t="s">
        <v>2290</v>
      </c>
      <c r="D130" s="332"/>
      <c r="E130" s="332"/>
      <c r="F130" s="333" t="s">
        <v>2279</v>
      </c>
      <c r="G130" s="332"/>
      <c r="H130" s="332" t="s">
        <v>2291</v>
      </c>
      <c r="I130" s="332" t="s">
        <v>2275</v>
      </c>
      <c r="J130" s="332">
        <v>20</v>
      </c>
      <c r="K130" s="352"/>
    </row>
    <row r="131" spans="2:11" ht="15" customHeight="1">
      <c r="B131" s="350"/>
      <c r="C131" s="309" t="s">
        <v>2278</v>
      </c>
      <c r="D131" s="309"/>
      <c r="E131" s="309"/>
      <c r="F131" s="330" t="s">
        <v>2279</v>
      </c>
      <c r="G131" s="309"/>
      <c r="H131" s="309" t="s">
        <v>2312</v>
      </c>
      <c r="I131" s="309" t="s">
        <v>2275</v>
      </c>
      <c r="J131" s="309">
        <v>50</v>
      </c>
      <c r="K131" s="352"/>
    </row>
    <row r="132" spans="2:11" ht="15" customHeight="1">
      <c r="B132" s="350"/>
      <c r="C132" s="309" t="s">
        <v>2292</v>
      </c>
      <c r="D132" s="309"/>
      <c r="E132" s="309"/>
      <c r="F132" s="330" t="s">
        <v>2279</v>
      </c>
      <c r="G132" s="309"/>
      <c r="H132" s="309" t="s">
        <v>2312</v>
      </c>
      <c r="I132" s="309" t="s">
        <v>2275</v>
      </c>
      <c r="J132" s="309">
        <v>50</v>
      </c>
      <c r="K132" s="352"/>
    </row>
    <row r="133" spans="2:11" ht="15" customHeight="1">
      <c r="B133" s="350"/>
      <c r="C133" s="309" t="s">
        <v>2298</v>
      </c>
      <c r="D133" s="309"/>
      <c r="E133" s="309"/>
      <c r="F133" s="330" t="s">
        <v>2279</v>
      </c>
      <c r="G133" s="309"/>
      <c r="H133" s="309" t="s">
        <v>2312</v>
      </c>
      <c r="I133" s="309" t="s">
        <v>2275</v>
      </c>
      <c r="J133" s="309">
        <v>50</v>
      </c>
      <c r="K133" s="352"/>
    </row>
    <row r="134" spans="2:11" ht="15" customHeight="1">
      <c r="B134" s="350"/>
      <c r="C134" s="309" t="s">
        <v>2300</v>
      </c>
      <c r="D134" s="309"/>
      <c r="E134" s="309"/>
      <c r="F134" s="330" t="s">
        <v>2279</v>
      </c>
      <c r="G134" s="309"/>
      <c r="H134" s="309" t="s">
        <v>2312</v>
      </c>
      <c r="I134" s="309" t="s">
        <v>2275</v>
      </c>
      <c r="J134" s="309">
        <v>50</v>
      </c>
      <c r="K134" s="352"/>
    </row>
    <row r="135" spans="2:11" ht="15" customHeight="1">
      <c r="B135" s="350"/>
      <c r="C135" s="309" t="s">
        <v>178</v>
      </c>
      <c r="D135" s="309"/>
      <c r="E135" s="309"/>
      <c r="F135" s="330" t="s">
        <v>2279</v>
      </c>
      <c r="G135" s="309"/>
      <c r="H135" s="309" t="s">
        <v>2325</v>
      </c>
      <c r="I135" s="309" t="s">
        <v>2275</v>
      </c>
      <c r="J135" s="309">
        <v>255</v>
      </c>
      <c r="K135" s="352"/>
    </row>
    <row r="136" spans="2:11" ht="15" customHeight="1">
      <c r="B136" s="350"/>
      <c r="C136" s="309" t="s">
        <v>2302</v>
      </c>
      <c r="D136" s="309"/>
      <c r="E136" s="309"/>
      <c r="F136" s="330" t="s">
        <v>2273</v>
      </c>
      <c r="G136" s="309"/>
      <c r="H136" s="309" t="s">
        <v>2326</v>
      </c>
      <c r="I136" s="309" t="s">
        <v>2304</v>
      </c>
      <c r="J136" s="309"/>
      <c r="K136" s="352"/>
    </row>
    <row r="137" spans="2:11" ht="15" customHeight="1">
      <c r="B137" s="350"/>
      <c r="C137" s="309" t="s">
        <v>2305</v>
      </c>
      <c r="D137" s="309"/>
      <c r="E137" s="309"/>
      <c r="F137" s="330" t="s">
        <v>2273</v>
      </c>
      <c r="G137" s="309"/>
      <c r="H137" s="309" t="s">
        <v>2327</v>
      </c>
      <c r="I137" s="309" t="s">
        <v>2307</v>
      </c>
      <c r="J137" s="309"/>
      <c r="K137" s="352"/>
    </row>
    <row r="138" spans="2:11" ht="15" customHeight="1">
      <c r="B138" s="350"/>
      <c r="C138" s="309" t="s">
        <v>2308</v>
      </c>
      <c r="D138" s="309"/>
      <c r="E138" s="309"/>
      <c r="F138" s="330" t="s">
        <v>2273</v>
      </c>
      <c r="G138" s="309"/>
      <c r="H138" s="309" t="s">
        <v>2308</v>
      </c>
      <c r="I138" s="309" t="s">
        <v>2307</v>
      </c>
      <c r="J138" s="309"/>
      <c r="K138" s="352"/>
    </row>
    <row r="139" spans="2:11" ht="15" customHeight="1">
      <c r="B139" s="350"/>
      <c r="C139" s="309" t="s">
        <v>37</v>
      </c>
      <c r="D139" s="309"/>
      <c r="E139" s="309"/>
      <c r="F139" s="330" t="s">
        <v>2273</v>
      </c>
      <c r="G139" s="309"/>
      <c r="H139" s="309" t="s">
        <v>2328</v>
      </c>
      <c r="I139" s="309" t="s">
        <v>2307</v>
      </c>
      <c r="J139" s="309"/>
      <c r="K139" s="352"/>
    </row>
    <row r="140" spans="2:11" ht="15" customHeight="1">
      <c r="B140" s="350"/>
      <c r="C140" s="309" t="s">
        <v>2329</v>
      </c>
      <c r="D140" s="309"/>
      <c r="E140" s="309"/>
      <c r="F140" s="330" t="s">
        <v>2273</v>
      </c>
      <c r="G140" s="309"/>
      <c r="H140" s="309" t="s">
        <v>2330</v>
      </c>
      <c r="I140" s="309" t="s">
        <v>2307</v>
      </c>
      <c r="J140" s="309"/>
      <c r="K140" s="352"/>
    </row>
    <row r="141" spans="2:1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spans="2:11" ht="18.75" customHeight="1">
      <c r="B142" s="306"/>
      <c r="C142" s="306"/>
      <c r="D142" s="306"/>
      <c r="E142" s="306"/>
      <c r="F142" s="342"/>
      <c r="G142" s="306"/>
      <c r="H142" s="306"/>
      <c r="I142" s="306"/>
      <c r="J142" s="306"/>
      <c r="K142" s="306"/>
    </row>
    <row r="143" spans="2:11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spans="2:11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spans="2:11" ht="45" customHeight="1">
      <c r="B145" s="320"/>
      <c r="C145" s="321" t="s">
        <v>2331</v>
      </c>
      <c r="D145" s="321"/>
      <c r="E145" s="321"/>
      <c r="F145" s="321"/>
      <c r="G145" s="321"/>
      <c r="H145" s="321"/>
      <c r="I145" s="321"/>
      <c r="J145" s="321"/>
      <c r="K145" s="322"/>
    </row>
    <row r="146" spans="2:11" ht="17.25" customHeight="1">
      <c r="B146" s="320"/>
      <c r="C146" s="323" t="s">
        <v>2267</v>
      </c>
      <c r="D146" s="323"/>
      <c r="E146" s="323"/>
      <c r="F146" s="323" t="s">
        <v>2268</v>
      </c>
      <c r="G146" s="324"/>
      <c r="H146" s="323" t="s">
        <v>173</v>
      </c>
      <c r="I146" s="323" t="s">
        <v>56</v>
      </c>
      <c r="J146" s="323" t="s">
        <v>2269</v>
      </c>
      <c r="K146" s="322"/>
    </row>
    <row r="147" spans="2:11" ht="17.25" customHeight="1">
      <c r="B147" s="320"/>
      <c r="C147" s="325" t="s">
        <v>2270</v>
      </c>
      <c r="D147" s="325"/>
      <c r="E147" s="325"/>
      <c r="F147" s="326" t="s">
        <v>2271</v>
      </c>
      <c r="G147" s="327"/>
      <c r="H147" s="325"/>
      <c r="I147" s="325"/>
      <c r="J147" s="325" t="s">
        <v>2272</v>
      </c>
      <c r="K147" s="322"/>
    </row>
    <row r="148" spans="2:11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spans="2:11" ht="15" customHeight="1">
      <c r="B149" s="331"/>
      <c r="C149" s="356" t="s">
        <v>2276</v>
      </c>
      <c r="D149" s="309"/>
      <c r="E149" s="309"/>
      <c r="F149" s="357" t="s">
        <v>2273</v>
      </c>
      <c r="G149" s="309"/>
      <c r="H149" s="356" t="s">
        <v>2312</v>
      </c>
      <c r="I149" s="356" t="s">
        <v>2275</v>
      </c>
      <c r="J149" s="356">
        <v>120</v>
      </c>
      <c r="K149" s="352"/>
    </row>
    <row r="150" spans="2:11" ht="15" customHeight="1">
      <c r="B150" s="331"/>
      <c r="C150" s="356" t="s">
        <v>2321</v>
      </c>
      <c r="D150" s="309"/>
      <c r="E150" s="309"/>
      <c r="F150" s="357" t="s">
        <v>2273</v>
      </c>
      <c r="G150" s="309"/>
      <c r="H150" s="356" t="s">
        <v>2332</v>
      </c>
      <c r="I150" s="356" t="s">
        <v>2275</v>
      </c>
      <c r="J150" s="356" t="s">
        <v>2323</v>
      </c>
      <c r="K150" s="352"/>
    </row>
    <row r="151" spans="2:11" ht="15" customHeight="1">
      <c r="B151" s="331"/>
      <c r="C151" s="356" t="s">
        <v>2222</v>
      </c>
      <c r="D151" s="309"/>
      <c r="E151" s="309"/>
      <c r="F151" s="357" t="s">
        <v>2273</v>
      </c>
      <c r="G151" s="309"/>
      <c r="H151" s="356" t="s">
        <v>2333</v>
      </c>
      <c r="I151" s="356" t="s">
        <v>2275</v>
      </c>
      <c r="J151" s="356" t="s">
        <v>2323</v>
      </c>
      <c r="K151" s="352"/>
    </row>
    <row r="152" spans="2:11" ht="15" customHeight="1">
      <c r="B152" s="331"/>
      <c r="C152" s="356" t="s">
        <v>2278</v>
      </c>
      <c r="D152" s="309"/>
      <c r="E152" s="309"/>
      <c r="F152" s="357" t="s">
        <v>2279</v>
      </c>
      <c r="G152" s="309"/>
      <c r="H152" s="356" t="s">
        <v>2312</v>
      </c>
      <c r="I152" s="356" t="s">
        <v>2275</v>
      </c>
      <c r="J152" s="356">
        <v>50</v>
      </c>
      <c r="K152" s="352"/>
    </row>
    <row r="153" spans="2:11" ht="15" customHeight="1">
      <c r="B153" s="331"/>
      <c r="C153" s="356" t="s">
        <v>2281</v>
      </c>
      <c r="D153" s="309"/>
      <c r="E153" s="309"/>
      <c r="F153" s="357" t="s">
        <v>2273</v>
      </c>
      <c r="G153" s="309"/>
      <c r="H153" s="356" t="s">
        <v>2312</v>
      </c>
      <c r="I153" s="356" t="s">
        <v>2283</v>
      </c>
      <c r="J153" s="356"/>
      <c r="K153" s="352"/>
    </row>
    <row r="154" spans="2:11" ht="15" customHeight="1">
      <c r="B154" s="331"/>
      <c r="C154" s="356" t="s">
        <v>2292</v>
      </c>
      <c r="D154" s="309"/>
      <c r="E154" s="309"/>
      <c r="F154" s="357" t="s">
        <v>2279</v>
      </c>
      <c r="G154" s="309"/>
      <c r="H154" s="356" t="s">
        <v>2312</v>
      </c>
      <c r="I154" s="356" t="s">
        <v>2275</v>
      </c>
      <c r="J154" s="356">
        <v>50</v>
      </c>
      <c r="K154" s="352"/>
    </row>
    <row r="155" spans="2:11" ht="15" customHeight="1">
      <c r="B155" s="331"/>
      <c r="C155" s="356" t="s">
        <v>2300</v>
      </c>
      <c r="D155" s="309"/>
      <c r="E155" s="309"/>
      <c r="F155" s="357" t="s">
        <v>2279</v>
      </c>
      <c r="G155" s="309"/>
      <c r="H155" s="356" t="s">
        <v>2312</v>
      </c>
      <c r="I155" s="356" t="s">
        <v>2275</v>
      </c>
      <c r="J155" s="356">
        <v>50</v>
      </c>
      <c r="K155" s="352"/>
    </row>
    <row r="156" spans="2:11" ht="15" customHeight="1">
      <c r="B156" s="331"/>
      <c r="C156" s="356" t="s">
        <v>2298</v>
      </c>
      <c r="D156" s="309"/>
      <c r="E156" s="309"/>
      <c r="F156" s="357" t="s">
        <v>2279</v>
      </c>
      <c r="G156" s="309"/>
      <c r="H156" s="356" t="s">
        <v>2312</v>
      </c>
      <c r="I156" s="356" t="s">
        <v>2275</v>
      </c>
      <c r="J156" s="356">
        <v>50</v>
      </c>
      <c r="K156" s="352"/>
    </row>
    <row r="157" spans="2:11" ht="15" customHeight="1">
      <c r="B157" s="331"/>
      <c r="C157" s="356" t="s">
        <v>147</v>
      </c>
      <c r="D157" s="309"/>
      <c r="E157" s="309"/>
      <c r="F157" s="357" t="s">
        <v>2273</v>
      </c>
      <c r="G157" s="309"/>
      <c r="H157" s="356" t="s">
        <v>2334</v>
      </c>
      <c r="I157" s="356" t="s">
        <v>2275</v>
      </c>
      <c r="J157" s="356" t="s">
        <v>2335</v>
      </c>
      <c r="K157" s="352"/>
    </row>
    <row r="158" spans="2:11" ht="15" customHeight="1">
      <c r="B158" s="331"/>
      <c r="C158" s="356" t="s">
        <v>2336</v>
      </c>
      <c r="D158" s="309"/>
      <c r="E158" s="309"/>
      <c r="F158" s="357" t="s">
        <v>2273</v>
      </c>
      <c r="G158" s="309"/>
      <c r="H158" s="356" t="s">
        <v>2337</v>
      </c>
      <c r="I158" s="356" t="s">
        <v>2307</v>
      </c>
      <c r="J158" s="356"/>
      <c r="K158" s="352"/>
    </row>
    <row r="159" spans="2:11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spans="2:11" ht="18.75" customHeight="1">
      <c r="B160" s="306"/>
      <c r="C160" s="309"/>
      <c r="D160" s="309"/>
      <c r="E160" s="309"/>
      <c r="F160" s="330"/>
      <c r="G160" s="309"/>
      <c r="H160" s="309"/>
      <c r="I160" s="309"/>
      <c r="J160" s="309"/>
      <c r="K160" s="306"/>
    </row>
    <row r="161" spans="2:1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spans="2:11" ht="7.5" customHeight="1">
      <c r="B162" s="293"/>
      <c r="C162" s="294"/>
      <c r="D162" s="294"/>
      <c r="E162" s="294"/>
      <c r="F162" s="294"/>
      <c r="G162" s="294"/>
      <c r="H162" s="294"/>
      <c r="I162" s="294"/>
      <c r="J162" s="294"/>
      <c r="K162" s="295"/>
    </row>
    <row r="163" spans="2:11" ht="45" customHeight="1">
      <c r="B163" s="296"/>
      <c r="C163" s="297" t="s">
        <v>2338</v>
      </c>
      <c r="D163" s="297"/>
      <c r="E163" s="297"/>
      <c r="F163" s="297"/>
      <c r="G163" s="297"/>
      <c r="H163" s="297"/>
      <c r="I163" s="297"/>
      <c r="J163" s="297"/>
      <c r="K163" s="298"/>
    </row>
    <row r="164" spans="2:11" ht="17.25" customHeight="1">
      <c r="B164" s="296"/>
      <c r="C164" s="323" t="s">
        <v>2267</v>
      </c>
      <c r="D164" s="323"/>
      <c r="E164" s="323"/>
      <c r="F164" s="323" t="s">
        <v>2268</v>
      </c>
      <c r="G164" s="360"/>
      <c r="H164" s="361" t="s">
        <v>173</v>
      </c>
      <c r="I164" s="361" t="s">
        <v>56</v>
      </c>
      <c r="J164" s="323" t="s">
        <v>2269</v>
      </c>
      <c r="K164" s="298"/>
    </row>
    <row r="165" spans="2:11" ht="17.25" customHeight="1">
      <c r="B165" s="300"/>
      <c r="C165" s="325" t="s">
        <v>2270</v>
      </c>
      <c r="D165" s="325"/>
      <c r="E165" s="325"/>
      <c r="F165" s="326" t="s">
        <v>2271</v>
      </c>
      <c r="G165" s="362"/>
      <c r="H165" s="363"/>
      <c r="I165" s="363"/>
      <c r="J165" s="325" t="s">
        <v>2272</v>
      </c>
      <c r="K165" s="302"/>
    </row>
    <row r="166" spans="2:11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spans="2:11" ht="15" customHeight="1">
      <c r="B167" s="331"/>
      <c r="C167" s="309" t="s">
        <v>2276</v>
      </c>
      <c r="D167" s="309"/>
      <c r="E167" s="309"/>
      <c r="F167" s="330" t="s">
        <v>2273</v>
      </c>
      <c r="G167" s="309"/>
      <c r="H167" s="309" t="s">
        <v>2312</v>
      </c>
      <c r="I167" s="309" t="s">
        <v>2275</v>
      </c>
      <c r="J167" s="309">
        <v>120</v>
      </c>
      <c r="K167" s="352"/>
    </row>
    <row r="168" spans="2:11" ht="15" customHeight="1">
      <c r="B168" s="331"/>
      <c r="C168" s="309" t="s">
        <v>2321</v>
      </c>
      <c r="D168" s="309"/>
      <c r="E168" s="309"/>
      <c r="F168" s="330" t="s">
        <v>2273</v>
      </c>
      <c r="G168" s="309"/>
      <c r="H168" s="309" t="s">
        <v>2322</v>
      </c>
      <c r="I168" s="309" t="s">
        <v>2275</v>
      </c>
      <c r="J168" s="309" t="s">
        <v>2323</v>
      </c>
      <c r="K168" s="352"/>
    </row>
    <row r="169" spans="2:11" ht="15" customHeight="1">
      <c r="B169" s="331"/>
      <c r="C169" s="309" t="s">
        <v>2222</v>
      </c>
      <c r="D169" s="309"/>
      <c r="E169" s="309"/>
      <c r="F169" s="330" t="s">
        <v>2273</v>
      </c>
      <c r="G169" s="309"/>
      <c r="H169" s="309" t="s">
        <v>2339</v>
      </c>
      <c r="I169" s="309" t="s">
        <v>2275</v>
      </c>
      <c r="J169" s="309" t="s">
        <v>2323</v>
      </c>
      <c r="K169" s="352"/>
    </row>
    <row r="170" spans="2:11" ht="15" customHeight="1">
      <c r="B170" s="331"/>
      <c r="C170" s="309" t="s">
        <v>2278</v>
      </c>
      <c r="D170" s="309"/>
      <c r="E170" s="309"/>
      <c r="F170" s="330" t="s">
        <v>2279</v>
      </c>
      <c r="G170" s="309"/>
      <c r="H170" s="309" t="s">
        <v>2339</v>
      </c>
      <c r="I170" s="309" t="s">
        <v>2275</v>
      </c>
      <c r="J170" s="309">
        <v>50</v>
      </c>
      <c r="K170" s="352"/>
    </row>
    <row r="171" spans="2:11" ht="15" customHeight="1">
      <c r="B171" s="331"/>
      <c r="C171" s="309" t="s">
        <v>2281</v>
      </c>
      <c r="D171" s="309"/>
      <c r="E171" s="309"/>
      <c r="F171" s="330" t="s">
        <v>2273</v>
      </c>
      <c r="G171" s="309"/>
      <c r="H171" s="309" t="s">
        <v>2339</v>
      </c>
      <c r="I171" s="309" t="s">
        <v>2283</v>
      </c>
      <c r="J171" s="309"/>
      <c r="K171" s="352"/>
    </row>
    <row r="172" spans="2:11" ht="15" customHeight="1">
      <c r="B172" s="331"/>
      <c r="C172" s="309" t="s">
        <v>2292</v>
      </c>
      <c r="D172" s="309"/>
      <c r="E172" s="309"/>
      <c r="F172" s="330" t="s">
        <v>2279</v>
      </c>
      <c r="G172" s="309"/>
      <c r="H172" s="309" t="s">
        <v>2339</v>
      </c>
      <c r="I172" s="309" t="s">
        <v>2275</v>
      </c>
      <c r="J172" s="309">
        <v>50</v>
      </c>
      <c r="K172" s="352"/>
    </row>
    <row r="173" spans="2:11" ht="15" customHeight="1">
      <c r="B173" s="331"/>
      <c r="C173" s="309" t="s">
        <v>2300</v>
      </c>
      <c r="D173" s="309"/>
      <c r="E173" s="309"/>
      <c r="F173" s="330" t="s">
        <v>2279</v>
      </c>
      <c r="G173" s="309"/>
      <c r="H173" s="309" t="s">
        <v>2339</v>
      </c>
      <c r="I173" s="309" t="s">
        <v>2275</v>
      </c>
      <c r="J173" s="309">
        <v>50</v>
      </c>
      <c r="K173" s="352"/>
    </row>
    <row r="174" spans="2:11" ht="15" customHeight="1">
      <c r="B174" s="331"/>
      <c r="C174" s="309" t="s">
        <v>2298</v>
      </c>
      <c r="D174" s="309"/>
      <c r="E174" s="309"/>
      <c r="F174" s="330" t="s">
        <v>2279</v>
      </c>
      <c r="G174" s="309"/>
      <c r="H174" s="309" t="s">
        <v>2339</v>
      </c>
      <c r="I174" s="309" t="s">
        <v>2275</v>
      </c>
      <c r="J174" s="309">
        <v>50</v>
      </c>
      <c r="K174" s="352"/>
    </row>
    <row r="175" spans="2:11" ht="15" customHeight="1">
      <c r="B175" s="331"/>
      <c r="C175" s="309" t="s">
        <v>172</v>
      </c>
      <c r="D175" s="309"/>
      <c r="E175" s="309"/>
      <c r="F175" s="330" t="s">
        <v>2273</v>
      </c>
      <c r="G175" s="309"/>
      <c r="H175" s="309" t="s">
        <v>2340</v>
      </c>
      <c r="I175" s="309" t="s">
        <v>2341</v>
      </c>
      <c r="J175" s="309"/>
      <c r="K175" s="352"/>
    </row>
    <row r="176" spans="2:11" ht="15" customHeight="1">
      <c r="B176" s="331"/>
      <c r="C176" s="309" t="s">
        <v>56</v>
      </c>
      <c r="D176" s="309"/>
      <c r="E176" s="309"/>
      <c r="F176" s="330" t="s">
        <v>2273</v>
      </c>
      <c r="G176" s="309"/>
      <c r="H176" s="309" t="s">
        <v>2342</v>
      </c>
      <c r="I176" s="309" t="s">
        <v>2343</v>
      </c>
      <c r="J176" s="309">
        <v>1</v>
      </c>
      <c r="K176" s="352"/>
    </row>
    <row r="177" spans="2:11" ht="15" customHeight="1">
      <c r="B177" s="331"/>
      <c r="C177" s="309" t="s">
        <v>52</v>
      </c>
      <c r="D177" s="309"/>
      <c r="E177" s="309"/>
      <c r="F177" s="330" t="s">
        <v>2273</v>
      </c>
      <c r="G177" s="309"/>
      <c r="H177" s="309" t="s">
        <v>2344</v>
      </c>
      <c r="I177" s="309" t="s">
        <v>2275</v>
      </c>
      <c r="J177" s="309">
        <v>20</v>
      </c>
      <c r="K177" s="352"/>
    </row>
    <row r="178" spans="2:11" ht="15" customHeight="1">
      <c r="B178" s="331"/>
      <c r="C178" s="309" t="s">
        <v>173</v>
      </c>
      <c r="D178" s="309"/>
      <c r="E178" s="309"/>
      <c r="F178" s="330" t="s">
        <v>2273</v>
      </c>
      <c r="G178" s="309"/>
      <c r="H178" s="309" t="s">
        <v>2345</v>
      </c>
      <c r="I178" s="309" t="s">
        <v>2275</v>
      </c>
      <c r="J178" s="309">
        <v>255</v>
      </c>
      <c r="K178" s="352"/>
    </row>
    <row r="179" spans="2:11" ht="15" customHeight="1">
      <c r="B179" s="331"/>
      <c r="C179" s="309" t="s">
        <v>174</v>
      </c>
      <c r="D179" s="309"/>
      <c r="E179" s="309"/>
      <c r="F179" s="330" t="s">
        <v>2273</v>
      </c>
      <c r="G179" s="309"/>
      <c r="H179" s="309" t="s">
        <v>2238</v>
      </c>
      <c r="I179" s="309" t="s">
        <v>2275</v>
      </c>
      <c r="J179" s="309">
        <v>10</v>
      </c>
      <c r="K179" s="352"/>
    </row>
    <row r="180" spans="2:11" ht="15" customHeight="1">
      <c r="B180" s="331"/>
      <c r="C180" s="309" t="s">
        <v>175</v>
      </c>
      <c r="D180" s="309"/>
      <c r="E180" s="309"/>
      <c r="F180" s="330" t="s">
        <v>2273</v>
      </c>
      <c r="G180" s="309"/>
      <c r="H180" s="309" t="s">
        <v>2346</v>
      </c>
      <c r="I180" s="309" t="s">
        <v>2307</v>
      </c>
      <c r="J180" s="309"/>
      <c r="K180" s="352"/>
    </row>
    <row r="181" spans="2:11" ht="15" customHeight="1">
      <c r="B181" s="331"/>
      <c r="C181" s="309" t="s">
        <v>2347</v>
      </c>
      <c r="D181" s="309"/>
      <c r="E181" s="309"/>
      <c r="F181" s="330" t="s">
        <v>2273</v>
      </c>
      <c r="G181" s="309"/>
      <c r="H181" s="309" t="s">
        <v>2348</v>
      </c>
      <c r="I181" s="309" t="s">
        <v>2307</v>
      </c>
      <c r="J181" s="309"/>
      <c r="K181" s="352"/>
    </row>
    <row r="182" spans="2:11" ht="15" customHeight="1">
      <c r="B182" s="331"/>
      <c r="C182" s="309" t="s">
        <v>2336</v>
      </c>
      <c r="D182" s="309"/>
      <c r="E182" s="309"/>
      <c r="F182" s="330" t="s">
        <v>2273</v>
      </c>
      <c r="G182" s="309"/>
      <c r="H182" s="309" t="s">
        <v>2349</v>
      </c>
      <c r="I182" s="309" t="s">
        <v>2307</v>
      </c>
      <c r="J182" s="309"/>
      <c r="K182" s="352"/>
    </row>
    <row r="183" spans="2:11" ht="15" customHeight="1">
      <c r="B183" s="331"/>
      <c r="C183" s="309" t="s">
        <v>177</v>
      </c>
      <c r="D183" s="309"/>
      <c r="E183" s="309"/>
      <c r="F183" s="330" t="s">
        <v>2279</v>
      </c>
      <c r="G183" s="309"/>
      <c r="H183" s="309" t="s">
        <v>2350</v>
      </c>
      <c r="I183" s="309" t="s">
        <v>2275</v>
      </c>
      <c r="J183" s="309">
        <v>50</v>
      </c>
      <c r="K183" s="352"/>
    </row>
    <row r="184" spans="2:11" ht="15" customHeight="1">
      <c r="B184" s="331"/>
      <c r="C184" s="309" t="s">
        <v>2351</v>
      </c>
      <c r="D184" s="309"/>
      <c r="E184" s="309"/>
      <c r="F184" s="330" t="s">
        <v>2279</v>
      </c>
      <c r="G184" s="309"/>
      <c r="H184" s="309" t="s">
        <v>2352</v>
      </c>
      <c r="I184" s="309" t="s">
        <v>2353</v>
      </c>
      <c r="J184" s="309"/>
      <c r="K184" s="352"/>
    </row>
    <row r="185" spans="2:11" ht="15" customHeight="1">
      <c r="B185" s="331"/>
      <c r="C185" s="309" t="s">
        <v>2354</v>
      </c>
      <c r="D185" s="309"/>
      <c r="E185" s="309"/>
      <c r="F185" s="330" t="s">
        <v>2279</v>
      </c>
      <c r="G185" s="309"/>
      <c r="H185" s="309" t="s">
        <v>2355</v>
      </c>
      <c r="I185" s="309" t="s">
        <v>2353</v>
      </c>
      <c r="J185" s="309"/>
      <c r="K185" s="352"/>
    </row>
    <row r="186" spans="2:11" ht="15" customHeight="1">
      <c r="B186" s="331"/>
      <c r="C186" s="309" t="s">
        <v>2356</v>
      </c>
      <c r="D186" s="309"/>
      <c r="E186" s="309"/>
      <c r="F186" s="330" t="s">
        <v>2279</v>
      </c>
      <c r="G186" s="309"/>
      <c r="H186" s="309" t="s">
        <v>2357</v>
      </c>
      <c r="I186" s="309" t="s">
        <v>2353</v>
      </c>
      <c r="J186" s="309"/>
      <c r="K186" s="352"/>
    </row>
    <row r="187" spans="2:11" ht="15" customHeight="1">
      <c r="B187" s="331"/>
      <c r="C187" s="364" t="s">
        <v>2358</v>
      </c>
      <c r="D187" s="309"/>
      <c r="E187" s="309"/>
      <c r="F187" s="330" t="s">
        <v>2279</v>
      </c>
      <c r="G187" s="309"/>
      <c r="H187" s="309" t="s">
        <v>2359</v>
      </c>
      <c r="I187" s="309" t="s">
        <v>2360</v>
      </c>
      <c r="J187" s="365" t="s">
        <v>2361</v>
      </c>
      <c r="K187" s="352"/>
    </row>
    <row r="188" spans="2:11" ht="15" customHeight="1">
      <c r="B188" s="358"/>
      <c r="C188" s="366"/>
      <c r="D188" s="340"/>
      <c r="E188" s="340"/>
      <c r="F188" s="340"/>
      <c r="G188" s="340"/>
      <c r="H188" s="340"/>
      <c r="I188" s="340"/>
      <c r="J188" s="340"/>
      <c r="K188" s="359"/>
    </row>
    <row r="189" spans="2:11" ht="18.75" customHeight="1">
      <c r="B189" s="367"/>
      <c r="C189" s="368"/>
      <c r="D189" s="368"/>
      <c r="E189" s="368"/>
      <c r="F189" s="369"/>
      <c r="G189" s="309"/>
      <c r="H189" s="309"/>
      <c r="I189" s="309"/>
      <c r="J189" s="309"/>
      <c r="K189" s="306"/>
    </row>
    <row r="190" spans="2:11" ht="18.75" customHeight="1">
      <c r="B190" s="306"/>
      <c r="C190" s="309"/>
      <c r="D190" s="309"/>
      <c r="E190" s="309"/>
      <c r="F190" s="330"/>
      <c r="G190" s="309"/>
      <c r="H190" s="309"/>
      <c r="I190" s="309"/>
      <c r="J190" s="309"/>
      <c r="K190" s="306"/>
    </row>
    <row r="191" spans="2:11" ht="18.75" customHeight="1"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</row>
    <row r="192" spans="2:11" ht="13.5">
      <c r="B192" s="293"/>
      <c r="C192" s="294"/>
      <c r="D192" s="294"/>
      <c r="E192" s="294"/>
      <c r="F192" s="294"/>
      <c r="G192" s="294"/>
      <c r="H192" s="294"/>
      <c r="I192" s="294"/>
      <c r="J192" s="294"/>
      <c r="K192" s="295"/>
    </row>
    <row r="193" spans="2:11" ht="21">
      <c r="B193" s="296"/>
      <c r="C193" s="297" t="s">
        <v>2362</v>
      </c>
      <c r="D193" s="297"/>
      <c r="E193" s="297"/>
      <c r="F193" s="297"/>
      <c r="G193" s="297"/>
      <c r="H193" s="297"/>
      <c r="I193" s="297"/>
      <c r="J193" s="297"/>
      <c r="K193" s="298"/>
    </row>
    <row r="194" spans="2:11" ht="25.5" customHeight="1">
      <c r="B194" s="296"/>
      <c r="C194" s="370" t="s">
        <v>2363</v>
      </c>
      <c r="D194" s="370"/>
      <c r="E194" s="370"/>
      <c r="F194" s="370" t="s">
        <v>2364</v>
      </c>
      <c r="G194" s="371"/>
      <c r="H194" s="372" t="s">
        <v>2365</v>
      </c>
      <c r="I194" s="372"/>
      <c r="J194" s="372"/>
      <c r="K194" s="298"/>
    </row>
    <row r="195" spans="2:11" ht="5.25" customHeight="1">
      <c r="B195" s="331"/>
      <c r="C195" s="328"/>
      <c r="D195" s="328"/>
      <c r="E195" s="328"/>
      <c r="F195" s="328"/>
      <c r="G195" s="309"/>
      <c r="H195" s="328"/>
      <c r="I195" s="328"/>
      <c r="J195" s="328"/>
      <c r="K195" s="352"/>
    </row>
    <row r="196" spans="2:11" ht="15" customHeight="1">
      <c r="B196" s="331"/>
      <c r="C196" s="309" t="s">
        <v>2366</v>
      </c>
      <c r="D196" s="309"/>
      <c r="E196" s="309"/>
      <c r="F196" s="330" t="s">
        <v>42</v>
      </c>
      <c r="G196" s="309"/>
      <c r="H196" s="373" t="s">
        <v>2367</v>
      </c>
      <c r="I196" s="373"/>
      <c r="J196" s="373"/>
      <c r="K196" s="352"/>
    </row>
    <row r="197" spans="2:11" ht="15" customHeight="1">
      <c r="B197" s="331"/>
      <c r="C197" s="337"/>
      <c r="D197" s="309"/>
      <c r="E197" s="309"/>
      <c r="F197" s="330" t="s">
        <v>43</v>
      </c>
      <c r="G197" s="309"/>
      <c r="H197" s="373" t="s">
        <v>2368</v>
      </c>
      <c r="I197" s="373"/>
      <c r="J197" s="373"/>
      <c r="K197" s="352"/>
    </row>
    <row r="198" spans="2:11" ht="15" customHeight="1">
      <c r="B198" s="331"/>
      <c r="C198" s="337"/>
      <c r="D198" s="309"/>
      <c r="E198" s="309"/>
      <c r="F198" s="330" t="s">
        <v>46</v>
      </c>
      <c r="G198" s="309"/>
      <c r="H198" s="373" t="s">
        <v>2369</v>
      </c>
      <c r="I198" s="373"/>
      <c r="J198" s="373"/>
      <c r="K198" s="352"/>
    </row>
    <row r="199" spans="2:11" ht="15" customHeight="1">
      <c r="B199" s="331"/>
      <c r="C199" s="309"/>
      <c r="D199" s="309"/>
      <c r="E199" s="309"/>
      <c r="F199" s="330" t="s">
        <v>44</v>
      </c>
      <c r="G199" s="309"/>
      <c r="H199" s="373" t="s">
        <v>2370</v>
      </c>
      <c r="I199" s="373"/>
      <c r="J199" s="373"/>
      <c r="K199" s="352"/>
    </row>
    <row r="200" spans="2:11" ht="15" customHeight="1">
      <c r="B200" s="331"/>
      <c r="C200" s="309"/>
      <c r="D200" s="309"/>
      <c r="E200" s="309"/>
      <c r="F200" s="330" t="s">
        <v>45</v>
      </c>
      <c r="G200" s="309"/>
      <c r="H200" s="373" t="s">
        <v>2371</v>
      </c>
      <c r="I200" s="373"/>
      <c r="J200" s="373"/>
      <c r="K200" s="352"/>
    </row>
    <row r="201" spans="2:11" ht="15" customHeight="1">
      <c r="B201" s="331"/>
      <c r="C201" s="309"/>
      <c r="D201" s="309"/>
      <c r="E201" s="309"/>
      <c r="F201" s="330"/>
      <c r="G201" s="309"/>
      <c r="H201" s="309"/>
      <c r="I201" s="309"/>
      <c r="J201" s="309"/>
      <c r="K201" s="352"/>
    </row>
    <row r="202" spans="2:11" ht="15" customHeight="1">
      <c r="B202" s="331"/>
      <c r="C202" s="309" t="s">
        <v>2319</v>
      </c>
      <c r="D202" s="309"/>
      <c r="E202" s="309"/>
      <c r="F202" s="330" t="s">
        <v>77</v>
      </c>
      <c r="G202" s="309"/>
      <c r="H202" s="373" t="s">
        <v>2372</v>
      </c>
      <c r="I202" s="373"/>
      <c r="J202" s="373"/>
      <c r="K202" s="352"/>
    </row>
    <row r="203" spans="2:11" ht="15" customHeight="1">
      <c r="B203" s="331"/>
      <c r="C203" s="337"/>
      <c r="D203" s="309"/>
      <c r="E203" s="309"/>
      <c r="F203" s="330" t="s">
        <v>2216</v>
      </c>
      <c r="G203" s="309"/>
      <c r="H203" s="373" t="s">
        <v>2217</v>
      </c>
      <c r="I203" s="373"/>
      <c r="J203" s="373"/>
      <c r="K203" s="352"/>
    </row>
    <row r="204" spans="2:11" ht="15" customHeight="1">
      <c r="B204" s="331"/>
      <c r="C204" s="309"/>
      <c r="D204" s="309"/>
      <c r="E204" s="309"/>
      <c r="F204" s="330" t="s">
        <v>2214</v>
      </c>
      <c r="G204" s="309"/>
      <c r="H204" s="373" t="s">
        <v>2373</v>
      </c>
      <c r="I204" s="373"/>
      <c r="J204" s="373"/>
      <c r="K204" s="352"/>
    </row>
    <row r="205" spans="2:11" ht="15" customHeight="1">
      <c r="B205" s="374"/>
      <c r="C205" s="337"/>
      <c r="D205" s="337"/>
      <c r="E205" s="337"/>
      <c r="F205" s="330" t="s">
        <v>2218</v>
      </c>
      <c r="G205" s="315"/>
      <c r="H205" s="375" t="s">
        <v>2219</v>
      </c>
      <c r="I205" s="375"/>
      <c r="J205" s="375"/>
      <c r="K205" s="376"/>
    </row>
    <row r="206" spans="2:11" ht="15" customHeight="1">
      <c r="B206" s="374"/>
      <c r="C206" s="337"/>
      <c r="D206" s="337"/>
      <c r="E206" s="337"/>
      <c r="F206" s="330" t="s">
        <v>2220</v>
      </c>
      <c r="G206" s="315"/>
      <c r="H206" s="375" t="s">
        <v>2173</v>
      </c>
      <c r="I206" s="375"/>
      <c r="J206" s="375"/>
      <c r="K206" s="376"/>
    </row>
    <row r="207" spans="2:11" ht="15" customHeight="1">
      <c r="B207" s="374"/>
      <c r="C207" s="337"/>
      <c r="D207" s="337"/>
      <c r="E207" s="337"/>
      <c r="F207" s="377"/>
      <c r="G207" s="315"/>
      <c r="H207" s="378"/>
      <c r="I207" s="378"/>
      <c r="J207" s="378"/>
      <c r="K207" s="376"/>
    </row>
    <row r="208" spans="2:11" ht="15" customHeight="1">
      <c r="B208" s="374"/>
      <c r="C208" s="309" t="s">
        <v>2343</v>
      </c>
      <c r="D208" s="337"/>
      <c r="E208" s="337"/>
      <c r="F208" s="330">
        <v>1</v>
      </c>
      <c r="G208" s="315"/>
      <c r="H208" s="375" t="s">
        <v>2374</v>
      </c>
      <c r="I208" s="375"/>
      <c r="J208" s="375"/>
      <c r="K208" s="376"/>
    </row>
    <row r="209" spans="2:11" ht="15" customHeight="1">
      <c r="B209" s="374"/>
      <c r="C209" s="337"/>
      <c r="D209" s="337"/>
      <c r="E209" s="337"/>
      <c r="F209" s="330">
        <v>2</v>
      </c>
      <c r="G209" s="315"/>
      <c r="H209" s="375" t="s">
        <v>2375</v>
      </c>
      <c r="I209" s="375"/>
      <c r="J209" s="375"/>
      <c r="K209" s="376"/>
    </row>
    <row r="210" spans="2:11" ht="15" customHeight="1">
      <c r="B210" s="374"/>
      <c r="C210" s="337"/>
      <c r="D210" s="337"/>
      <c r="E210" s="337"/>
      <c r="F210" s="330">
        <v>3</v>
      </c>
      <c r="G210" s="315"/>
      <c r="H210" s="375" t="s">
        <v>2376</v>
      </c>
      <c r="I210" s="375"/>
      <c r="J210" s="375"/>
      <c r="K210" s="376"/>
    </row>
    <row r="211" spans="2:11" ht="15" customHeight="1">
      <c r="B211" s="374"/>
      <c r="C211" s="337"/>
      <c r="D211" s="337"/>
      <c r="E211" s="337"/>
      <c r="F211" s="330">
        <v>4</v>
      </c>
      <c r="G211" s="315"/>
      <c r="H211" s="375" t="s">
        <v>2377</v>
      </c>
      <c r="I211" s="375"/>
      <c r="J211" s="375"/>
      <c r="K211" s="376"/>
    </row>
    <row r="212" spans="2:11" ht="12.75" customHeight="1">
      <c r="B212" s="379"/>
      <c r="C212" s="380"/>
      <c r="D212" s="380"/>
      <c r="E212" s="380"/>
      <c r="F212" s="380"/>
      <c r="G212" s="380"/>
      <c r="H212" s="380"/>
      <c r="I212" s="380"/>
      <c r="J212" s="380"/>
      <c r="K212" s="381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 Kyšková</cp:lastModifiedBy>
  <dcterms:created xsi:type="dcterms:W3CDTF">2016-11-21T16:40:35Z</dcterms:created>
  <dcterms:modified xsi:type="dcterms:W3CDTF">2016-11-21T16:40:51Z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