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1570" windowHeight="9615" activeTab="0"/>
  </bookViews>
  <sheets>
    <sheet name="Rekapitulace stavby" sheetId="1" r:id="rId1"/>
    <sheet name="SO 01 1 P1 uznatelné - SO..." sheetId="2" r:id="rId2"/>
    <sheet name="SO 01 1 Pol neuznaté - SO..." sheetId="3" r:id="rId3"/>
    <sheet name="Pokyny pro vyplnění" sheetId="4" r:id="rId4"/>
  </sheets>
  <definedNames>
    <definedName name="_xlnm._FilterDatabase" localSheetId="1" hidden="1">'SO 01 1 P1 uznatelné - SO...'!$C$91:$K$297</definedName>
    <definedName name="_xlnm._FilterDatabase" localSheetId="2" hidden="1">'SO 01 1 Pol neuznaté - SO...'!$C$100:$K$483</definedName>
    <definedName name="_xlnm.Print_Area" localSheetId="3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stavby'!$C$39:$AQ$54</definedName>
    <definedName name="_xlnm.Print_Area" localSheetId="1">'SO 01 1 P1 uznatelné - SO...'!$C$4:$J$36,'SO 01 1 P1 uznatelné - SO...'!$C$42:$J$73,'SO 01 1 P1 uznatelné - SO...'!$C$79:$K$297</definedName>
    <definedName name="_xlnm.Print_Area" localSheetId="2">'SO 01 1 Pol neuznaté - SO...'!$C$4:$J$36,'SO 01 1 Pol neuznaté - SO...'!$C$42:$J$82,'SO 01 1 Pol neuznaté - SO...'!$C$88:$K$483</definedName>
    <definedName name="_xlnm.Print_Titles" localSheetId="0">'Rekapitulace stavby'!$49:$49</definedName>
    <definedName name="_xlnm.Print_Titles" localSheetId="1">'SO 01 1 P1 uznatelné - SO...'!$91:$91</definedName>
    <definedName name="_xlnm.Print_Titles" localSheetId="2">'SO 01 1 Pol neuznaté - SO...'!$100:$100</definedName>
  </definedNames>
  <calcPr calcId="152511"/>
</workbook>
</file>

<file path=xl/sharedStrings.xml><?xml version="1.0" encoding="utf-8"?>
<sst xmlns="http://schemas.openxmlformats.org/spreadsheetml/2006/main" count="7203" uniqueCount="886">
  <si>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</si>
  <si>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</si>
  <si>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</si>
  <si>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</si>
  <si>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</si>
  <si>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</si>
  <si>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</si>
  <si>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{92f34dd2-3d86-4b9c-9168-0262630c89a0}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</si>
  <si>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</si>
  <si>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</si>
  <si>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</si>
  <si>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</si>
  <si>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</si>
  <si>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</si>
  <si>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</si>
  <si>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</si>
  <si>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IMPORT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</si>
  <si>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</si>
  <si>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</si>
  <si>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Nabídkový rozp. MŠ Lískovecká - rozdělený 2</t>
  </si>
  <si>
    <t>KSO:</t>
  </si>
  <si>
    <t/>
  </si>
  <si>
    <t>CC-CZ:</t>
  </si>
  <si>
    <t>Místo:</t>
  </si>
  <si>
    <t xml:space="preserve"> </t>
  </si>
  <si>
    <t>Datum:</t>
  </si>
  <si>
    <t>10.4.2017</t>
  </si>
  <si>
    <t>Zadavatel:</t>
  </si>
  <si>
    <t>IČ:</t>
  </si>
  <si>
    <t>DIČ:</t>
  </si>
  <si>
    <t>Uchazeč:</t>
  </si>
  <si>
    <t>Vyplň údaj</t>
  </si>
  <si>
    <t>Projektant: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</si>
  <si>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</si>
  <si>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</si>
  <si>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</si>
  <si>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</si>
  <si>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</si>
  <si>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</si>
  <si>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</si>
  <si>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</si>
  <si>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</si>
  <si>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</si>
  <si>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</si>
  <si>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</si>
  <si>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</si>
  <si>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</si>
  <si>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</si>
  <si>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</si>
  <si>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</si>
  <si>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</si>
  <si>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</si>
  <si>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</si>
  <si>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</si>
  <si>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</si>
  <si>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</si>
  <si>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</si>
  <si>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</si>
  <si>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</si>
  <si>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</si>
  <si>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</si>
  <si>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</si>
  <si>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</si>
  <si>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</si>
  <si>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</si>
  <si>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</si>
  <si>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</si>
  <si>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</si>
  <si>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</si>
  <si>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</si>
  <si>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</si>
  <si>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{00000000-0000-0000-0000-000000000000}</t>
  </si>
  <si>
    <t>/</t>
  </si>
  <si>
    <t>SO 01 1 P1 uznatelné</t>
  </si>
  <si>
    <t>SO 01 1 P1</t>
  </si>
  <si>
    <t>STA</t>
  </si>
  <si>
    <t>1</t>
  </si>
  <si>
    <t>{f9d145c4-4e57-4af4-b45a-d162e71a982b}</t>
  </si>
  <si>
    <t>2</t>
  </si>
  <si>
    <t>SO 01 1 Pol neuznaté</t>
  </si>
  <si>
    <t>SO 01 1 Pol</t>
  </si>
  <si>
    <t>{ee03f79b-716f-4a7b-a01d-177c971796ef}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</si>
  <si>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</si>
  <si>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</si>
  <si>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</si>
  <si>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</si>
  <si>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</si>
  <si>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</si>
  <si>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</si>
  <si>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SO 01 1 P1 uznatelné - SO 01 1 P1</t>
  </si>
  <si>
    <t>REKAPITULACE ČLENĚNÍ SOUPISU PRACÍ</t>
  </si>
  <si>
    <t>Kód dílu - Popis</t>
  </si>
  <si>
    <t>Cena celkem [CZK]</t>
  </si>
  <si>
    <t>Náklady soupisu celkem</t>
  </si>
  <si>
    <t>-1</t>
  </si>
  <si>
    <t>1 - Rozpočet - uznatelné náklady objekt T1 a T2</t>
  </si>
  <si>
    <t>D1 - Zemní práce</t>
  </si>
  <si>
    <t>5 - Komunikace</t>
  </si>
  <si>
    <t>62 - Úpravy povrchů vnější</t>
  </si>
  <si>
    <t>9 - Ostatní</t>
  </si>
  <si>
    <t>94 - Lešení a stavební výtahy</t>
  </si>
  <si>
    <t>96 - Bourání konstrukcí</t>
  </si>
  <si>
    <t>99 - Staveništní přesun hmot</t>
  </si>
  <si>
    <t>712 - Živičné krytiny</t>
  </si>
  <si>
    <t>730 - Ústřední vytápění</t>
  </si>
  <si>
    <t>762 - Konstrukce tesařské</t>
  </si>
  <si>
    <t>764 - Konstrukce klempířské</t>
  </si>
  <si>
    <t>766 - Konstrukce truhlářské</t>
  </si>
  <si>
    <t>783 - Nátěry</t>
  </si>
  <si>
    <t>M21 - Elektromontáže</t>
  </si>
  <si>
    <t>D96 - Přesuny suti a vybouraných hmot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</si>
  <si>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</si>
  <si>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</si>
  <si>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</si>
  <si>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</si>
  <si>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</si>
  <si>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</si>
  <si>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</si>
  <si>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</si>
  <si>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</si>
  <si>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</si>
  <si>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</si>
  <si>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</si>
  <si>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</si>
  <si>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</si>
  <si>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Rozpočet - uznatelné náklady objekt T1 a T2</t>
  </si>
  <si>
    <t>ROZPOCET</t>
  </si>
  <si>
    <t>D1</t>
  </si>
  <si>
    <t>Zemní práce</t>
  </si>
  <si>
    <t>K</t>
  </si>
  <si>
    <t>113106121</t>
  </si>
  <si>
    <t>Rozebrání dlažeb nebo dílců komunikací pro pěší z, betonových nebo kamenných dlaždic</t>
  </si>
  <si>
    <t>m2</t>
  </si>
  <si>
    <t>4</t>
  </si>
  <si>
    <t>VV</t>
  </si>
  <si>
    <t>"Půdorys 1NP" 136,7*0,5</t>
  </si>
  <si>
    <t>Součet</t>
  </si>
  <si>
    <t>113107113</t>
  </si>
  <si>
    <t>Odstranění podkladu pl do 50 m2 z kameniva, těženého tl 150 mm</t>
  </si>
  <si>
    <t>3</t>
  </si>
  <si>
    <t>180402111R00</t>
  </si>
  <si>
    <t>Založení trávníku parkového výsevem v rovině vč. dodávky</t>
  </si>
  <si>
    <t>"Kolem objektu"  68,35*1,5</t>
  </si>
  <si>
    <t>182001112R00</t>
  </si>
  <si>
    <t>Plošná úprava terénu, nerovnosti do 10 cm svah 1:2</t>
  </si>
  <si>
    <t>5</t>
  </si>
  <si>
    <t>Komunikace</t>
  </si>
  <si>
    <t>564851111</t>
  </si>
  <si>
    <t>Podklad ze štěrkodrtě ŠD tl 150 mm frakce 16/32</t>
  </si>
  <si>
    <t>6</t>
  </si>
  <si>
    <t>596811220</t>
  </si>
  <si>
    <t>Kladení betonové dlažby komunikací</t>
  </si>
  <si>
    <t>7</t>
  </si>
  <si>
    <t>592456010</t>
  </si>
  <si>
    <t>dlažba desková betonová 50x50x5 cm šedá</t>
  </si>
  <si>
    <t>68,35*1,1</t>
  </si>
  <si>
    <t>62</t>
  </si>
  <si>
    <t>Úpravy povrchů vnější</t>
  </si>
  <si>
    <t>8</t>
  </si>
  <si>
    <t>620991121R00</t>
  </si>
  <si>
    <t>Zakrývání výplní vnějších otvorů z lešení</t>
  </si>
  <si>
    <t>300,3</t>
  </si>
  <si>
    <t>9</t>
  </si>
  <si>
    <t>622903110U00</t>
  </si>
  <si>
    <t>Očištění fasády</t>
  </si>
  <si>
    <t>"EPS 180" 673,677</t>
  </si>
  <si>
    <t>"EPS 30 bez om." 40,14</t>
  </si>
  <si>
    <t>"EPS 30 s om." 140,019</t>
  </si>
  <si>
    <t>"XPS 140 bez om." 80,53</t>
  </si>
  <si>
    <t>"XPS 140 s om." 48,318</t>
  </si>
  <si>
    <t>10</t>
  </si>
  <si>
    <t>622300131R00</t>
  </si>
  <si>
    <t>Vyspravení, příprava a vyrovnání podkladu fasády a soklu  do 10% tl.30mm</t>
  </si>
  <si>
    <t>11</t>
  </si>
  <si>
    <t>622323041R00</t>
  </si>
  <si>
    <t>Penetrace podkladu</t>
  </si>
  <si>
    <t>12</t>
  </si>
  <si>
    <t>622311136RU2</t>
  </si>
  <si>
    <t>Zateplovací systém fasáda, EPS F tl.180 mm, s omítkou silikonovou tl.2mm</t>
  </si>
  <si>
    <t>"T1" (11,7+19,05+13,95+19,05)*8,35</t>
  </si>
  <si>
    <t>"T2" (18,725+15+20,975+1,85)*4,3</t>
  </si>
  <si>
    <t>"Krček" (2,275+26,675+6,65+6,65+15,15)*4,3</t>
  </si>
  <si>
    <t>"Odpočet okna" -300,3</t>
  </si>
  <si>
    <t>"Odpočet sokl" -48,32</t>
  </si>
  <si>
    <t>13</t>
  </si>
  <si>
    <t>622311153R00</t>
  </si>
  <si>
    <t>Zateplovací systém  ostění, EPS F tl. 30 mm bez omítky - pod parapety</t>
  </si>
  <si>
    <t>133,8*0,3</t>
  </si>
  <si>
    <t>14</t>
  </si>
  <si>
    <t>622311153RU2</t>
  </si>
  <si>
    <t>Zateplovací systém ostění, EPS F tl. 30 mm, s omítkou silikonovou tl.2mm</t>
  </si>
  <si>
    <t>466,73*0,3</t>
  </si>
  <si>
    <t>622311524R00</t>
  </si>
  <si>
    <t>Zateplovací systém  sokl, XPS tl. 140 mm bez omítky - pod terénem</t>
  </si>
  <si>
    <t>"Půdorys 1NP" 161,06*0,5</t>
  </si>
  <si>
    <t>16</t>
  </si>
  <si>
    <t>622311524RU1</t>
  </si>
  <si>
    <t>Zateplovací systém sokl, XPS tl. 140 mm, s mozaikovou omítkou</t>
  </si>
  <si>
    <t>"Půdorys 1NP" 161,06*0,3</t>
  </si>
  <si>
    <t>17</t>
  </si>
  <si>
    <t>622391124R00</t>
  </si>
  <si>
    <t>Příplatek za hmoždinky s ocelovým trnem</t>
  </si>
  <si>
    <t>"EPS 180"  673,677</t>
  </si>
  <si>
    <t>"XPS bez om." 80,53</t>
  </si>
  <si>
    <t>18</t>
  </si>
  <si>
    <t>622405932U00</t>
  </si>
  <si>
    <t>KZS rohová lišta plast 10x10cm+tkanina</t>
  </si>
  <si>
    <t>m</t>
  </si>
  <si>
    <t>316,4</t>
  </si>
  <si>
    <t>19</t>
  </si>
  <si>
    <t>622405941U00</t>
  </si>
  <si>
    <t>KZS začišťovací okenní lišta</t>
  </si>
  <si>
    <t>466,73</t>
  </si>
  <si>
    <t>20</t>
  </si>
  <si>
    <t>622421491R00</t>
  </si>
  <si>
    <t>KZS rohová lišta s okapničkou</t>
  </si>
  <si>
    <t>150,3</t>
  </si>
  <si>
    <t>622751326U00</t>
  </si>
  <si>
    <t>KZS lišta soklová Al tl 1mm š 183mm</t>
  </si>
  <si>
    <t>"Půdorys 1NP" 161,06</t>
  </si>
  <si>
    <t>Ostatní</t>
  </si>
  <si>
    <t>22</t>
  </si>
  <si>
    <t>9000001</t>
  </si>
  <si>
    <t>D+M měříč CO2</t>
  </si>
  <si>
    <t>ks</t>
  </si>
  <si>
    <t>23</t>
  </si>
  <si>
    <t>380932217R00</t>
  </si>
  <si>
    <t>D+M  zpěvnění atiky ocelovým profilem vč. kotvení</t>
  </si>
  <si>
    <t>"Statický posudek" 98</t>
  </si>
  <si>
    <t>24</t>
  </si>
  <si>
    <t>631663111R00</t>
  </si>
  <si>
    <t>Oprava trhlin zednicky a tmelením vč.lišt viz.statika</t>
  </si>
  <si>
    <t>"Statický posudek" 26</t>
  </si>
  <si>
    <t>94</t>
  </si>
  <si>
    <t>Lešení a stavební výtahy</t>
  </si>
  <si>
    <t>25</t>
  </si>
  <si>
    <t>941941042R00</t>
  </si>
  <si>
    <t>Montáž lešení leh.řad.s podlahami,š.1,2 m, H 30 m</t>
  </si>
  <si>
    <t>26</t>
  </si>
  <si>
    <t>941941292R00</t>
  </si>
  <si>
    <t>Příplatek za každý měsíc použití lešení k pol.1042</t>
  </si>
  <si>
    <t>1022,2975*3</t>
  </si>
  <si>
    <t>27</t>
  </si>
  <si>
    <t>941941842R00</t>
  </si>
  <si>
    <t>Demontáž lešení leh.řad.s podlahami,š.1,2 m,H 30 m</t>
  </si>
  <si>
    <t>"T1"  (11,7+19,05+13,95+19,05)*8,35</t>
  </si>
  <si>
    <t>"T2"  (18,725+15+20,975+1,85)*4,3</t>
  </si>
  <si>
    <t>28</t>
  </si>
  <si>
    <t>944711113U00</t>
  </si>
  <si>
    <t>Mtž záchytná stříška š -2,5m</t>
  </si>
  <si>
    <t>1,2*3</t>
  </si>
  <si>
    <t>1*2</t>
  </si>
  <si>
    <t>29</t>
  </si>
  <si>
    <t>944711213U00</t>
  </si>
  <si>
    <t>Přípl ZKD den lešení k 94471-1113</t>
  </si>
  <si>
    <t>30</t>
  </si>
  <si>
    <t>944711813U00</t>
  </si>
  <si>
    <t>Dmtž záchytná stříška š -2,5m</t>
  </si>
  <si>
    <t>31</t>
  </si>
  <si>
    <t>944511111U00</t>
  </si>
  <si>
    <t>Mtž ochranná síť</t>
  </si>
  <si>
    <t>"Krček"  (2,275+26,675+6,65+6,65+15,15)*4,3</t>
  </si>
  <si>
    <t>32</t>
  </si>
  <si>
    <t>944944111U00</t>
  </si>
  <si>
    <t>Pronájem ochranná síť</t>
  </si>
  <si>
    <t>33</t>
  </si>
  <si>
    <t>944511811U00</t>
  </si>
  <si>
    <t>Dmtž ochranná síť</t>
  </si>
  <si>
    <t>96</t>
  </si>
  <si>
    <t>Bourání konstrukcí</t>
  </si>
  <si>
    <t>34</t>
  </si>
  <si>
    <t>978015241R00</t>
  </si>
  <si>
    <t>Otlučení omítek vnějších MVC v složit.1-4 do 30 %</t>
  </si>
  <si>
    <t>35</t>
  </si>
  <si>
    <t>978059631R00</t>
  </si>
  <si>
    <t>Odsekání vnějších obkladů stěn nad 2 m2</t>
  </si>
  <si>
    <t>99</t>
  </si>
  <si>
    <t>Staveništní přesun hmot</t>
  </si>
  <si>
    <t>36</t>
  </si>
  <si>
    <t>999281111R00</t>
  </si>
  <si>
    <t>Přesun hmot pro opravy a údržbu do výšky 25 m</t>
  </si>
  <si>
    <t>t</t>
  </si>
  <si>
    <t>712</t>
  </si>
  <si>
    <t>Živičné krytiny</t>
  </si>
  <si>
    <t>37</t>
  </si>
  <si>
    <t>712300841R00</t>
  </si>
  <si>
    <t>Odstranění mechu ze střech plochých do 10°</t>
  </si>
  <si>
    <t>"D2" 165,86*0,48</t>
  </si>
  <si>
    <t>38</t>
  </si>
  <si>
    <t>712371801RZ4</t>
  </si>
  <si>
    <t>Povlaková krytina střech do 10°, fólií PVC, 1 vrstva - včetně dod. fólie  tl.1,5mm</t>
  </si>
  <si>
    <t>39</t>
  </si>
  <si>
    <t>712391172RZ3</t>
  </si>
  <si>
    <t>Povlaková krytina střech do 10°, ochran. textilie, 1 vrstva - včetně dodávky textilie</t>
  </si>
  <si>
    <t>"D2"  165,86*0,48</t>
  </si>
  <si>
    <t>40</t>
  </si>
  <si>
    <t>998712102R00</t>
  </si>
  <si>
    <t>Přesun hmot pro povlakové krytiny, výšky do 12 m</t>
  </si>
  <si>
    <t>730</t>
  </si>
  <si>
    <t>Ústřední vytápění</t>
  </si>
  <si>
    <t>41</t>
  </si>
  <si>
    <t>730000001</t>
  </si>
  <si>
    <t>Vyregulování otopné soustavy - předběžná cena - bude upřesněno po dohodě se správcem</t>
  </si>
  <si>
    <t>762</t>
  </si>
  <si>
    <t>Konstrukce tesařské</t>
  </si>
  <si>
    <t>42</t>
  </si>
  <si>
    <t>762341036U00</t>
  </si>
  <si>
    <t>Bednění střech OSB 22</t>
  </si>
  <si>
    <t>43</t>
  </si>
  <si>
    <t>998762102R00</t>
  </si>
  <si>
    <t>Přesun hmot pro tesařské konstrukce, výšky do 12 m</t>
  </si>
  <si>
    <t>764</t>
  </si>
  <si>
    <t>Konstrukce klempířské</t>
  </si>
  <si>
    <t>44</t>
  </si>
  <si>
    <t>764322831R00</t>
  </si>
  <si>
    <t>Demontáž oplechování atiky</t>
  </si>
  <si>
    <t>45</t>
  </si>
  <si>
    <t>764322850R00</t>
  </si>
  <si>
    <t>Demontáž oplechování ostatní</t>
  </si>
  <si>
    <t>46</t>
  </si>
  <si>
    <t>764410880</t>
  </si>
  <si>
    <t>Demontáž oplechování parapetu</t>
  </si>
  <si>
    <t>47</t>
  </si>
  <si>
    <t>764711116U00</t>
  </si>
  <si>
    <t>Oplechování parapetu rš 400 mm</t>
  </si>
  <si>
    <t>"1/K " 126,2</t>
  </si>
  <si>
    <t>48</t>
  </si>
  <si>
    <t>764171432U00</t>
  </si>
  <si>
    <t>Oplechování atiky rš 340 mm</t>
  </si>
  <si>
    <t>"2/K" 165,86</t>
  </si>
  <si>
    <t>49</t>
  </si>
  <si>
    <t>712363301U00</t>
  </si>
  <si>
    <t>Oplechování prostupu pásek 50 mm</t>
  </si>
  <si>
    <t>"5/K" 12,33</t>
  </si>
  <si>
    <t>50</t>
  </si>
  <si>
    <t>712363303U00</t>
  </si>
  <si>
    <t>Olechování atiky vnější a vnitřní  kout 100 mm</t>
  </si>
  <si>
    <t>"4/K" 103,86</t>
  </si>
  <si>
    <t>51</t>
  </si>
  <si>
    <t>764000001</t>
  </si>
  <si>
    <t>Oplechování prostupů r.š.150 mm</t>
  </si>
  <si>
    <t>"3/K" 12,3</t>
  </si>
  <si>
    <t>52</t>
  </si>
  <si>
    <t>764721116U00</t>
  </si>
  <si>
    <t>Oplechování dilatace rš 330 mm</t>
  </si>
  <si>
    <t>"6/K" 8,6</t>
  </si>
  <si>
    <t>53</t>
  </si>
  <si>
    <t>998764102R00</t>
  </si>
  <si>
    <t>Přesun hmot pro klempířské konstr., výšky do 12 m</t>
  </si>
  <si>
    <t>766</t>
  </si>
  <si>
    <t>Konstrukce truhlářské</t>
  </si>
  <si>
    <t>54</t>
  </si>
  <si>
    <t>766601215R00</t>
  </si>
  <si>
    <t>Těsnění oken.spáry exteriér</t>
  </si>
  <si>
    <t>"Parapety" 133,8</t>
  </si>
  <si>
    <t>"Ostění a nadpraží" 466,73</t>
  </si>
  <si>
    <t>55</t>
  </si>
  <si>
    <t>998766102R00</t>
  </si>
  <si>
    <t>Přesun hmot pro truhlářské konstr., výšky do 12 m</t>
  </si>
  <si>
    <t>783</t>
  </si>
  <si>
    <t>Nátěry</t>
  </si>
  <si>
    <t>56</t>
  </si>
  <si>
    <t>783782205R00</t>
  </si>
  <si>
    <t>Nátěr tesařských konstrukcí Bochemitem QB 2x</t>
  </si>
  <si>
    <t>"D2" 165,86*0,48*2</t>
  </si>
  <si>
    <t>M21</t>
  </si>
  <si>
    <t>Elektromontáže</t>
  </si>
  <si>
    <t>57</t>
  </si>
  <si>
    <t>210000001</t>
  </si>
  <si>
    <t>Demontáž hromosvodu</t>
  </si>
  <si>
    <t>"Pohledy" 72,16</t>
  </si>
  <si>
    <t>58</t>
  </si>
  <si>
    <t>210000002</t>
  </si>
  <si>
    <t>Úprava a zpětná montáž hromosvodu vč. příslušenství a revize kompletní provedení viz.PD</t>
  </si>
  <si>
    <t>D96</t>
  </si>
  <si>
    <t>Přesuny suti a vybouraných hmot</t>
  </si>
  <si>
    <t>59</t>
  </si>
  <si>
    <t>979011111R00</t>
  </si>
  <si>
    <t>Svislá doprava suti a vybour. hmot za 2.NP a 1.PP</t>
  </si>
  <si>
    <t>60</t>
  </si>
  <si>
    <t>979011121R00</t>
  </si>
  <si>
    <t>Příplatek za každé další podlaží</t>
  </si>
  <si>
    <t>61</t>
  </si>
  <si>
    <t>979081111R00</t>
  </si>
  <si>
    <t>Odvoz suti a vybour. hmot na skládku do 1 km</t>
  </si>
  <si>
    <t>979081121R00</t>
  </si>
  <si>
    <t>Příplatek k odvozu za každý další 1 km</t>
  </si>
  <si>
    <t>63</t>
  </si>
  <si>
    <t>979082111R00</t>
  </si>
  <si>
    <t>Vnitrostaveništní doprava suti do 10 m</t>
  </si>
  <si>
    <t>64</t>
  </si>
  <si>
    <t>979082121R00</t>
  </si>
  <si>
    <t>Příplatek k vnitrost. dopravě suti za dalších 5 m</t>
  </si>
  <si>
    <t>65</t>
  </si>
  <si>
    <t>979099155</t>
  </si>
  <si>
    <t>Poplatek za skládku</t>
  </si>
  <si>
    <t>SO 01 1 Pol neuznaté - SO 01 1 Pol</t>
  </si>
  <si>
    <t>1 - Rozpočet - neuznatelné náklady objekt T3 a terasy</t>
  </si>
  <si>
    <t>2 - Základy a zvláštní zakládání</t>
  </si>
  <si>
    <t>3 - Svislé a kompletní k-ce</t>
  </si>
  <si>
    <t>4 - Rampa</t>
  </si>
  <si>
    <t>63 - Podlahy a podlahové konstrukce</t>
  </si>
  <si>
    <t>711 - Izolace proti vodě</t>
  </si>
  <si>
    <t>767 - Konstrukce zámečnické</t>
  </si>
  <si>
    <t>777 - Podlahy ze syntetických hmot</t>
  </si>
  <si>
    <t>91 - Doplňující práce na komunikaci</t>
  </si>
  <si>
    <t>95 - Dokončovací konstrukce na pozemních stavbách</t>
  </si>
  <si>
    <t>999 - VRN a ostatní náklady</t>
  </si>
  <si>
    <t>Rozpočet - neuznatelné náklady objekt T3 a terasy</t>
  </si>
  <si>
    <t>"Půdorys 1NP" 68,44*0,5</t>
  </si>
  <si>
    <t>132201101R00</t>
  </si>
  <si>
    <t>Hloubení rýh šířky do 60 cm v hor.3 do 100 m3</t>
  </si>
  <si>
    <t>m3</t>
  </si>
  <si>
    <t>"D6" (0,5*0,5*0,8*4)+(1,4*0,3*0,5*2)</t>
  </si>
  <si>
    <t>"Detail přípojky distep" (1,1*0,9)*1,2</t>
  </si>
  <si>
    <t>132201109R00</t>
  </si>
  <si>
    <t>Příplatek za lepivost - hloubení rýh 60 cm v hor.3</t>
  </si>
  <si>
    <t>162701105R00</t>
  </si>
  <si>
    <t>Vodorovné přemístění výkopku z hor.1-4 do 10000 m</t>
  </si>
  <si>
    <t>162701109R00</t>
  </si>
  <si>
    <t>Příplatek k vod. přemístění hor.1-4 za další 1 km</t>
  </si>
  <si>
    <t>2,4*20</t>
  </si>
  <si>
    <t>167101101R00</t>
  </si>
  <si>
    <t>Nakládání výkopku z hor.1-4 v množství do 100 m3</t>
  </si>
  <si>
    <t>"D6"  (0,5*0,5*0,8*4)+(1,4*0,3*0,5*2)</t>
  </si>
  <si>
    <t>171201201R00</t>
  </si>
  <si>
    <t>Uložení sypaniny na skládce přebytečná zemina na skládce</t>
  </si>
  <si>
    <t>"Kolem objektu" 34,22*1,5</t>
  </si>
  <si>
    <t>"Napojení terénu na terasu" 15,67*1</t>
  </si>
  <si>
    <t>199000002R00</t>
  </si>
  <si>
    <t>Poplatek za skládku horniny 1- 4</t>
  </si>
  <si>
    <t>Základy a zvláštní zakládání</t>
  </si>
  <si>
    <t>273313621R00</t>
  </si>
  <si>
    <t>Beton základových desek prostý C 20/25 (B 25)</t>
  </si>
  <si>
    <t>"D6"  2*2,4*0,1</t>
  </si>
  <si>
    <t>275313621R00</t>
  </si>
  <si>
    <t>Beton základových patek prostý C 20/25 (B 25)</t>
  </si>
  <si>
    <t>275361521R00</t>
  </si>
  <si>
    <t>Výztuž základových patek z betonářské ocelí 10335 pr.8mm</t>
  </si>
  <si>
    <t>1,22*0,12</t>
  </si>
  <si>
    <t>Svislé a kompletní k-ce</t>
  </si>
  <si>
    <t>311112315R00</t>
  </si>
  <si>
    <t>Stěna z tvárnic ztraceného bednění  tl. 15 cm</t>
  </si>
  <si>
    <t>4,59*2</t>
  </si>
  <si>
    <t>311311912R00</t>
  </si>
  <si>
    <t>Beton nadzákladových zdí prostý C 20/25  (B 25)</t>
  </si>
  <si>
    <t>4,59*2*0,15</t>
  </si>
  <si>
    <t>315784445</t>
  </si>
  <si>
    <t>D+M uzamykatelný poklop k šachtě vč. uhelníku - 3/P</t>
  </si>
  <si>
    <t>"3/P" 1</t>
  </si>
  <si>
    <t>315784446</t>
  </si>
  <si>
    <t>D+M revizní šachtice s vibíracím košem - 4/P</t>
  </si>
  <si>
    <t>"4/P" 3</t>
  </si>
  <si>
    <t>341361821R00</t>
  </si>
  <si>
    <t>Výztuž stěn a příček z betonářské oceli 10505 pr.8mm</t>
  </si>
  <si>
    <t>6,37*0,15*0,12</t>
  </si>
  <si>
    <t>622712115U00</t>
  </si>
  <si>
    <t>KZS desky XPS 5cm vč. silikonové omítky a penetrace</t>
  </si>
  <si>
    <t>"Detail přípojky distep" (1,1+0,76*2)*1,1</t>
  </si>
  <si>
    <t>Rampa</t>
  </si>
  <si>
    <t>338920023R00</t>
  </si>
  <si>
    <t>Osazení betonové palisády vč. dodávky a obetonování</t>
  </si>
  <si>
    <t>"D7" 1,3*2</t>
  </si>
  <si>
    <t>"D6" 2*1,58</t>
  </si>
  <si>
    <t>410000001</t>
  </si>
  <si>
    <t>Přepískování spár dlažby</t>
  </si>
  <si>
    <t>"D7" 1,3*4,41</t>
  </si>
  <si>
    <t>"D6" 2*2,4</t>
  </si>
  <si>
    <t>564801100U00</t>
  </si>
  <si>
    <t>Podklad  štěrkopísek tl. 5cm frakce 4/8</t>
  </si>
  <si>
    <t>596245041R00</t>
  </si>
  <si>
    <t>Kladení zámkové dlažby tl. 8 cm vč. dodávky</t>
  </si>
  <si>
    <t>637111113U00</t>
  </si>
  <si>
    <t>Podklad štěrkopísek tl 20cm frakce 16/32</t>
  </si>
  <si>
    <t>113106121R00</t>
  </si>
  <si>
    <t>Rozebrání betonového žlabu</t>
  </si>
  <si>
    <t>"Půdorys 1NP" 9,5+15+14</t>
  </si>
  <si>
    <t>564801200U00</t>
  </si>
  <si>
    <t>Podklad štěrkový 10cm frakce 16/32</t>
  </si>
  <si>
    <t>"Detail přípojky distep" 0,9*1,1</t>
  </si>
  <si>
    <t>34,22*1,1</t>
  </si>
  <si>
    <t>597101114RT1</t>
  </si>
  <si>
    <t>Montáž odvodňovacího žlabu vč. dodávky a betonu</t>
  </si>
  <si>
    <t>"Půdorys 1NP a D4" 9,5+15+14</t>
  </si>
  <si>
    <t>150,15</t>
  </si>
  <si>
    <t>"EPS 180" 340,286</t>
  </si>
  <si>
    <t>"EPS 30 bez om." 20,07</t>
  </si>
  <si>
    <t>"EPS 30 s om." 70,08</t>
  </si>
  <si>
    <t>"XPS 140 bez om." 40,25</t>
  </si>
  <si>
    <t>"XPS 140 s om." 24,15</t>
  </si>
  <si>
    <t>"T3"  (19,075+13,95+19,075+11,825)*8,05</t>
  </si>
  <si>
    <t>"Odpočet okna" -150,15</t>
  </si>
  <si>
    <t>"Odpočet sokl" -24,16</t>
  </si>
  <si>
    <t>66,9*0,3</t>
  </si>
  <si>
    <t>233,6*0,3</t>
  </si>
  <si>
    <t>"Půdorys 1NP" 80,5*0,5</t>
  </si>
  <si>
    <t>"Půdorys 1NP"  80,5*0,3</t>
  </si>
  <si>
    <t>"XPS bez om." 40,25</t>
  </si>
  <si>
    <t>158,2</t>
  </si>
  <si>
    <t>233,36</t>
  </si>
  <si>
    <t>75,16</t>
  </si>
  <si>
    <t>"Půdorys 1NP" 80,53</t>
  </si>
  <si>
    <t>Podlahy a podlahové konstrukce</t>
  </si>
  <si>
    <t>631362021R00</t>
  </si>
  <si>
    <t>Výztuž mazanin svařovanou sítí z drátů Kari</t>
  </si>
  <si>
    <t>"D6" 2*2,4*0,1*0,12</t>
  </si>
  <si>
    <t>632451032R00</t>
  </si>
  <si>
    <t>Vyrovnávací potěr MC 15, v ploše, tl. 30 mm</t>
  </si>
  <si>
    <t>"Půdorys 1NP" (4,65*12,25)+(3,6*12,825)</t>
  </si>
  <si>
    <t>711</t>
  </si>
  <si>
    <t>Izolace proti vodě</t>
  </si>
  <si>
    <t>711111011RZ1</t>
  </si>
  <si>
    <t>Izolace proti vlhk.vodor. nátěr asf.susp. za stud., 1x nátěr - včetně dodávky asfaltové suspenze SA</t>
  </si>
  <si>
    <t>711132101RZ5</t>
  </si>
  <si>
    <t>Izolace proti vlhkosti svislá pásy na sucho, 1 vrstva - včetně dodávky pásu</t>
  </si>
  <si>
    <t>998711102R00</t>
  </si>
  <si>
    <t>Přesun hmot pro izolace proti vodě, výšky do 12 m</t>
  </si>
  <si>
    <t>"D2" 82,93*0,48</t>
  </si>
  <si>
    <t>"5/K" 6,16</t>
  </si>
  <si>
    <t>"4/K" 51,93</t>
  </si>
  <si>
    <t>"3/K" 6,15</t>
  </si>
  <si>
    <t>"2/K" 82,93</t>
  </si>
  <si>
    <t>"1/K" 63,1</t>
  </si>
  <si>
    <t>7647111178</t>
  </si>
  <si>
    <t>Oplechování přizdívky rš 370 mm</t>
  </si>
  <si>
    <t>"7/K"  0,9</t>
  </si>
  <si>
    <t>66</t>
  </si>
  <si>
    <t>"6/K" 4,3</t>
  </si>
  <si>
    <t>67</t>
  </si>
  <si>
    <t>68</t>
  </si>
  <si>
    <t>766000001</t>
  </si>
  <si>
    <t>D+M větrací mřížka 100mm</t>
  </si>
  <si>
    <t>"1/P" 1</t>
  </si>
  <si>
    <t>69</t>
  </si>
  <si>
    <t>766000002</t>
  </si>
  <si>
    <t>D+M osvětlení na fasádě</t>
  </si>
  <si>
    <t>"2/P"  9</t>
  </si>
  <si>
    <t>70</t>
  </si>
  <si>
    <t>"Parapety" 66,9</t>
  </si>
  <si>
    <t>"Ostění a nadpraží" 233,36</t>
  </si>
  <si>
    <t>71</t>
  </si>
  <si>
    <t>767</t>
  </si>
  <si>
    <t>Konstrukce zámečnické</t>
  </si>
  <si>
    <t>72</t>
  </si>
  <si>
    <t>767000001</t>
  </si>
  <si>
    <t>D+M skleněný přístřešek 1460x880 mm vč. kotvení - 1/Z</t>
  </si>
  <si>
    <t>"1/Z" 5</t>
  </si>
  <si>
    <t>73</t>
  </si>
  <si>
    <t>767000002</t>
  </si>
  <si>
    <t>D+M skleněný přístřešek 2092x880 mm vč. kotvení - 2/Z</t>
  </si>
  <si>
    <t>"2/Z"  2</t>
  </si>
  <si>
    <t>74</t>
  </si>
  <si>
    <t>767000003</t>
  </si>
  <si>
    <t>D+M zábradlí vč. výplně, tovení a povrchové úpravy - 3/Z</t>
  </si>
  <si>
    <t>"3/Z"  18,375</t>
  </si>
  <si>
    <t>75</t>
  </si>
  <si>
    <t>767000004</t>
  </si>
  <si>
    <t>D+M zábradlí vč. výplně, kotvení a povrchové úpravy - 4/Z</t>
  </si>
  <si>
    <t>"4/Z" 7*1,1</t>
  </si>
  <si>
    <t>76</t>
  </si>
  <si>
    <t>767000005</t>
  </si>
  <si>
    <t>D+M zábradlí vč. výplně, kotvení a povrchové úpravy - 5/Z</t>
  </si>
  <si>
    <t>"5/Z" 2,4</t>
  </si>
  <si>
    <t>77</t>
  </si>
  <si>
    <t>767000006</t>
  </si>
  <si>
    <t>Demontáž úprava a zpětná montáž žebříku</t>
  </si>
  <si>
    <t>"Pohledy"  3</t>
  </si>
  <si>
    <t>78</t>
  </si>
  <si>
    <t>767000007</t>
  </si>
  <si>
    <t>Demontáž a zpětná montáž čisel popisných</t>
  </si>
  <si>
    <t>"Pohledy"  2</t>
  </si>
  <si>
    <t>79</t>
  </si>
  <si>
    <t>767000008</t>
  </si>
  <si>
    <t>Demontáž a zpětná montáž antény, čiidla a zvonku</t>
  </si>
  <si>
    <t>"Pohled" 1</t>
  </si>
  <si>
    <t>80</t>
  </si>
  <si>
    <t>767000009</t>
  </si>
  <si>
    <t>Úprava a nátěr HUP</t>
  </si>
  <si>
    <t>81</t>
  </si>
  <si>
    <t>767000010</t>
  </si>
  <si>
    <t>D+M zábradlí vč. výplně, kotvení a povrchové úpravy - 6/Z</t>
  </si>
  <si>
    <t>"6/Z" 1,5</t>
  </si>
  <si>
    <t>82</t>
  </si>
  <si>
    <t>998767202R00</t>
  </si>
  <si>
    <t>Přesun hmot pro zámečnické konstr., výšky do 12 m</t>
  </si>
  <si>
    <t>777</t>
  </si>
  <si>
    <t>Podlahy ze syntetických hmot</t>
  </si>
  <si>
    <t>83</t>
  </si>
  <si>
    <t>777315122U00</t>
  </si>
  <si>
    <t>D+M kamenný koberec</t>
  </si>
  <si>
    <t>"D6" 1,58*0,3</t>
  </si>
  <si>
    <t>84</t>
  </si>
  <si>
    <t>777611901R00</t>
  </si>
  <si>
    <t>Penetrace Podkladu</t>
  </si>
  <si>
    <t>85</t>
  </si>
  <si>
    <t>979054441R00</t>
  </si>
  <si>
    <t>Očištění podlahy</t>
  </si>
  <si>
    <t>86</t>
  </si>
  <si>
    <t>998777102R00</t>
  </si>
  <si>
    <t>Přesun hmot pro podlahy syntetické, výšky do 12 m</t>
  </si>
  <si>
    <t>87</t>
  </si>
  <si>
    <t>"D2" 82,93*0,48*2</t>
  </si>
  <si>
    <t>88</t>
  </si>
  <si>
    <t>"Statický posudek" 49</t>
  </si>
  <si>
    <t>89</t>
  </si>
  <si>
    <t>"Statický posudek"  13</t>
  </si>
  <si>
    <t>91</t>
  </si>
  <si>
    <t>Doplňující práce na komunikaci</t>
  </si>
  <si>
    <t>90</t>
  </si>
  <si>
    <t>59217335R</t>
  </si>
  <si>
    <t>Obrubník zahradní  10-20 1000/50/250 mm</t>
  </si>
  <si>
    <t>kus</t>
  </si>
  <si>
    <t>"D6" 4,8*1,1</t>
  </si>
  <si>
    <t>916561111R00</t>
  </si>
  <si>
    <t>Osazení záhon.obrubníků do lože z B 12,5 s opěrou</t>
  </si>
  <si>
    <t>"D6" 2,4*2</t>
  </si>
  <si>
    <t>92</t>
  </si>
  <si>
    <t>"T3" (19,075+13,95+19,075+11,825)*8,05</t>
  </si>
  <si>
    <t>93</t>
  </si>
  <si>
    <t>514,596*3</t>
  </si>
  <si>
    <t>95</t>
  </si>
  <si>
    <t>97</t>
  </si>
  <si>
    <t>2,4*4</t>
  </si>
  <si>
    <t>98</t>
  </si>
  <si>
    <t>100</t>
  </si>
  <si>
    <t>Dokončovací konstrukce na pozemních stavbách</t>
  </si>
  <si>
    <t>101</t>
  </si>
  <si>
    <t>952901111R00</t>
  </si>
  <si>
    <t>Vyčištění kolem objektu</t>
  </si>
  <si>
    <t>102,66*1,5</t>
  </si>
  <si>
    <t>102</t>
  </si>
  <si>
    <t>9600000053</t>
  </si>
  <si>
    <t>Demontáž poklopu</t>
  </si>
  <si>
    <t>103</t>
  </si>
  <si>
    <t>960000006</t>
  </si>
  <si>
    <t>Demontáž kabelového vývodu</t>
  </si>
  <si>
    <t>104</t>
  </si>
  <si>
    <t>960000056</t>
  </si>
  <si>
    <t>Vybourání revizní šachty z cihel</t>
  </si>
  <si>
    <t>"Půdorys" 9,18*0,25</t>
  </si>
  <si>
    <t>105</t>
  </si>
  <si>
    <t>963023711R00</t>
  </si>
  <si>
    <t>Vybourání schodiště u traktu T3</t>
  </si>
  <si>
    <t>"Bourání " 1</t>
  </si>
  <si>
    <t>106</t>
  </si>
  <si>
    <t>965081813RT3</t>
  </si>
  <si>
    <t>Bourání dlaždic teracových tl. nad 1 cm, nad 1 m2, ručně kamenná dlažba</t>
  </si>
  <si>
    <t>"Půdorys 1NP"  (4,65*12,25)+(3,6*12,825)</t>
  </si>
  <si>
    <t>107</t>
  </si>
  <si>
    <t>965426660</t>
  </si>
  <si>
    <t>Demontáž stříšek nad vstupy</t>
  </si>
  <si>
    <t>108</t>
  </si>
  <si>
    <t>966258645</t>
  </si>
  <si>
    <t>Demontáž osvětlení</t>
  </si>
  <si>
    <t>"Pohledy" 9</t>
  </si>
  <si>
    <t>109</t>
  </si>
  <si>
    <t>976071111R00</t>
  </si>
  <si>
    <t>Vybourání kovových zábradlí a madel</t>
  </si>
  <si>
    <t>110</t>
  </si>
  <si>
    <t>"EPS 30 bez om. "20,07</t>
  </si>
  <si>
    <t>111</t>
  </si>
  <si>
    <t>"Půdorys 1NP" 80,5*0,3</t>
  </si>
  <si>
    <t>112</t>
  </si>
  <si>
    <t>999</t>
  </si>
  <si>
    <t>VRN a ostatní náklady</t>
  </si>
  <si>
    <t>113</t>
  </si>
  <si>
    <t>001</t>
  </si>
  <si>
    <t>Pronájem mobilního oplocení po dobu realizace, vč. montáže a demontáže</t>
  </si>
  <si>
    <t>114</t>
  </si>
  <si>
    <t>002</t>
  </si>
  <si>
    <t>Pronájem mobilního skladového kontejneru po dobu výstavby</t>
  </si>
  <si>
    <t>115</t>
  </si>
  <si>
    <t>003</t>
  </si>
  <si>
    <t>Pronájem mobilního šatnového a kancelářského kontejneru po dobu výstavby</t>
  </si>
  <si>
    <t>116</t>
  </si>
  <si>
    <t>004</t>
  </si>
  <si>
    <t>Pronájem mobilního chemického WC po dobu výstavby</t>
  </si>
  <si>
    <t>117</t>
  </si>
  <si>
    <t>005</t>
  </si>
  <si>
    <t>Náklady na spotřebované energie - elektřina</t>
  </si>
  <si>
    <t>kW</t>
  </si>
  <si>
    <t>118</t>
  </si>
  <si>
    <t>006</t>
  </si>
  <si>
    <t>Náklady na spotřebované energie - voda</t>
  </si>
  <si>
    <t>119</t>
  </si>
  <si>
    <t>007</t>
  </si>
  <si>
    <t>Dokumentace skutečného provedení stavby</t>
  </si>
  <si>
    <t>120</t>
  </si>
  <si>
    <t>008</t>
  </si>
  <si>
    <t>Zpracování plánu BOZP zhotovitelem</t>
  </si>
  <si>
    <t>121</t>
  </si>
  <si>
    <t>122</t>
  </si>
  <si>
    <t>123</t>
  </si>
  <si>
    <t>124</t>
  </si>
  <si>
    <t>125</t>
  </si>
  <si>
    <t>126</t>
  </si>
  <si>
    <t>127</t>
  </si>
  <si>
    <t>128</t>
  </si>
  <si>
    <t>"Pohledy" 36,08</t>
  </si>
  <si>
    <t>129</t>
  </si>
  <si>
    <t>130</t>
  </si>
  <si>
    <t>210000003</t>
  </si>
  <si>
    <t>Demontáž a zpětná montáž komunikační zařízení</t>
  </si>
  <si>
    <t>"Pohledy" 1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</si>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</sst>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364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0" fillId="2" borderId="0" xfId="0" applyFont="1" applyFill="1" applyAlignment="1" applyProtection="1">
      <alignment horizontal="left" vertical="center"/>
      <protection/>
    </xf>
    <xf numFmtId="0" fontId="11" fillId="2" borderId="0" xfId="0" applyFont="1" applyFill="1" applyAlignment="1" applyProtection="1">
      <alignment vertical="center"/>
      <protection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20" applyFont="1" applyFill="1" applyAlignment="1" applyProtection="1">
      <alignment vertical="center"/>
      <protection/>
    </xf>
    <xf numFmtId="0" fontId="35" fillId="2" borderId="0" xfId="20" applyFill="1"/>
    <xf numFmtId="0" fontId="0" fillId="2" borderId="0" xfId="0" applyFill="1"/>
    <xf numFmtId="0" fontId="10" fillId="2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19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4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17" fillId="0" borderId="17" xfId="0" applyFont="1" applyBorder="1" applyAlignment="1" applyProtection="1">
      <alignment horizontal="center" vertical="center" wrapText="1"/>
      <protection/>
    </xf>
    <xf numFmtId="0" fontId="17" fillId="0" borderId="18" xfId="0" applyFont="1" applyBorder="1" applyAlignment="1" applyProtection="1">
      <alignment horizontal="center" vertical="center" wrapText="1"/>
      <protection/>
    </xf>
    <xf numFmtId="0" fontId="17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1" fillId="0" borderId="21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28" fillId="0" borderId="21" xfId="0" applyNumberFormat="1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166" fontId="28" fillId="0" borderId="0" xfId="0" applyNumberFormat="1" applyFont="1" applyBorder="1" applyAlignment="1" applyProtection="1">
      <alignment vertical="center"/>
      <protection/>
    </xf>
    <xf numFmtId="4" fontId="28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28" fillId="0" borderId="22" xfId="0" applyNumberFormat="1" applyFont="1" applyBorder="1" applyAlignment="1" applyProtection="1">
      <alignment vertical="center"/>
      <protection/>
    </xf>
    <xf numFmtId="4" fontId="28" fillId="0" borderId="23" xfId="0" applyNumberFormat="1" applyFont="1" applyBorder="1" applyAlignment="1" applyProtection="1">
      <alignment vertical="center"/>
      <protection/>
    </xf>
    <xf numFmtId="166" fontId="28" fillId="0" borderId="23" xfId="0" applyNumberFormat="1" applyFont="1" applyBorder="1" applyAlignment="1" applyProtection="1">
      <alignment vertical="center"/>
      <protection/>
    </xf>
    <xf numFmtId="4" fontId="28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11" fillId="2" borderId="0" xfId="0" applyFont="1" applyFill="1" applyAlignment="1">
      <alignment vertical="center"/>
    </xf>
    <xf numFmtId="0" fontId="12" fillId="2" borderId="0" xfId="0" applyFont="1" applyFill="1" applyAlignment="1">
      <alignment horizontal="left" vertical="center"/>
    </xf>
    <xf numFmtId="0" fontId="29" fillId="2" borderId="0" xfId="20" applyFont="1" applyFill="1" applyAlignment="1">
      <alignment vertical="center"/>
    </xf>
    <xf numFmtId="0" fontId="11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7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1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166" fontId="32" fillId="0" borderId="14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7" fillId="0" borderId="4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7" fillId="0" borderId="4" xfId="0" applyFont="1" applyBorder="1" applyAlignment="1">
      <alignment/>
    </xf>
    <xf numFmtId="0" fontId="7" fillId="0" borderId="2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166" fontId="7" fillId="0" borderId="0" xfId="0" applyNumberFormat="1" applyFont="1" applyBorder="1" applyAlignment="1" applyProtection="1">
      <alignment/>
      <protection/>
    </xf>
    <xf numFmtId="166" fontId="7" fillId="0" borderId="15" xfId="0" applyNumberFormat="1" applyFont="1" applyBorder="1" applyAlignment="1" applyProtection="1">
      <alignment/>
      <protection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7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left"/>
      <protection/>
    </xf>
    <xf numFmtId="4" fontId="6" fillId="0" borderId="0" xfId="0" applyNumberFormat="1" applyFont="1" applyBorder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 wrapText="1"/>
      <protection/>
    </xf>
    <xf numFmtId="167" fontId="8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 locked="0"/>
    </xf>
    <xf numFmtId="0" fontId="8" fillId="0" borderId="4" xfId="0" applyFont="1" applyBorder="1" applyAlignment="1">
      <alignment vertical="center"/>
    </xf>
    <xf numFmtId="0" fontId="8" fillId="0" borderId="21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15" xfId="0" applyFont="1" applyBorder="1" applyAlignment="1" applyProtection="1">
      <alignment vertical="center"/>
      <protection/>
    </xf>
    <xf numFmtId="0" fontId="8" fillId="0" borderId="0" xfId="0" applyFont="1" applyAlignment="1">
      <alignment horizontal="left" vertical="center"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4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167" fontId="9" fillId="0" borderId="0" xfId="0" applyNumberFormat="1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21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left" vertical="center" wrapText="1"/>
      <protection/>
    </xf>
    <xf numFmtId="167" fontId="8" fillId="0" borderId="0" xfId="0" applyNumberFormat="1" applyFont="1" applyBorder="1" applyAlignment="1" applyProtection="1">
      <alignment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9" fillId="0" borderId="22" xfId="0" applyFont="1" applyBorder="1" applyAlignment="1" applyProtection="1">
      <alignment vertical="center"/>
      <protection/>
    </xf>
    <xf numFmtId="0" fontId="9" fillId="0" borderId="23" xfId="0" applyFont="1" applyBorder="1" applyAlignment="1" applyProtection="1">
      <alignment vertical="center"/>
      <protection/>
    </xf>
    <xf numFmtId="0" fontId="9" fillId="0" borderId="24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7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1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7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7" fillId="0" borderId="34" xfId="0" applyFont="1" applyBorder="1" applyAlignment="1" applyProtection="1">
      <alignment horizontal="left" vertical="center"/>
      <protection locked="0"/>
    </xf>
    <xf numFmtId="0" fontId="27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1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7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7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7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19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21" fillId="0" borderId="20" xfId="0" applyFont="1" applyBorder="1" applyAlignment="1">
      <alignment horizontal="center" vertical="center"/>
    </xf>
    <xf numFmtId="0" fontId="21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0" fillId="0" borderId="0" xfId="0"/>
    <xf numFmtId="0" fontId="17" fillId="0" borderId="0" xfId="0" applyFont="1" applyBorder="1" applyAlignment="1" applyProtection="1">
      <alignment horizontal="left" vertical="center" wrapText="1"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17" fillId="0" borderId="0" xfId="0" applyFont="1" applyAlignment="1" applyProtection="1">
      <alignment horizontal="left" vertical="center" wrapText="1"/>
      <protection/>
    </xf>
    <xf numFmtId="0" fontId="17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29" fillId="2" borderId="0" xfId="20" applyFont="1" applyFill="1" applyAlignment="1">
      <alignment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27" fillId="0" borderId="34" xfId="0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27" fillId="0" borderId="34" xfId="0" applyFont="1" applyBorder="1" applyAlignment="1" applyProtection="1">
      <alignment horizontal="left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5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3" t="s">
        <v>0</v>
      </c>
      <c r="B1" s="14"/>
      <c r="C1" s="14"/>
      <c r="D1" s="15" t="s">
        <v>1</v>
      </c>
      <c r="E1" s="14"/>
      <c r="F1" s="14"/>
      <c r="G1" s="14"/>
      <c r="H1" s="14"/>
      <c r="I1" s="14"/>
      <c r="J1" s="14"/>
      <c r="K1" s="16" t="s">
        <v>2</v>
      </c>
      <c r="L1" s="16"/>
      <c r="M1" s="16"/>
      <c r="N1" s="16"/>
      <c r="O1" s="16"/>
      <c r="P1" s="16"/>
      <c r="Q1" s="16"/>
      <c r="R1" s="16"/>
      <c r="S1" s="16"/>
      <c r="T1" s="14"/>
      <c r="U1" s="14"/>
      <c r="V1" s="14"/>
      <c r="W1" s="16" t="s">
        <v>3</v>
      </c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7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9" t="s">
        <v>4</v>
      </c>
      <c r="BB1" s="19" t="s">
        <v>5</v>
      </c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T1" s="20" t="s">
        <v>6</v>
      </c>
      <c r="BU1" s="20" t="s">
        <v>6</v>
      </c>
      <c r="BV1" s="20" t="s">
        <v>7</v>
      </c>
    </row>
    <row r="2" spans="3:72" ht="36.95" customHeight="1">
      <c r="AR2" s="347"/>
      <c r="AS2" s="347"/>
      <c r="AT2" s="347"/>
      <c r="AU2" s="347"/>
      <c r="AV2" s="347"/>
      <c r="AW2" s="347"/>
      <c r="AX2" s="347"/>
      <c r="AY2" s="347"/>
      <c r="AZ2" s="347"/>
      <c r="BA2" s="347"/>
      <c r="BB2" s="347"/>
      <c r="BC2" s="347"/>
      <c r="BD2" s="347"/>
      <c r="BE2" s="347"/>
      <c r="BS2" s="21" t="s">
        <v>8</v>
      </c>
      <c r="BT2" s="21" t="s">
        <v>9</v>
      </c>
    </row>
    <row r="3" spans="2:72" ht="6.9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4"/>
      <c r="BS3" s="21" t="s">
        <v>8</v>
      </c>
      <c r="BT3" s="21" t="s">
        <v>10</v>
      </c>
    </row>
    <row r="4" spans="2:71" ht="36.95" customHeight="1">
      <c r="B4" s="25"/>
      <c r="C4" s="26"/>
      <c r="D4" s="27" t="s">
        <v>11</v>
      </c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8"/>
      <c r="AS4" s="29" t="s">
        <v>12</v>
      </c>
      <c r="BE4" s="30" t="s">
        <v>13</v>
      </c>
      <c r="BS4" s="21" t="s">
        <v>14</v>
      </c>
    </row>
    <row r="5" spans="2:71" ht="14.45" customHeight="1">
      <c r="B5" s="25"/>
      <c r="C5" s="26"/>
      <c r="D5" s="31" t="s">
        <v>15</v>
      </c>
      <c r="E5" s="26"/>
      <c r="F5" s="26"/>
      <c r="G5" s="26"/>
      <c r="H5" s="26"/>
      <c r="I5" s="26"/>
      <c r="J5" s="26"/>
      <c r="K5" s="312" t="s">
        <v>16</v>
      </c>
      <c r="L5" s="313"/>
      <c r="M5" s="313"/>
      <c r="N5" s="313"/>
      <c r="O5" s="313"/>
      <c r="P5" s="313"/>
      <c r="Q5" s="313"/>
      <c r="R5" s="313"/>
      <c r="S5" s="313"/>
      <c r="T5" s="313"/>
      <c r="U5" s="313"/>
      <c r="V5" s="313"/>
      <c r="W5" s="313"/>
      <c r="X5" s="313"/>
      <c r="Y5" s="313"/>
      <c r="Z5" s="313"/>
      <c r="AA5" s="313"/>
      <c r="AB5" s="313"/>
      <c r="AC5" s="313"/>
      <c r="AD5" s="313"/>
      <c r="AE5" s="313"/>
      <c r="AF5" s="313"/>
      <c r="AG5" s="313"/>
      <c r="AH5" s="313"/>
      <c r="AI5" s="313"/>
      <c r="AJ5" s="313"/>
      <c r="AK5" s="313"/>
      <c r="AL5" s="313"/>
      <c r="AM5" s="313"/>
      <c r="AN5" s="313"/>
      <c r="AO5" s="313"/>
      <c r="AP5" s="26"/>
      <c r="AQ5" s="28"/>
      <c r="BE5" s="310" t="s">
        <v>17</v>
      </c>
      <c r="BS5" s="21" t="s">
        <v>8</v>
      </c>
    </row>
    <row r="6" spans="2:71" ht="36.95" customHeight="1">
      <c r="B6" s="25"/>
      <c r="C6" s="26"/>
      <c r="D6" s="33" t="s">
        <v>18</v>
      </c>
      <c r="E6" s="26"/>
      <c r="F6" s="26"/>
      <c r="G6" s="26"/>
      <c r="H6" s="26"/>
      <c r="I6" s="26"/>
      <c r="J6" s="26"/>
      <c r="K6" s="314" t="s">
        <v>19</v>
      </c>
      <c r="L6" s="313"/>
      <c r="M6" s="313"/>
      <c r="N6" s="313"/>
      <c r="O6" s="313"/>
      <c r="P6" s="313"/>
      <c r="Q6" s="313"/>
      <c r="R6" s="313"/>
      <c r="S6" s="313"/>
      <c r="T6" s="313"/>
      <c r="U6" s="313"/>
      <c r="V6" s="313"/>
      <c r="W6" s="313"/>
      <c r="X6" s="313"/>
      <c r="Y6" s="313"/>
      <c r="Z6" s="313"/>
      <c r="AA6" s="313"/>
      <c r="AB6" s="313"/>
      <c r="AC6" s="313"/>
      <c r="AD6" s="313"/>
      <c r="AE6" s="313"/>
      <c r="AF6" s="313"/>
      <c r="AG6" s="313"/>
      <c r="AH6" s="313"/>
      <c r="AI6" s="313"/>
      <c r="AJ6" s="313"/>
      <c r="AK6" s="313"/>
      <c r="AL6" s="313"/>
      <c r="AM6" s="313"/>
      <c r="AN6" s="313"/>
      <c r="AO6" s="313"/>
      <c r="AP6" s="26"/>
      <c r="AQ6" s="28"/>
      <c r="BE6" s="311"/>
      <c r="BS6" s="21" t="s">
        <v>8</v>
      </c>
    </row>
    <row r="7" spans="2:71" ht="14.45" customHeight="1">
      <c r="B7" s="25"/>
      <c r="C7" s="26"/>
      <c r="D7" s="34" t="s">
        <v>20</v>
      </c>
      <c r="E7" s="26"/>
      <c r="F7" s="26"/>
      <c r="G7" s="26"/>
      <c r="H7" s="26"/>
      <c r="I7" s="26"/>
      <c r="J7" s="26"/>
      <c r="K7" s="32" t="s">
        <v>21</v>
      </c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34" t="s">
        <v>22</v>
      </c>
      <c r="AL7" s="26"/>
      <c r="AM7" s="26"/>
      <c r="AN7" s="32" t="s">
        <v>21</v>
      </c>
      <c r="AO7" s="26"/>
      <c r="AP7" s="26"/>
      <c r="AQ7" s="28"/>
      <c r="BE7" s="311"/>
      <c r="BS7" s="21" t="s">
        <v>8</v>
      </c>
    </row>
    <row r="8" spans="2:71" ht="14.45" customHeight="1">
      <c r="B8" s="25"/>
      <c r="C8" s="26"/>
      <c r="D8" s="34" t="s">
        <v>23</v>
      </c>
      <c r="E8" s="26"/>
      <c r="F8" s="26"/>
      <c r="G8" s="26"/>
      <c r="H8" s="26"/>
      <c r="I8" s="26"/>
      <c r="J8" s="26"/>
      <c r="K8" s="32" t="s">
        <v>24</v>
      </c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34" t="s">
        <v>25</v>
      </c>
      <c r="AL8" s="26"/>
      <c r="AM8" s="26"/>
      <c r="AN8" s="35" t="s">
        <v>26</v>
      </c>
      <c r="AO8" s="26"/>
      <c r="AP8" s="26"/>
      <c r="AQ8" s="28"/>
      <c r="BE8" s="311"/>
      <c r="BS8" s="21" t="s">
        <v>8</v>
      </c>
    </row>
    <row r="9" spans="2:71" ht="14.45" customHeight="1"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8"/>
      <c r="BE9" s="311"/>
      <c r="BS9" s="21" t="s">
        <v>8</v>
      </c>
    </row>
    <row r="10" spans="2:71" ht="14.45" customHeight="1">
      <c r="B10" s="25"/>
      <c r="C10" s="26"/>
      <c r="D10" s="34" t="s">
        <v>27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34" t="s">
        <v>28</v>
      </c>
      <c r="AL10" s="26"/>
      <c r="AM10" s="26"/>
      <c r="AN10" s="32" t="s">
        <v>21</v>
      </c>
      <c r="AO10" s="26"/>
      <c r="AP10" s="26"/>
      <c r="AQ10" s="28"/>
      <c r="BE10" s="311"/>
      <c r="BS10" s="21" t="s">
        <v>8</v>
      </c>
    </row>
    <row r="11" spans="2:71" ht="18.4" customHeight="1">
      <c r="B11" s="25"/>
      <c r="C11" s="26"/>
      <c r="D11" s="26"/>
      <c r="E11" s="32" t="s">
        <v>24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34" t="s">
        <v>29</v>
      </c>
      <c r="AL11" s="26"/>
      <c r="AM11" s="26"/>
      <c r="AN11" s="32" t="s">
        <v>21</v>
      </c>
      <c r="AO11" s="26"/>
      <c r="AP11" s="26"/>
      <c r="AQ11" s="28"/>
      <c r="BE11" s="311"/>
      <c r="BS11" s="21" t="s">
        <v>8</v>
      </c>
    </row>
    <row r="12" spans="2:71" ht="6.95" customHeight="1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8"/>
      <c r="BE12" s="311"/>
      <c r="BS12" s="21" t="s">
        <v>8</v>
      </c>
    </row>
    <row r="13" spans="2:71" ht="14.45" customHeight="1">
      <c r="B13" s="25"/>
      <c r="C13" s="26"/>
      <c r="D13" s="34" t="s">
        <v>30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34" t="s">
        <v>28</v>
      </c>
      <c r="AL13" s="26"/>
      <c r="AM13" s="26"/>
      <c r="AN13" s="36" t="s">
        <v>31</v>
      </c>
      <c r="AO13" s="26"/>
      <c r="AP13" s="26"/>
      <c r="AQ13" s="28"/>
      <c r="BE13" s="311"/>
      <c r="BS13" s="21" t="s">
        <v>8</v>
      </c>
    </row>
    <row r="14" spans="2:71" ht="13.5">
      <c r="B14" s="25"/>
      <c r="C14" s="26"/>
      <c r="D14" s="26"/>
      <c r="E14" s="315" t="s">
        <v>31</v>
      </c>
      <c r="F14" s="316"/>
      <c r="G14" s="316"/>
      <c r="H14" s="316"/>
      <c r="I14" s="316"/>
      <c r="J14" s="316"/>
      <c r="K14" s="316"/>
      <c r="L14" s="316"/>
      <c r="M14" s="316"/>
      <c r="N14" s="316"/>
      <c r="O14" s="316"/>
      <c r="P14" s="316"/>
      <c r="Q14" s="316"/>
      <c r="R14" s="316"/>
      <c r="S14" s="316"/>
      <c r="T14" s="316"/>
      <c r="U14" s="316"/>
      <c r="V14" s="316"/>
      <c r="W14" s="316"/>
      <c r="X14" s="316"/>
      <c r="Y14" s="316"/>
      <c r="Z14" s="316"/>
      <c r="AA14" s="316"/>
      <c r="AB14" s="316"/>
      <c r="AC14" s="316"/>
      <c r="AD14" s="316"/>
      <c r="AE14" s="316"/>
      <c r="AF14" s="316"/>
      <c r="AG14" s="316"/>
      <c r="AH14" s="316"/>
      <c r="AI14" s="316"/>
      <c r="AJ14" s="316"/>
      <c r="AK14" s="34" t="s">
        <v>29</v>
      </c>
      <c r="AL14" s="26"/>
      <c r="AM14" s="26"/>
      <c r="AN14" s="36" t="s">
        <v>31</v>
      </c>
      <c r="AO14" s="26"/>
      <c r="AP14" s="26"/>
      <c r="AQ14" s="28"/>
      <c r="BE14" s="311"/>
      <c r="BS14" s="21" t="s">
        <v>8</v>
      </c>
    </row>
    <row r="15" spans="2:71" ht="6.95" customHeight="1"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8"/>
      <c r="BE15" s="311"/>
      <c r="BS15" s="21" t="s">
        <v>6</v>
      </c>
    </row>
    <row r="16" spans="2:71" ht="14.45" customHeight="1">
      <c r="B16" s="25"/>
      <c r="C16" s="26"/>
      <c r="D16" s="34" t="s">
        <v>32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34" t="s">
        <v>28</v>
      </c>
      <c r="AL16" s="26"/>
      <c r="AM16" s="26"/>
      <c r="AN16" s="32" t="s">
        <v>21</v>
      </c>
      <c r="AO16" s="26"/>
      <c r="AP16" s="26"/>
      <c r="AQ16" s="28"/>
      <c r="BE16" s="311"/>
      <c r="BS16" s="21" t="s">
        <v>6</v>
      </c>
    </row>
    <row r="17" spans="2:71" ht="18.4" customHeight="1">
      <c r="B17" s="25"/>
      <c r="C17" s="26"/>
      <c r="D17" s="26"/>
      <c r="E17" s="32" t="s">
        <v>24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34" t="s">
        <v>29</v>
      </c>
      <c r="AL17" s="26"/>
      <c r="AM17" s="26"/>
      <c r="AN17" s="32" t="s">
        <v>21</v>
      </c>
      <c r="AO17" s="26"/>
      <c r="AP17" s="26"/>
      <c r="AQ17" s="28"/>
      <c r="BE17" s="311"/>
      <c r="BS17" s="21" t="s">
        <v>33</v>
      </c>
    </row>
    <row r="18" spans="2:71" ht="6.95" customHeight="1"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8"/>
      <c r="BE18" s="311"/>
      <c r="BS18" s="21" t="s">
        <v>8</v>
      </c>
    </row>
    <row r="19" spans="2:71" ht="14.45" customHeight="1">
      <c r="B19" s="25"/>
      <c r="C19" s="26"/>
      <c r="D19" s="34" t="s">
        <v>34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8"/>
      <c r="BE19" s="311"/>
      <c r="BS19" s="21" t="s">
        <v>8</v>
      </c>
    </row>
    <row r="20" spans="2:71" ht="22.5" customHeight="1">
      <c r="B20" s="25"/>
      <c r="C20" s="26"/>
      <c r="D20" s="26"/>
      <c r="E20" s="317" t="s">
        <v>21</v>
      </c>
      <c r="F20" s="317"/>
      <c r="G20" s="317"/>
      <c r="H20" s="317"/>
      <c r="I20" s="317"/>
      <c r="J20" s="317"/>
      <c r="K20" s="317"/>
      <c r="L20" s="317"/>
      <c r="M20" s="317"/>
      <c r="N20" s="317"/>
      <c r="O20" s="317"/>
      <c r="P20" s="317"/>
      <c r="Q20" s="317"/>
      <c r="R20" s="317"/>
      <c r="S20" s="317"/>
      <c r="T20" s="317"/>
      <c r="U20" s="317"/>
      <c r="V20" s="317"/>
      <c r="W20" s="317"/>
      <c r="X20" s="317"/>
      <c r="Y20" s="317"/>
      <c r="Z20" s="317"/>
      <c r="AA20" s="317"/>
      <c r="AB20" s="317"/>
      <c r="AC20" s="317"/>
      <c r="AD20" s="317"/>
      <c r="AE20" s="317"/>
      <c r="AF20" s="317"/>
      <c r="AG20" s="317"/>
      <c r="AH20" s="317"/>
      <c r="AI20" s="317"/>
      <c r="AJ20" s="317"/>
      <c r="AK20" s="317"/>
      <c r="AL20" s="317"/>
      <c r="AM20" s="317"/>
      <c r="AN20" s="317"/>
      <c r="AO20" s="26"/>
      <c r="AP20" s="26"/>
      <c r="AQ20" s="28"/>
      <c r="BE20" s="311"/>
      <c r="BS20" s="21" t="s">
        <v>6</v>
      </c>
    </row>
    <row r="21" spans="2:57" ht="6.95" customHeight="1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8"/>
      <c r="BE21" s="311"/>
    </row>
    <row r="22" spans="2:57" ht="6.95" customHeight="1">
      <c r="B22" s="25"/>
      <c r="C22" s="26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26"/>
      <c r="AQ22" s="28"/>
      <c r="BE22" s="311"/>
    </row>
    <row r="23" spans="2:57" s="1" customFormat="1" ht="25.9" customHeight="1">
      <c r="B23" s="38"/>
      <c r="C23" s="39"/>
      <c r="D23" s="40" t="s">
        <v>35</v>
      </c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318">
        <f>ROUND(AG51,2)</f>
        <v>0</v>
      </c>
      <c r="AL23" s="319"/>
      <c r="AM23" s="319"/>
      <c r="AN23" s="319"/>
      <c r="AO23" s="319"/>
      <c r="AP23" s="39"/>
      <c r="AQ23" s="42"/>
      <c r="BE23" s="311"/>
    </row>
    <row r="24" spans="2:57" s="1" customFormat="1" ht="6.95" customHeight="1">
      <c r="B24" s="38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42"/>
      <c r="BE24" s="311"/>
    </row>
    <row r="25" spans="2:57" s="1" customFormat="1" ht="13.5">
      <c r="B25" s="38"/>
      <c r="C25" s="39"/>
      <c r="D25" s="39"/>
      <c r="E25" s="39"/>
      <c r="F25" s="39"/>
      <c r="G25" s="39"/>
      <c r="H25" s="39"/>
      <c r="I25" s="39"/>
      <c r="J25" s="39"/>
      <c r="K25" s="39"/>
      <c r="L25" s="320" t="s">
        <v>36</v>
      </c>
      <c r="M25" s="320"/>
      <c r="N25" s="320"/>
      <c r="O25" s="320"/>
      <c r="P25" s="39"/>
      <c r="Q25" s="39"/>
      <c r="R25" s="39"/>
      <c r="S25" s="39"/>
      <c r="T25" s="39"/>
      <c r="U25" s="39"/>
      <c r="V25" s="39"/>
      <c r="W25" s="320" t="s">
        <v>37</v>
      </c>
      <c r="X25" s="320"/>
      <c r="Y25" s="320"/>
      <c r="Z25" s="320"/>
      <c r="AA25" s="320"/>
      <c r="AB25" s="320"/>
      <c r="AC25" s="320"/>
      <c r="AD25" s="320"/>
      <c r="AE25" s="320"/>
      <c r="AF25" s="39"/>
      <c r="AG25" s="39"/>
      <c r="AH25" s="39"/>
      <c r="AI25" s="39"/>
      <c r="AJ25" s="39"/>
      <c r="AK25" s="320" t="s">
        <v>38</v>
      </c>
      <c r="AL25" s="320"/>
      <c r="AM25" s="320"/>
      <c r="AN25" s="320"/>
      <c r="AO25" s="320"/>
      <c r="AP25" s="39"/>
      <c r="AQ25" s="42"/>
      <c r="BE25" s="311"/>
    </row>
    <row r="26" spans="2:57" s="2" customFormat="1" ht="14.45" customHeight="1">
      <c r="B26" s="44"/>
      <c r="C26" s="45"/>
      <c r="D26" s="46" t="s">
        <v>39</v>
      </c>
      <c r="E26" s="45"/>
      <c r="F26" s="46" t="s">
        <v>40</v>
      </c>
      <c r="G26" s="45"/>
      <c r="H26" s="45"/>
      <c r="I26" s="45"/>
      <c r="J26" s="45"/>
      <c r="K26" s="45"/>
      <c r="L26" s="321">
        <v>0.21</v>
      </c>
      <c r="M26" s="322"/>
      <c r="N26" s="322"/>
      <c r="O26" s="322"/>
      <c r="P26" s="45"/>
      <c r="Q26" s="45"/>
      <c r="R26" s="45"/>
      <c r="S26" s="45"/>
      <c r="T26" s="45"/>
      <c r="U26" s="45"/>
      <c r="V26" s="45"/>
      <c r="W26" s="323">
        <f>ROUND(AZ51,2)</f>
        <v>0</v>
      </c>
      <c r="X26" s="322"/>
      <c r="Y26" s="322"/>
      <c r="Z26" s="322"/>
      <c r="AA26" s="322"/>
      <c r="AB26" s="322"/>
      <c r="AC26" s="322"/>
      <c r="AD26" s="322"/>
      <c r="AE26" s="322"/>
      <c r="AF26" s="45"/>
      <c r="AG26" s="45"/>
      <c r="AH26" s="45"/>
      <c r="AI26" s="45"/>
      <c r="AJ26" s="45"/>
      <c r="AK26" s="323">
        <f>ROUND(AV51,2)</f>
        <v>0</v>
      </c>
      <c r="AL26" s="322"/>
      <c r="AM26" s="322"/>
      <c r="AN26" s="322"/>
      <c r="AO26" s="322"/>
      <c r="AP26" s="45"/>
      <c r="AQ26" s="47"/>
      <c r="BE26" s="311"/>
    </row>
    <row r="27" spans="2:57" s="2" customFormat="1" ht="14.45" customHeight="1">
      <c r="B27" s="44"/>
      <c r="C27" s="45"/>
      <c r="D27" s="45"/>
      <c r="E27" s="45"/>
      <c r="F27" s="46" t="s">
        <v>41</v>
      </c>
      <c r="G27" s="45"/>
      <c r="H27" s="45"/>
      <c r="I27" s="45"/>
      <c r="J27" s="45"/>
      <c r="K27" s="45"/>
      <c r="L27" s="321">
        <v>0.15</v>
      </c>
      <c r="M27" s="322"/>
      <c r="N27" s="322"/>
      <c r="O27" s="322"/>
      <c r="P27" s="45"/>
      <c r="Q27" s="45"/>
      <c r="R27" s="45"/>
      <c r="S27" s="45"/>
      <c r="T27" s="45"/>
      <c r="U27" s="45"/>
      <c r="V27" s="45"/>
      <c r="W27" s="323">
        <f>ROUND(BA51,2)</f>
        <v>0</v>
      </c>
      <c r="X27" s="322"/>
      <c r="Y27" s="322"/>
      <c r="Z27" s="322"/>
      <c r="AA27" s="322"/>
      <c r="AB27" s="322"/>
      <c r="AC27" s="322"/>
      <c r="AD27" s="322"/>
      <c r="AE27" s="322"/>
      <c r="AF27" s="45"/>
      <c r="AG27" s="45"/>
      <c r="AH27" s="45"/>
      <c r="AI27" s="45"/>
      <c r="AJ27" s="45"/>
      <c r="AK27" s="323">
        <f>ROUND(AW51,2)</f>
        <v>0</v>
      </c>
      <c r="AL27" s="322"/>
      <c r="AM27" s="322"/>
      <c r="AN27" s="322"/>
      <c r="AO27" s="322"/>
      <c r="AP27" s="45"/>
      <c r="AQ27" s="47"/>
      <c r="BE27" s="311"/>
    </row>
    <row r="28" spans="2:57" s="2" customFormat="1" ht="14.45" customHeight="1" hidden="1">
      <c r="B28" s="44"/>
      <c r="C28" s="45"/>
      <c r="D28" s="45"/>
      <c r="E28" s="45"/>
      <c r="F28" s="46" t="s">
        <v>42</v>
      </c>
      <c r="G28" s="45"/>
      <c r="H28" s="45"/>
      <c r="I28" s="45"/>
      <c r="J28" s="45"/>
      <c r="K28" s="45"/>
      <c r="L28" s="321">
        <v>0.21</v>
      </c>
      <c r="M28" s="322"/>
      <c r="N28" s="322"/>
      <c r="O28" s="322"/>
      <c r="P28" s="45"/>
      <c r="Q28" s="45"/>
      <c r="R28" s="45"/>
      <c r="S28" s="45"/>
      <c r="T28" s="45"/>
      <c r="U28" s="45"/>
      <c r="V28" s="45"/>
      <c r="W28" s="323">
        <f>ROUND(BB51,2)</f>
        <v>0</v>
      </c>
      <c r="X28" s="322"/>
      <c r="Y28" s="322"/>
      <c r="Z28" s="322"/>
      <c r="AA28" s="322"/>
      <c r="AB28" s="322"/>
      <c r="AC28" s="322"/>
      <c r="AD28" s="322"/>
      <c r="AE28" s="322"/>
      <c r="AF28" s="45"/>
      <c r="AG28" s="45"/>
      <c r="AH28" s="45"/>
      <c r="AI28" s="45"/>
      <c r="AJ28" s="45"/>
      <c r="AK28" s="323">
        <v>0</v>
      </c>
      <c r="AL28" s="322"/>
      <c r="AM28" s="322"/>
      <c r="AN28" s="322"/>
      <c r="AO28" s="322"/>
      <c r="AP28" s="45"/>
      <c r="AQ28" s="47"/>
      <c r="BE28" s="311"/>
    </row>
    <row r="29" spans="2:57" s="2" customFormat="1" ht="14.45" customHeight="1" hidden="1">
      <c r="B29" s="44"/>
      <c r="C29" s="45"/>
      <c r="D29" s="45"/>
      <c r="E29" s="45"/>
      <c r="F29" s="46" t="s">
        <v>43</v>
      </c>
      <c r="G29" s="45"/>
      <c r="H29" s="45"/>
      <c r="I29" s="45"/>
      <c r="J29" s="45"/>
      <c r="K29" s="45"/>
      <c r="L29" s="321">
        <v>0.15</v>
      </c>
      <c r="M29" s="322"/>
      <c r="N29" s="322"/>
      <c r="O29" s="322"/>
      <c r="P29" s="45"/>
      <c r="Q29" s="45"/>
      <c r="R29" s="45"/>
      <c r="S29" s="45"/>
      <c r="T29" s="45"/>
      <c r="U29" s="45"/>
      <c r="V29" s="45"/>
      <c r="W29" s="323">
        <f>ROUND(BC51,2)</f>
        <v>0</v>
      </c>
      <c r="X29" s="322"/>
      <c r="Y29" s="322"/>
      <c r="Z29" s="322"/>
      <c r="AA29" s="322"/>
      <c r="AB29" s="322"/>
      <c r="AC29" s="322"/>
      <c r="AD29" s="322"/>
      <c r="AE29" s="322"/>
      <c r="AF29" s="45"/>
      <c r="AG29" s="45"/>
      <c r="AH29" s="45"/>
      <c r="AI29" s="45"/>
      <c r="AJ29" s="45"/>
      <c r="AK29" s="323">
        <v>0</v>
      </c>
      <c r="AL29" s="322"/>
      <c r="AM29" s="322"/>
      <c r="AN29" s="322"/>
      <c r="AO29" s="322"/>
      <c r="AP29" s="45"/>
      <c r="AQ29" s="47"/>
      <c r="BE29" s="311"/>
    </row>
    <row r="30" spans="2:57" s="2" customFormat="1" ht="14.45" customHeight="1" hidden="1">
      <c r="B30" s="44"/>
      <c r="C30" s="45"/>
      <c r="D30" s="45"/>
      <c r="E30" s="45"/>
      <c r="F30" s="46" t="s">
        <v>44</v>
      </c>
      <c r="G30" s="45"/>
      <c r="H30" s="45"/>
      <c r="I30" s="45"/>
      <c r="J30" s="45"/>
      <c r="K30" s="45"/>
      <c r="L30" s="321">
        <v>0</v>
      </c>
      <c r="M30" s="322"/>
      <c r="N30" s="322"/>
      <c r="O30" s="322"/>
      <c r="P30" s="45"/>
      <c r="Q30" s="45"/>
      <c r="R30" s="45"/>
      <c r="S30" s="45"/>
      <c r="T30" s="45"/>
      <c r="U30" s="45"/>
      <c r="V30" s="45"/>
      <c r="W30" s="323">
        <f>ROUND(BD51,2)</f>
        <v>0</v>
      </c>
      <c r="X30" s="322"/>
      <c r="Y30" s="322"/>
      <c r="Z30" s="322"/>
      <c r="AA30" s="322"/>
      <c r="AB30" s="322"/>
      <c r="AC30" s="322"/>
      <c r="AD30" s="322"/>
      <c r="AE30" s="322"/>
      <c r="AF30" s="45"/>
      <c r="AG30" s="45"/>
      <c r="AH30" s="45"/>
      <c r="AI30" s="45"/>
      <c r="AJ30" s="45"/>
      <c r="AK30" s="323">
        <v>0</v>
      </c>
      <c r="AL30" s="322"/>
      <c r="AM30" s="322"/>
      <c r="AN30" s="322"/>
      <c r="AO30" s="322"/>
      <c r="AP30" s="45"/>
      <c r="AQ30" s="47"/>
      <c r="BE30" s="311"/>
    </row>
    <row r="31" spans="2:57" s="1" customFormat="1" ht="6.95" customHeight="1">
      <c r="B31" s="38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42"/>
      <c r="BE31" s="311"/>
    </row>
    <row r="32" spans="2:57" s="1" customFormat="1" ht="25.9" customHeight="1">
      <c r="B32" s="38"/>
      <c r="C32" s="48"/>
      <c r="D32" s="49" t="s">
        <v>45</v>
      </c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1" t="s">
        <v>46</v>
      </c>
      <c r="U32" s="50"/>
      <c r="V32" s="50"/>
      <c r="W32" s="50"/>
      <c r="X32" s="324" t="s">
        <v>47</v>
      </c>
      <c r="Y32" s="325"/>
      <c r="Z32" s="325"/>
      <c r="AA32" s="325"/>
      <c r="AB32" s="325"/>
      <c r="AC32" s="50"/>
      <c r="AD32" s="50"/>
      <c r="AE32" s="50"/>
      <c r="AF32" s="50"/>
      <c r="AG32" s="50"/>
      <c r="AH32" s="50"/>
      <c r="AI32" s="50"/>
      <c r="AJ32" s="50"/>
      <c r="AK32" s="326">
        <f>SUM(AK23:AK30)</f>
        <v>0</v>
      </c>
      <c r="AL32" s="325"/>
      <c r="AM32" s="325"/>
      <c r="AN32" s="325"/>
      <c r="AO32" s="327"/>
      <c r="AP32" s="48"/>
      <c r="AQ32" s="52"/>
      <c r="BE32" s="311"/>
    </row>
    <row r="33" spans="2:43" s="1" customFormat="1" ht="6.95" customHeight="1">
      <c r="B33" s="38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42"/>
    </row>
    <row r="34" spans="2:43" s="1" customFormat="1" ht="6.95" customHeight="1">
      <c r="B34" s="53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5"/>
    </row>
    <row r="38" spans="2:44" s="1" customFormat="1" ht="6.95" customHeight="1">
      <c r="B38" s="56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8"/>
    </row>
    <row r="39" spans="2:44" s="1" customFormat="1" ht="36.95" customHeight="1">
      <c r="B39" s="38"/>
      <c r="C39" s="59" t="s">
        <v>48</v>
      </c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58"/>
    </row>
    <row r="40" spans="2:44" s="1" customFormat="1" ht="6.95" customHeight="1">
      <c r="B40" s="38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58"/>
    </row>
    <row r="41" spans="2:44" s="3" customFormat="1" ht="14.45" customHeight="1">
      <c r="B41" s="61"/>
      <c r="C41" s="62" t="s">
        <v>15</v>
      </c>
      <c r="D41" s="63"/>
      <c r="E41" s="63"/>
      <c r="F41" s="63"/>
      <c r="G41" s="63"/>
      <c r="H41" s="63"/>
      <c r="I41" s="63"/>
      <c r="J41" s="63"/>
      <c r="K41" s="63"/>
      <c r="L41" s="63" t="str">
        <f>K5</f>
        <v>IMPORT</v>
      </c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4"/>
    </row>
    <row r="42" spans="2:44" s="4" customFormat="1" ht="36.95" customHeight="1">
      <c r="B42" s="65"/>
      <c r="C42" s="66" t="s">
        <v>18</v>
      </c>
      <c r="D42" s="67"/>
      <c r="E42" s="67"/>
      <c r="F42" s="67"/>
      <c r="G42" s="67"/>
      <c r="H42" s="67"/>
      <c r="I42" s="67"/>
      <c r="J42" s="67"/>
      <c r="K42" s="67"/>
      <c r="L42" s="328" t="str">
        <f>K6</f>
        <v>Nabídkový rozp. MŠ Lískovecká - rozdělený 2</v>
      </c>
      <c r="M42" s="329"/>
      <c r="N42" s="329"/>
      <c r="O42" s="329"/>
      <c r="P42" s="329"/>
      <c r="Q42" s="329"/>
      <c r="R42" s="329"/>
      <c r="S42" s="329"/>
      <c r="T42" s="329"/>
      <c r="U42" s="329"/>
      <c r="V42" s="329"/>
      <c r="W42" s="329"/>
      <c r="X42" s="329"/>
      <c r="Y42" s="329"/>
      <c r="Z42" s="329"/>
      <c r="AA42" s="329"/>
      <c r="AB42" s="329"/>
      <c r="AC42" s="329"/>
      <c r="AD42" s="329"/>
      <c r="AE42" s="329"/>
      <c r="AF42" s="329"/>
      <c r="AG42" s="329"/>
      <c r="AH42" s="329"/>
      <c r="AI42" s="329"/>
      <c r="AJ42" s="329"/>
      <c r="AK42" s="329"/>
      <c r="AL42" s="329"/>
      <c r="AM42" s="329"/>
      <c r="AN42" s="329"/>
      <c r="AO42" s="329"/>
      <c r="AP42" s="67"/>
      <c r="AQ42" s="67"/>
      <c r="AR42" s="68"/>
    </row>
    <row r="43" spans="2:44" s="1" customFormat="1" ht="6.95" customHeight="1">
      <c r="B43" s="38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58"/>
    </row>
    <row r="44" spans="2:44" s="1" customFormat="1" ht="13.5">
      <c r="B44" s="38"/>
      <c r="C44" s="62" t="s">
        <v>23</v>
      </c>
      <c r="D44" s="60"/>
      <c r="E44" s="60"/>
      <c r="F44" s="60"/>
      <c r="G44" s="60"/>
      <c r="H44" s="60"/>
      <c r="I44" s="60"/>
      <c r="J44" s="60"/>
      <c r="K44" s="60"/>
      <c r="L44" s="69" t="str">
        <f>IF(K8="","",K8)</f>
        <v xml:space="preserve"> </v>
      </c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2" t="s">
        <v>25</v>
      </c>
      <c r="AJ44" s="60"/>
      <c r="AK44" s="60"/>
      <c r="AL44" s="60"/>
      <c r="AM44" s="330" t="str">
        <f>IF(AN8="","",AN8)</f>
        <v>10.4.2017</v>
      </c>
      <c r="AN44" s="330"/>
      <c r="AO44" s="60"/>
      <c r="AP44" s="60"/>
      <c r="AQ44" s="60"/>
      <c r="AR44" s="58"/>
    </row>
    <row r="45" spans="2:44" s="1" customFormat="1" ht="6.95" customHeight="1">
      <c r="B45" s="38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58"/>
    </row>
    <row r="46" spans="2:56" s="1" customFormat="1" ht="13.5">
      <c r="B46" s="38"/>
      <c r="C46" s="62" t="s">
        <v>27</v>
      </c>
      <c r="D46" s="60"/>
      <c r="E46" s="60"/>
      <c r="F46" s="60"/>
      <c r="G46" s="60"/>
      <c r="H46" s="60"/>
      <c r="I46" s="60"/>
      <c r="J46" s="60"/>
      <c r="K46" s="60"/>
      <c r="L46" s="63" t="str">
        <f>IF(E11="","",E11)</f>
        <v xml:space="preserve"> </v>
      </c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2" t="s">
        <v>32</v>
      </c>
      <c r="AJ46" s="60"/>
      <c r="AK46" s="60"/>
      <c r="AL46" s="60"/>
      <c r="AM46" s="331" t="str">
        <f>IF(E17="","",E17)</f>
        <v xml:space="preserve"> </v>
      </c>
      <c r="AN46" s="331"/>
      <c r="AO46" s="331"/>
      <c r="AP46" s="331"/>
      <c r="AQ46" s="60"/>
      <c r="AR46" s="58"/>
      <c r="AS46" s="332" t="s">
        <v>49</v>
      </c>
      <c r="AT46" s="333"/>
      <c r="AU46" s="71"/>
      <c r="AV46" s="71"/>
      <c r="AW46" s="71"/>
      <c r="AX46" s="71"/>
      <c r="AY46" s="71"/>
      <c r="AZ46" s="71"/>
      <c r="BA46" s="71"/>
      <c r="BB46" s="71"/>
      <c r="BC46" s="71"/>
      <c r="BD46" s="72"/>
    </row>
    <row r="47" spans="2:56" s="1" customFormat="1" ht="13.5">
      <c r="B47" s="38"/>
      <c r="C47" s="62" t="s">
        <v>30</v>
      </c>
      <c r="D47" s="60"/>
      <c r="E47" s="60"/>
      <c r="F47" s="60"/>
      <c r="G47" s="60"/>
      <c r="H47" s="60"/>
      <c r="I47" s="60"/>
      <c r="J47" s="60"/>
      <c r="K47" s="60"/>
      <c r="L47" s="63" t="str">
        <f>IF(E14="Vyplň údaj","",E14)</f>
        <v/>
      </c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58"/>
      <c r="AS47" s="334"/>
      <c r="AT47" s="335"/>
      <c r="AU47" s="73"/>
      <c r="AV47" s="73"/>
      <c r="AW47" s="73"/>
      <c r="AX47" s="73"/>
      <c r="AY47" s="73"/>
      <c r="AZ47" s="73"/>
      <c r="BA47" s="73"/>
      <c r="BB47" s="73"/>
      <c r="BC47" s="73"/>
      <c r="BD47" s="74"/>
    </row>
    <row r="48" spans="2:56" s="1" customFormat="1" ht="10.9" customHeight="1">
      <c r="B48" s="38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58"/>
      <c r="AS48" s="336"/>
      <c r="AT48" s="337"/>
      <c r="AU48" s="39"/>
      <c r="AV48" s="39"/>
      <c r="AW48" s="39"/>
      <c r="AX48" s="39"/>
      <c r="AY48" s="39"/>
      <c r="AZ48" s="39"/>
      <c r="BA48" s="39"/>
      <c r="BB48" s="39"/>
      <c r="BC48" s="39"/>
      <c r="BD48" s="75"/>
    </row>
    <row r="49" spans="2:56" s="1" customFormat="1" ht="29.25" customHeight="1">
      <c r="B49" s="38"/>
      <c r="C49" s="338" t="s">
        <v>50</v>
      </c>
      <c r="D49" s="339"/>
      <c r="E49" s="339"/>
      <c r="F49" s="339"/>
      <c r="G49" s="339"/>
      <c r="H49" s="76"/>
      <c r="I49" s="340" t="s">
        <v>51</v>
      </c>
      <c r="J49" s="339"/>
      <c r="K49" s="339"/>
      <c r="L49" s="339"/>
      <c r="M49" s="339"/>
      <c r="N49" s="339"/>
      <c r="O49" s="339"/>
      <c r="P49" s="339"/>
      <c r="Q49" s="339"/>
      <c r="R49" s="339"/>
      <c r="S49" s="339"/>
      <c r="T49" s="339"/>
      <c r="U49" s="339"/>
      <c r="V49" s="339"/>
      <c r="W49" s="339"/>
      <c r="X49" s="339"/>
      <c r="Y49" s="339"/>
      <c r="Z49" s="339"/>
      <c r="AA49" s="339"/>
      <c r="AB49" s="339"/>
      <c r="AC49" s="339"/>
      <c r="AD49" s="339"/>
      <c r="AE49" s="339"/>
      <c r="AF49" s="339"/>
      <c r="AG49" s="341" t="s">
        <v>52</v>
      </c>
      <c r="AH49" s="339"/>
      <c r="AI49" s="339"/>
      <c r="AJ49" s="339"/>
      <c r="AK49" s="339"/>
      <c r="AL49" s="339"/>
      <c r="AM49" s="339"/>
      <c r="AN49" s="340" t="s">
        <v>53</v>
      </c>
      <c r="AO49" s="339"/>
      <c r="AP49" s="339"/>
      <c r="AQ49" s="77" t="s">
        <v>54</v>
      </c>
      <c r="AR49" s="58"/>
      <c r="AS49" s="78" t="s">
        <v>55</v>
      </c>
      <c r="AT49" s="79" t="s">
        <v>56</v>
      </c>
      <c r="AU49" s="79" t="s">
        <v>57</v>
      </c>
      <c r="AV49" s="79" t="s">
        <v>58</v>
      </c>
      <c r="AW49" s="79" t="s">
        <v>59</v>
      </c>
      <c r="AX49" s="79" t="s">
        <v>60</v>
      </c>
      <c r="AY49" s="79" t="s">
        <v>61</v>
      </c>
      <c r="AZ49" s="79" t="s">
        <v>62</v>
      </c>
      <c r="BA49" s="79" t="s">
        <v>63</v>
      </c>
      <c r="BB49" s="79" t="s">
        <v>64</v>
      </c>
      <c r="BC49" s="79" t="s">
        <v>65</v>
      </c>
      <c r="BD49" s="80" t="s">
        <v>66</v>
      </c>
    </row>
    <row r="50" spans="2:56" s="1" customFormat="1" ht="10.9" customHeight="1">
      <c r="B50" s="38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58"/>
      <c r="AS50" s="81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3"/>
    </row>
    <row r="51" spans="2:90" s="4" customFormat="1" ht="32.45" customHeight="1">
      <c r="B51" s="65"/>
      <c r="C51" s="84" t="s">
        <v>67</v>
      </c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345">
        <f>ROUND(SUM(AG52:AG53),2)</f>
        <v>0</v>
      </c>
      <c r="AH51" s="345"/>
      <c r="AI51" s="345"/>
      <c r="AJ51" s="345"/>
      <c r="AK51" s="345"/>
      <c r="AL51" s="345"/>
      <c r="AM51" s="345"/>
      <c r="AN51" s="346">
        <f>SUM(AG51,AT51)</f>
        <v>0</v>
      </c>
      <c r="AO51" s="346"/>
      <c r="AP51" s="346"/>
      <c r="AQ51" s="86" t="s">
        <v>21</v>
      </c>
      <c r="AR51" s="68"/>
      <c r="AS51" s="87">
        <f>ROUND(SUM(AS52:AS53),2)</f>
        <v>0</v>
      </c>
      <c r="AT51" s="88">
        <f>ROUND(SUM(AV51:AW51),2)</f>
        <v>0</v>
      </c>
      <c r="AU51" s="89">
        <f>ROUND(SUM(AU52:AU53),5)</f>
        <v>0</v>
      </c>
      <c r="AV51" s="88">
        <f>ROUND(AZ51*L26,2)</f>
        <v>0</v>
      </c>
      <c r="AW51" s="88">
        <f>ROUND(BA51*L27,2)</f>
        <v>0</v>
      </c>
      <c r="AX51" s="88">
        <f>ROUND(BB51*L26,2)</f>
        <v>0</v>
      </c>
      <c r="AY51" s="88">
        <f>ROUND(BC51*L27,2)</f>
        <v>0</v>
      </c>
      <c r="AZ51" s="88">
        <f>ROUND(SUM(AZ52:AZ53),2)</f>
        <v>0</v>
      </c>
      <c r="BA51" s="88">
        <f>ROUND(SUM(BA52:BA53),2)</f>
        <v>0</v>
      </c>
      <c r="BB51" s="88">
        <f>ROUND(SUM(BB52:BB53),2)</f>
        <v>0</v>
      </c>
      <c r="BC51" s="88">
        <f>ROUND(SUM(BC52:BC53),2)</f>
        <v>0</v>
      </c>
      <c r="BD51" s="90">
        <f>ROUND(SUM(BD52:BD53),2)</f>
        <v>0</v>
      </c>
      <c r="BS51" s="91" t="s">
        <v>68</v>
      </c>
      <c r="BT51" s="91" t="s">
        <v>69</v>
      </c>
      <c r="BU51" s="92" t="s">
        <v>70</v>
      </c>
      <c r="BV51" s="91" t="s">
        <v>16</v>
      </c>
      <c r="BW51" s="91" t="s">
        <v>7</v>
      </c>
      <c r="BX51" s="91" t="s">
        <v>71</v>
      </c>
      <c r="CL51" s="91" t="s">
        <v>21</v>
      </c>
    </row>
    <row r="52" spans="1:91" s="5" customFormat="1" ht="69" customHeight="1">
      <c r="A52" s="93" t="s">
        <v>72</v>
      </c>
      <c r="B52" s="94"/>
      <c r="C52" s="95"/>
      <c r="D52" s="344" t="s">
        <v>73</v>
      </c>
      <c r="E52" s="344"/>
      <c r="F52" s="344"/>
      <c r="G52" s="344"/>
      <c r="H52" s="344"/>
      <c r="I52" s="96"/>
      <c r="J52" s="344" t="s">
        <v>74</v>
      </c>
      <c r="K52" s="344"/>
      <c r="L52" s="344"/>
      <c r="M52" s="344"/>
      <c r="N52" s="344"/>
      <c r="O52" s="344"/>
      <c r="P52" s="344"/>
      <c r="Q52" s="344"/>
      <c r="R52" s="344"/>
      <c r="S52" s="344"/>
      <c r="T52" s="344"/>
      <c r="U52" s="344"/>
      <c r="V52" s="344"/>
      <c r="W52" s="344"/>
      <c r="X52" s="344"/>
      <c r="Y52" s="344"/>
      <c r="Z52" s="344"/>
      <c r="AA52" s="344"/>
      <c r="AB52" s="344"/>
      <c r="AC52" s="344"/>
      <c r="AD52" s="344"/>
      <c r="AE52" s="344"/>
      <c r="AF52" s="344"/>
      <c r="AG52" s="342">
        <f>'SO 01 1 P1 uznatelné - SO...'!J27</f>
        <v>0</v>
      </c>
      <c r="AH52" s="343"/>
      <c r="AI52" s="343"/>
      <c r="AJ52" s="343"/>
      <c r="AK52" s="343"/>
      <c r="AL52" s="343"/>
      <c r="AM52" s="343"/>
      <c r="AN52" s="342">
        <f>SUM(AG52,AT52)</f>
        <v>0</v>
      </c>
      <c r="AO52" s="343"/>
      <c r="AP52" s="343"/>
      <c r="AQ52" s="97" t="s">
        <v>75</v>
      </c>
      <c r="AR52" s="98"/>
      <c r="AS52" s="99">
        <v>0</v>
      </c>
      <c r="AT52" s="100">
        <f>ROUND(SUM(AV52:AW52),2)</f>
        <v>0</v>
      </c>
      <c r="AU52" s="101">
        <f>'SO 01 1 P1 uznatelné - SO...'!P92</f>
        <v>0</v>
      </c>
      <c r="AV52" s="100">
        <f>'SO 01 1 P1 uznatelné - SO...'!J30</f>
        <v>0</v>
      </c>
      <c r="AW52" s="100">
        <f>'SO 01 1 P1 uznatelné - SO...'!J31</f>
        <v>0</v>
      </c>
      <c r="AX52" s="100">
        <f>'SO 01 1 P1 uznatelné - SO...'!J32</f>
        <v>0</v>
      </c>
      <c r="AY52" s="100">
        <f>'SO 01 1 P1 uznatelné - SO...'!J33</f>
        <v>0</v>
      </c>
      <c r="AZ52" s="100">
        <f>'SO 01 1 P1 uznatelné - SO...'!F30</f>
        <v>0</v>
      </c>
      <c r="BA52" s="100">
        <f>'SO 01 1 P1 uznatelné - SO...'!F31</f>
        <v>0</v>
      </c>
      <c r="BB52" s="100">
        <f>'SO 01 1 P1 uznatelné - SO...'!F32</f>
        <v>0</v>
      </c>
      <c r="BC52" s="100">
        <f>'SO 01 1 P1 uznatelné - SO...'!F33</f>
        <v>0</v>
      </c>
      <c r="BD52" s="102">
        <f>'SO 01 1 P1 uznatelné - SO...'!F34</f>
        <v>0</v>
      </c>
      <c r="BT52" s="103" t="s">
        <v>76</v>
      </c>
      <c r="BV52" s="103" t="s">
        <v>16</v>
      </c>
      <c r="BW52" s="103" t="s">
        <v>77</v>
      </c>
      <c r="BX52" s="103" t="s">
        <v>7</v>
      </c>
      <c r="CL52" s="103" t="s">
        <v>21</v>
      </c>
      <c r="CM52" s="103" t="s">
        <v>78</v>
      </c>
    </row>
    <row r="53" spans="1:91" s="5" customFormat="1" ht="69" customHeight="1">
      <c r="A53" s="93" t="s">
        <v>72</v>
      </c>
      <c r="B53" s="94"/>
      <c r="C53" s="95"/>
      <c r="D53" s="344" t="s">
        <v>79</v>
      </c>
      <c r="E53" s="344"/>
      <c r="F53" s="344"/>
      <c r="G53" s="344"/>
      <c r="H53" s="344"/>
      <c r="I53" s="96"/>
      <c r="J53" s="344" t="s">
        <v>80</v>
      </c>
      <c r="K53" s="344"/>
      <c r="L53" s="344"/>
      <c r="M53" s="344"/>
      <c r="N53" s="344"/>
      <c r="O53" s="344"/>
      <c r="P53" s="344"/>
      <c r="Q53" s="344"/>
      <c r="R53" s="344"/>
      <c r="S53" s="344"/>
      <c r="T53" s="344"/>
      <c r="U53" s="344"/>
      <c r="V53" s="344"/>
      <c r="W53" s="344"/>
      <c r="X53" s="344"/>
      <c r="Y53" s="344"/>
      <c r="Z53" s="344"/>
      <c r="AA53" s="344"/>
      <c r="AB53" s="344"/>
      <c r="AC53" s="344"/>
      <c r="AD53" s="344"/>
      <c r="AE53" s="344"/>
      <c r="AF53" s="344"/>
      <c r="AG53" s="342">
        <f>'SO 01 1 Pol neuznaté - SO...'!J27</f>
        <v>0</v>
      </c>
      <c r="AH53" s="343"/>
      <c r="AI53" s="343"/>
      <c r="AJ53" s="343"/>
      <c r="AK53" s="343"/>
      <c r="AL53" s="343"/>
      <c r="AM53" s="343"/>
      <c r="AN53" s="342">
        <f>SUM(AG53,AT53)</f>
        <v>0</v>
      </c>
      <c r="AO53" s="343"/>
      <c r="AP53" s="343"/>
      <c r="AQ53" s="97" t="s">
        <v>75</v>
      </c>
      <c r="AR53" s="98"/>
      <c r="AS53" s="104">
        <v>0</v>
      </c>
      <c r="AT53" s="105">
        <f>ROUND(SUM(AV53:AW53),2)</f>
        <v>0</v>
      </c>
      <c r="AU53" s="106">
        <f>'SO 01 1 Pol neuznaté - SO...'!P101</f>
        <v>0</v>
      </c>
      <c r="AV53" s="105">
        <f>'SO 01 1 Pol neuznaté - SO...'!J30</f>
        <v>0</v>
      </c>
      <c r="AW53" s="105">
        <f>'SO 01 1 Pol neuznaté - SO...'!J31</f>
        <v>0</v>
      </c>
      <c r="AX53" s="105">
        <f>'SO 01 1 Pol neuznaté - SO...'!J32</f>
        <v>0</v>
      </c>
      <c r="AY53" s="105">
        <f>'SO 01 1 Pol neuznaté - SO...'!J33</f>
        <v>0</v>
      </c>
      <c r="AZ53" s="105">
        <f>'SO 01 1 Pol neuznaté - SO...'!F30</f>
        <v>0</v>
      </c>
      <c r="BA53" s="105">
        <f>'SO 01 1 Pol neuznaté - SO...'!F31</f>
        <v>0</v>
      </c>
      <c r="BB53" s="105">
        <f>'SO 01 1 Pol neuznaté - SO...'!F32</f>
        <v>0</v>
      </c>
      <c r="BC53" s="105">
        <f>'SO 01 1 Pol neuznaté - SO...'!F33</f>
        <v>0</v>
      </c>
      <c r="BD53" s="107">
        <f>'SO 01 1 Pol neuznaté - SO...'!F34</f>
        <v>0</v>
      </c>
      <c r="BT53" s="103" t="s">
        <v>76</v>
      </c>
      <c r="BV53" s="103" t="s">
        <v>16</v>
      </c>
      <c r="BW53" s="103" t="s">
        <v>81</v>
      </c>
      <c r="BX53" s="103" t="s">
        <v>7</v>
      </c>
      <c r="CL53" s="103" t="s">
        <v>21</v>
      </c>
      <c r="CM53" s="103" t="s">
        <v>78</v>
      </c>
    </row>
    <row r="54" spans="2:44" s="1" customFormat="1" ht="30" customHeight="1">
      <c r="B54" s="38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58"/>
    </row>
    <row r="55" spans="2:44" s="1" customFormat="1" ht="6.95" customHeight="1">
      <c r="B55" s="53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8"/>
    </row>
  </sheetData>
  <sheetProtection algorithmName="SHA-512" hashValue="jTFDj6lE7EgXZ5nlvKt1r5wpz2VAQS6w+KKssxxkQSi6HD6kWYtMOQUuc5WjxMMZEQzHkgduaKNMPuv9PZWbXw==" saltValue="auNWrAn20zb1k/Cn4nmZIQ==" spinCount="100000" sheet="1" objects="1" scenarios="1" formatCells="0" formatColumns="0" formatRows="0" sort="0" autoFilter="0"/>
  <mergeCells count="45">
    <mergeCell ref="AG51:AM51"/>
    <mergeCell ref="AN51:AP51"/>
    <mergeCell ref="AR2:BE2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display="1) Rekapitulace stavby"/>
    <hyperlink ref="W1:AI1" location="C51" display="2) Rekapitulace objektů stavby a soupisů prací"/>
    <hyperlink ref="A52" location="'SO 01 1 P1 uznatelné - SO...'!C2" display="/"/>
    <hyperlink ref="A53" location="'SO 01 1 Pol neuznaté - SO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98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8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8"/>
      <c r="B1" s="109"/>
      <c r="C1" s="109"/>
      <c r="D1" s="110" t="s">
        <v>1</v>
      </c>
      <c r="E1" s="109"/>
      <c r="F1" s="111" t="s">
        <v>82</v>
      </c>
      <c r="G1" s="355" t="s">
        <v>83</v>
      </c>
      <c r="H1" s="355"/>
      <c r="I1" s="112"/>
      <c r="J1" s="111" t="s">
        <v>84</v>
      </c>
      <c r="K1" s="110" t="s">
        <v>85</v>
      </c>
      <c r="L1" s="111" t="s">
        <v>86</v>
      </c>
      <c r="M1" s="111"/>
      <c r="N1" s="111"/>
      <c r="O1" s="111"/>
      <c r="P1" s="111"/>
      <c r="Q1" s="111"/>
      <c r="R1" s="111"/>
      <c r="S1" s="111"/>
      <c r="T1" s="111"/>
      <c r="U1" s="17"/>
      <c r="V1" s="17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</row>
    <row r="2" spans="3:46" ht="36.95" customHeight="1">
      <c r="L2" s="347"/>
      <c r="M2" s="347"/>
      <c r="N2" s="347"/>
      <c r="O2" s="347"/>
      <c r="P2" s="347"/>
      <c r="Q2" s="347"/>
      <c r="R2" s="347"/>
      <c r="S2" s="347"/>
      <c r="T2" s="347"/>
      <c r="U2" s="347"/>
      <c r="V2" s="347"/>
      <c r="AT2" s="21" t="s">
        <v>77</v>
      </c>
    </row>
    <row r="3" spans="2:46" ht="6.95" customHeight="1">
      <c r="B3" s="22"/>
      <c r="C3" s="23"/>
      <c r="D3" s="23"/>
      <c r="E3" s="23"/>
      <c r="F3" s="23"/>
      <c r="G3" s="23"/>
      <c r="H3" s="23"/>
      <c r="I3" s="113"/>
      <c r="J3" s="23"/>
      <c r="K3" s="24"/>
      <c r="AT3" s="21" t="s">
        <v>78</v>
      </c>
    </row>
    <row r="4" spans="2:46" ht="36.95" customHeight="1">
      <c r="B4" s="25"/>
      <c r="C4" s="26"/>
      <c r="D4" s="27" t="s">
        <v>87</v>
      </c>
      <c r="E4" s="26"/>
      <c r="F4" s="26"/>
      <c r="G4" s="26"/>
      <c r="H4" s="26"/>
      <c r="I4" s="114"/>
      <c r="J4" s="26"/>
      <c r="K4" s="28"/>
      <c r="M4" s="29" t="s">
        <v>12</v>
      </c>
      <c r="AT4" s="21" t="s">
        <v>6</v>
      </c>
    </row>
    <row r="5" spans="2:11" ht="6.95" customHeight="1">
      <c r="B5" s="25"/>
      <c r="C5" s="26"/>
      <c r="D5" s="26"/>
      <c r="E5" s="26"/>
      <c r="F5" s="26"/>
      <c r="G5" s="26"/>
      <c r="H5" s="26"/>
      <c r="I5" s="114"/>
      <c r="J5" s="26"/>
      <c r="K5" s="28"/>
    </row>
    <row r="6" spans="2:11" ht="13.5">
      <c r="B6" s="25"/>
      <c r="C6" s="26"/>
      <c r="D6" s="34" t="s">
        <v>18</v>
      </c>
      <c r="E6" s="26"/>
      <c r="F6" s="26"/>
      <c r="G6" s="26"/>
      <c r="H6" s="26"/>
      <c r="I6" s="114"/>
      <c r="J6" s="26"/>
      <c r="K6" s="28"/>
    </row>
    <row r="7" spans="2:11" ht="22.5" customHeight="1">
      <c r="B7" s="25"/>
      <c r="C7" s="26"/>
      <c r="D7" s="26"/>
      <c r="E7" s="348" t="str">
        <f>'Rekapitulace stavby'!K6</f>
        <v>Nabídkový rozp. MŠ Lískovecká - rozdělený 2</v>
      </c>
      <c r="F7" s="349"/>
      <c r="G7" s="349"/>
      <c r="H7" s="349"/>
      <c r="I7" s="114"/>
      <c r="J7" s="26"/>
      <c r="K7" s="28"/>
    </row>
    <row r="8" spans="2:11" s="1" customFormat="1" ht="13.5">
      <c r="B8" s="38"/>
      <c r="C8" s="39"/>
      <c r="D8" s="34" t="s">
        <v>88</v>
      </c>
      <c r="E8" s="39"/>
      <c r="F8" s="39"/>
      <c r="G8" s="39"/>
      <c r="H8" s="39"/>
      <c r="I8" s="115"/>
      <c r="J8" s="39"/>
      <c r="K8" s="42"/>
    </row>
    <row r="9" spans="2:11" s="1" customFormat="1" ht="36.95" customHeight="1">
      <c r="B9" s="38"/>
      <c r="C9" s="39"/>
      <c r="D9" s="39"/>
      <c r="E9" s="350" t="s">
        <v>89</v>
      </c>
      <c r="F9" s="351"/>
      <c r="G9" s="351"/>
      <c r="H9" s="351"/>
      <c r="I9" s="115"/>
      <c r="J9" s="39"/>
      <c r="K9" s="42"/>
    </row>
    <row r="10" spans="2:11" s="1" customFormat="1" ht="13.5">
      <c r="B10" s="38"/>
      <c r="C10" s="39"/>
      <c r="D10" s="39"/>
      <c r="E10" s="39"/>
      <c r="F10" s="39"/>
      <c r="G10" s="39"/>
      <c r="H10" s="39"/>
      <c r="I10" s="115"/>
      <c r="J10" s="39"/>
      <c r="K10" s="42"/>
    </row>
    <row r="11" spans="2:11" s="1" customFormat="1" ht="14.45" customHeight="1">
      <c r="B11" s="38"/>
      <c r="C11" s="39"/>
      <c r="D11" s="34" t="s">
        <v>20</v>
      </c>
      <c r="E11" s="39"/>
      <c r="F11" s="32" t="s">
        <v>21</v>
      </c>
      <c r="G11" s="39"/>
      <c r="H11" s="39"/>
      <c r="I11" s="116" t="s">
        <v>22</v>
      </c>
      <c r="J11" s="32" t="s">
        <v>21</v>
      </c>
      <c r="K11" s="42"/>
    </row>
    <row r="12" spans="2:11" s="1" customFormat="1" ht="14.45" customHeight="1">
      <c r="B12" s="38"/>
      <c r="C12" s="39"/>
      <c r="D12" s="34" t="s">
        <v>23</v>
      </c>
      <c r="E12" s="39"/>
      <c r="F12" s="32" t="s">
        <v>24</v>
      </c>
      <c r="G12" s="39"/>
      <c r="H12" s="39"/>
      <c r="I12" s="116" t="s">
        <v>25</v>
      </c>
      <c r="J12" s="117" t="str">
        <f>'Rekapitulace stavby'!AN8</f>
        <v>10.4.2017</v>
      </c>
      <c r="K12" s="42"/>
    </row>
    <row r="13" spans="2:11" s="1" customFormat="1" ht="10.9" customHeight="1">
      <c r="B13" s="38"/>
      <c r="C13" s="39"/>
      <c r="D13" s="39"/>
      <c r="E13" s="39"/>
      <c r="F13" s="39"/>
      <c r="G13" s="39"/>
      <c r="H13" s="39"/>
      <c r="I13" s="115"/>
      <c r="J13" s="39"/>
      <c r="K13" s="42"/>
    </row>
    <row r="14" spans="2:11" s="1" customFormat="1" ht="14.45" customHeight="1">
      <c r="B14" s="38"/>
      <c r="C14" s="39"/>
      <c r="D14" s="34" t="s">
        <v>27</v>
      </c>
      <c r="E14" s="39"/>
      <c r="F14" s="39"/>
      <c r="G14" s="39"/>
      <c r="H14" s="39"/>
      <c r="I14" s="116" t="s">
        <v>28</v>
      </c>
      <c r="J14" s="32" t="str">
        <f>IF('Rekapitulace stavby'!AN10="","",'Rekapitulace stavby'!AN10)</f>
        <v/>
      </c>
      <c r="K14" s="42"/>
    </row>
    <row r="15" spans="2:11" s="1" customFormat="1" ht="18" customHeight="1">
      <c r="B15" s="38"/>
      <c r="C15" s="39"/>
      <c r="D15" s="39"/>
      <c r="E15" s="32" t="str">
        <f>IF('Rekapitulace stavby'!E11="","",'Rekapitulace stavby'!E11)</f>
        <v xml:space="preserve"> </v>
      </c>
      <c r="F15" s="39"/>
      <c r="G15" s="39"/>
      <c r="H15" s="39"/>
      <c r="I15" s="116" t="s">
        <v>29</v>
      </c>
      <c r="J15" s="32" t="str">
        <f>IF('Rekapitulace stavby'!AN11="","",'Rekapitulace stavby'!AN11)</f>
        <v/>
      </c>
      <c r="K15" s="42"/>
    </row>
    <row r="16" spans="2:11" s="1" customFormat="1" ht="6.95" customHeight="1">
      <c r="B16" s="38"/>
      <c r="C16" s="39"/>
      <c r="D16" s="39"/>
      <c r="E16" s="39"/>
      <c r="F16" s="39"/>
      <c r="G16" s="39"/>
      <c r="H16" s="39"/>
      <c r="I16" s="115"/>
      <c r="J16" s="39"/>
      <c r="K16" s="42"/>
    </row>
    <row r="17" spans="2:11" s="1" customFormat="1" ht="14.45" customHeight="1">
      <c r="B17" s="38"/>
      <c r="C17" s="39"/>
      <c r="D17" s="34" t="s">
        <v>30</v>
      </c>
      <c r="E17" s="39"/>
      <c r="F17" s="39"/>
      <c r="G17" s="39"/>
      <c r="H17" s="39"/>
      <c r="I17" s="116" t="s">
        <v>28</v>
      </c>
      <c r="J17" s="32" t="str">
        <f>IF('Rekapitulace stavby'!AN13="Vyplň údaj","",IF('Rekapitulace stavby'!AN13="","",'Rekapitulace stavby'!AN13))</f>
        <v/>
      </c>
      <c r="K17" s="42"/>
    </row>
    <row r="18" spans="2:11" s="1" customFormat="1" ht="18" customHeight="1">
      <c r="B18" s="38"/>
      <c r="C18" s="39"/>
      <c r="D18" s="39"/>
      <c r="E18" s="32" t="str">
        <f>IF('Rekapitulace stavby'!E14="Vyplň údaj","",IF('Rekapitulace stavby'!E14="","",'Rekapitulace stavby'!E14))</f>
        <v/>
      </c>
      <c r="F18" s="39"/>
      <c r="G18" s="39"/>
      <c r="H18" s="39"/>
      <c r="I18" s="116" t="s">
        <v>29</v>
      </c>
      <c r="J18" s="32" t="str">
        <f>IF('Rekapitulace stavby'!AN14="Vyplň údaj","",IF('Rekapitulace stavby'!AN14="","",'Rekapitulace stavby'!AN14))</f>
        <v/>
      </c>
      <c r="K18" s="42"/>
    </row>
    <row r="19" spans="2:11" s="1" customFormat="1" ht="6.95" customHeight="1">
      <c r="B19" s="38"/>
      <c r="C19" s="39"/>
      <c r="D19" s="39"/>
      <c r="E19" s="39"/>
      <c r="F19" s="39"/>
      <c r="G19" s="39"/>
      <c r="H19" s="39"/>
      <c r="I19" s="115"/>
      <c r="J19" s="39"/>
      <c r="K19" s="42"/>
    </row>
    <row r="20" spans="2:11" s="1" customFormat="1" ht="14.45" customHeight="1">
      <c r="B20" s="38"/>
      <c r="C20" s="39"/>
      <c r="D20" s="34" t="s">
        <v>32</v>
      </c>
      <c r="E20" s="39"/>
      <c r="F20" s="39"/>
      <c r="G20" s="39"/>
      <c r="H20" s="39"/>
      <c r="I20" s="116" t="s">
        <v>28</v>
      </c>
      <c r="J20" s="32" t="str">
        <f>IF('Rekapitulace stavby'!AN16="","",'Rekapitulace stavby'!AN16)</f>
        <v/>
      </c>
      <c r="K20" s="42"/>
    </row>
    <row r="21" spans="2:11" s="1" customFormat="1" ht="18" customHeight="1">
      <c r="B21" s="38"/>
      <c r="C21" s="39"/>
      <c r="D21" s="39"/>
      <c r="E21" s="32" t="str">
        <f>IF('Rekapitulace stavby'!E17="","",'Rekapitulace stavby'!E17)</f>
        <v xml:space="preserve"> </v>
      </c>
      <c r="F21" s="39"/>
      <c r="G21" s="39"/>
      <c r="H21" s="39"/>
      <c r="I21" s="116" t="s">
        <v>29</v>
      </c>
      <c r="J21" s="32" t="str">
        <f>IF('Rekapitulace stavby'!AN17="","",'Rekapitulace stavby'!AN17)</f>
        <v/>
      </c>
      <c r="K21" s="42"/>
    </row>
    <row r="22" spans="2:11" s="1" customFormat="1" ht="6.95" customHeight="1">
      <c r="B22" s="38"/>
      <c r="C22" s="39"/>
      <c r="D22" s="39"/>
      <c r="E22" s="39"/>
      <c r="F22" s="39"/>
      <c r="G22" s="39"/>
      <c r="H22" s="39"/>
      <c r="I22" s="115"/>
      <c r="J22" s="39"/>
      <c r="K22" s="42"/>
    </row>
    <row r="23" spans="2:11" s="1" customFormat="1" ht="14.45" customHeight="1">
      <c r="B23" s="38"/>
      <c r="C23" s="39"/>
      <c r="D23" s="34" t="s">
        <v>34</v>
      </c>
      <c r="E23" s="39"/>
      <c r="F23" s="39"/>
      <c r="G23" s="39"/>
      <c r="H23" s="39"/>
      <c r="I23" s="115"/>
      <c r="J23" s="39"/>
      <c r="K23" s="42"/>
    </row>
    <row r="24" spans="2:11" s="6" customFormat="1" ht="22.5" customHeight="1">
      <c r="B24" s="118"/>
      <c r="C24" s="119"/>
      <c r="D24" s="119"/>
      <c r="E24" s="317" t="s">
        <v>21</v>
      </c>
      <c r="F24" s="317"/>
      <c r="G24" s="317"/>
      <c r="H24" s="317"/>
      <c r="I24" s="120"/>
      <c r="J24" s="119"/>
      <c r="K24" s="121"/>
    </row>
    <row r="25" spans="2:11" s="1" customFormat="1" ht="6.95" customHeight="1">
      <c r="B25" s="38"/>
      <c r="C25" s="39"/>
      <c r="D25" s="39"/>
      <c r="E25" s="39"/>
      <c r="F25" s="39"/>
      <c r="G25" s="39"/>
      <c r="H25" s="39"/>
      <c r="I25" s="115"/>
      <c r="J25" s="39"/>
      <c r="K25" s="42"/>
    </row>
    <row r="26" spans="2:11" s="1" customFormat="1" ht="6.95" customHeight="1">
      <c r="B26" s="38"/>
      <c r="C26" s="39"/>
      <c r="D26" s="82"/>
      <c r="E26" s="82"/>
      <c r="F26" s="82"/>
      <c r="G26" s="82"/>
      <c r="H26" s="82"/>
      <c r="I26" s="122"/>
      <c r="J26" s="82"/>
      <c r="K26" s="123"/>
    </row>
    <row r="27" spans="2:11" s="1" customFormat="1" ht="25.35" customHeight="1">
      <c r="B27" s="38"/>
      <c r="C27" s="39"/>
      <c r="D27" s="124" t="s">
        <v>35</v>
      </c>
      <c r="E27" s="39"/>
      <c r="F27" s="39"/>
      <c r="G27" s="39"/>
      <c r="H27" s="39"/>
      <c r="I27" s="115"/>
      <c r="J27" s="125">
        <f>ROUND(J92,2)</f>
        <v>0</v>
      </c>
      <c r="K27" s="42"/>
    </row>
    <row r="28" spans="2:11" s="1" customFormat="1" ht="6.95" customHeight="1">
      <c r="B28" s="38"/>
      <c r="C28" s="39"/>
      <c r="D28" s="82"/>
      <c r="E28" s="82"/>
      <c r="F28" s="82"/>
      <c r="G28" s="82"/>
      <c r="H28" s="82"/>
      <c r="I28" s="122"/>
      <c r="J28" s="82"/>
      <c r="K28" s="123"/>
    </row>
    <row r="29" spans="2:11" s="1" customFormat="1" ht="14.45" customHeight="1">
      <c r="B29" s="38"/>
      <c r="C29" s="39"/>
      <c r="D29" s="39"/>
      <c r="E29" s="39"/>
      <c r="F29" s="43" t="s">
        <v>37</v>
      </c>
      <c r="G29" s="39"/>
      <c r="H29" s="39"/>
      <c r="I29" s="126" t="s">
        <v>36</v>
      </c>
      <c r="J29" s="43" t="s">
        <v>38</v>
      </c>
      <c r="K29" s="42"/>
    </row>
    <row r="30" spans="2:11" s="1" customFormat="1" ht="14.45" customHeight="1">
      <c r="B30" s="38"/>
      <c r="C30" s="39"/>
      <c r="D30" s="46" t="s">
        <v>39</v>
      </c>
      <c r="E30" s="46" t="s">
        <v>40</v>
      </c>
      <c r="F30" s="127">
        <f>ROUND(SUM(BE92:BE297),2)</f>
        <v>0</v>
      </c>
      <c r="G30" s="39"/>
      <c r="H30" s="39"/>
      <c r="I30" s="128">
        <v>0.21</v>
      </c>
      <c r="J30" s="127">
        <f>ROUND(ROUND((SUM(BE92:BE297)),2)*I30,2)</f>
        <v>0</v>
      </c>
      <c r="K30" s="42"/>
    </row>
    <row r="31" spans="2:11" s="1" customFormat="1" ht="14.45" customHeight="1">
      <c r="B31" s="38"/>
      <c r="C31" s="39"/>
      <c r="D31" s="39"/>
      <c r="E31" s="46" t="s">
        <v>41</v>
      </c>
      <c r="F31" s="127">
        <f>ROUND(SUM(BF92:BF297),2)</f>
        <v>0</v>
      </c>
      <c r="G31" s="39"/>
      <c r="H31" s="39"/>
      <c r="I31" s="128">
        <v>0.15</v>
      </c>
      <c r="J31" s="127">
        <f>ROUND(ROUND((SUM(BF92:BF297)),2)*I31,2)</f>
        <v>0</v>
      </c>
      <c r="K31" s="42"/>
    </row>
    <row r="32" spans="2:11" s="1" customFormat="1" ht="14.45" customHeight="1" hidden="1">
      <c r="B32" s="38"/>
      <c r="C32" s="39"/>
      <c r="D32" s="39"/>
      <c r="E32" s="46" t="s">
        <v>42</v>
      </c>
      <c r="F32" s="127">
        <f>ROUND(SUM(BG92:BG297),2)</f>
        <v>0</v>
      </c>
      <c r="G32" s="39"/>
      <c r="H32" s="39"/>
      <c r="I32" s="128">
        <v>0.21</v>
      </c>
      <c r="J32" s="127">
        <v>0</v>
      </c>
      <c r="K32" s="42"/>
    </row>
    <row r="33" spans="2:11" s="1" customFormat="1" ht="14.45" customHeight="1" hidden="1">
      <c r="B33" s="38"/>
      <c r="C33" s="39"/>
      <c r="D33" s="39"/>
      <c r="E33" s="46" t="s">
        <v>43</v>
      </c>
      <c r="F33" s="127">
        <f>ROUND(SUM(BH92:BH297),2)</f>
        <v>0</v>
      </c>
      <c r="G33" s="39"/>
      <c r="H33" s="39"/>
      <c r="I33" s="128">
        <v>0.15</v>
      </c>
      <c r="J33" s="127">
        <v>0</v>
      </c>
      <c r="K33" s="42"/>
    </row>
    <row r="34" spans="2:11" s="1" customFormat="1" ht="14.45" customHeight="1" hidden="1">
      <c r="B34" s="38"/>
      <c r="C34" s="39"/>
      <c r="D34" s="39"/>
      <c r="E34" s="46" t="s">
        <v>44</v>
      </c>
      <c r="F34" s="127">
        <f>ROUND(SUM(BI92:BI297),2)</f>
        <v>0</v>
      </c>
      <c r="G34" s="39"/>
      <c r="H34" s="39"/>
      <c r="I34" s="128">
        <v>0</v>
      </c>
      <c r="J34" s="127">
        <v>0</v>
      </c>
      <c r="K34" s="42"/>
    </row>
    <row r="35" spans="2:11" s="1" customFormat="1" ht="6.95" customHeight="1">
      <c r="B35" s="38"/>
      <c r="C35" s="39"/>
      <c r="D35" s="39"/>
      <c r="E35" s="39"/>
      <c r="F35" s="39"/>
      <c r="G35" s="39"/>
      <c r="H35" s="39"/>
      <c r="I35" s="115"/>
      <c r="J35" s="39"/>
      <c r="K35" s="42"/>
    </row>
    <row r="36" spans="2:11" s="1" customFormat="1" ht="25.35" customHeight="1">
      <c r="B36" s="38"/>
      <c r="C36" s="129"/>
      <c r="D36" s="130" t="s">
        <v>45</v>
      </c>
      <c r="E36" s="76"/>
      <c r="F36" s="76"/>
      <c r="G36" s="131" t="s">
        <v>46</v>
      </c>
      <c r="H36" s="132" t="s">
        <v>47</v>
      </c>
      <c r="I36" s="133"/>
      <c r="J36" s="134">
        <f>SUM(J27:J34)</f>
        <v>0</v>
      </c>
      <c r="K36" s="135"/>
    </row>
    <row r="37" spans="2:11" s="1" customFormat="1" ht="14.45" customHeight="1">
      <c r="B37" s="53"/>
      <c r="C37" s="54"/>
      <c r="D37" s="54"/>
      <c r="E37" s="54"/>
      <c r="F37" s="54"/>
      <c r="G37" s="54"/>
      <c r="H37" s="54"/>
      <c r="I37" s="136"/>
      <c r="J37" s="54"/>
      <c r="K37" s="55"/>
    </row>
    <row r="41" spans="2:11" s="1" customFormat="1" ht="6.95" customHeight="1">
      <c r="B41" s="137"/>
      <c r="C41" s="138"/>
      <c r="D41" s="138"/>
      <c r="E41" s="138"/>
      <c r="F41" s="138"/>
      <c r="G41" s="138"/>
      <c r="H41" s="138"/>
      <c r="I41" s="139"/>
      <c r="J41" s="138"/>
      <c r="K41" s="140"/>
    </row>
    <row r="42" spans="2:11" s="1" customFormat="1" ht="36.95" customHeight="1">
      <c r="B42" s="38"/>
      <c r="C42" s="27" t="s">
        <v>90</v>
      </c>
      <c r="D42" s="39"/>
      <c r="E42" s="39"/>
      <c r="F42" s="39"/>
      <c r="G42" s="39"/>
      <c r="H42" s="39"/>
      <c r="I42" s="115"/>
      <c r="J42" s="39"/>
      <c r="K42" s="42"/>
    </row>
    <row r="43" spans="2:11" s="1" customFormat="1" ht="6.95" customHeight="1">
      <c r="B43" s="38"/>
      <c r="C43" s="39"/>
      <c r="D43" s="39"/>
      <c r="E43" s="39"/>
      <c r="F43" s="39"/>
      <c r="G43" s="39"/>
      <c r="H43" s="39"/>
      <c r="I43" s="115"/>
      <c r="J43" s="39"/>
      <c r="K43" s="42"/>
    </row>
    <row r="44" spans="2:11" s="1" customFormat="1" ht="14.45" customHeight="1">
      <c r="B44" s="38"/>
      <c r="C44" s="34" t="s">
        <v>18</v>
      </c>
      <c r="D44" s="39"/>
      <c r="E44" s="39"/>
      <c r="F44" s="39"/>
      <c r="G44" s="39"/>
      <c r="H44" s="39"/>
      <c r="I44" s="115"/>
      <c r="J44" s="39"/>
      <c r="K44" s="42"/>
    </row>
    <row r="45" spans="2:11" s="1" customFormat="1" ht="22.5" customHeight="1">
      <c r="B45" s="38"/>
      <c r="C45" s="39"/>
      <c r="D45" s="39"/>
      <c r="E45" s="348" t="str">
        <f>E7</f>
        <v>Nabídkový rozp. MŠ Lískovecká - rozdělený 2</v>
      </c>
      <c r="F45" s="349"/>
      <c r="G45" s="349"/>
      <c r="H45" s="349"/>
      <c r="I45" s="115"/>
      <c r="J45" s="39"/>
      <c r="K45" s="42"/>
    </row>
    <row r="46" spans="2:11" s="1" customFormat="1" ht="14.45" customHeight="1">
      <c r="B46" s="38"/>
      <c r="C46" s="34" t="s">
        <v>88</v>
      </c>
      <c r="D46" s="39"/>
      <c r="E46" s="39"/>
      <c r="F46" s="39"/>
      <c r="G46" s="39"/>
      <c r="H46" s="39"/>
      <c r="I46" s="115"/>
      <c r="J46" s="39"/>
      <c r="K46" s="42"/>
    </row>
    <row r="47" spans="2:11" s="1" customFormat="1" ht="23.25" customHeight="1">
      <c r="B47" s="38"/>
      <c r="C47" s="39"/>
      <c r="D47" s="39"/>
      <c r="E47" s="350" t="str">
        <f>E9</f>
        <v>SO 01 1 P1 uznatelné - SO 01 1 P1</v>
      </c>
      <c r="F47" s="351"/>
      <c r="G47" s="351"/>
      <c r="H47" s="351"/>
      <c r="I47" s="115"/>
      <c r="J47" s="39"/>
      <c r="K47" s="42"/>
    </row>
    <row r="48" spans="2:11" s="1" customFormat="1" ht="6.95" customHeight="1">
      <c r="B48" s="38"/>
      <c r="C48" s="39"/>
      <c r="D48" s="39"/>
      <c r="E48" s="39"/>
      <c r="F48" s="39"/>
      <c r="G48" s="39"/>
      <c r="H48" s="39"/>
      <c r="I48" s="115"/>
      <c r="J48" s="39"/>
      <c r="K48" s="42"/>
    </row>
    <row r="49" spans="2:11" s="1" customFormat="1" ht="18" customHeight="1">
      <c r="B49" s="38"/>
      <c r="C49" s="34" t="s">
        <v>23</v>
      </c>
      <c r="D49" s="39"/>
      <c r="E49" s="39"/>
      <c r="F49" s="32" t="str">
        <f>F12</f>
        <v xml:space="preserve"> </v>
      </c>
      <c r="G49" s="39"/>
      <c r="H49" s="39"/>
      <c r="I49" s="116" t="s">
        <v>25</v>
      </c>
      <c r="J49" s="117" t="str">
        <f>IF(J12="","",J12)</f>
        <v>10.4.2017</v>
      </c>
      <c r="K49" s="42"/>
    </row>
    <row r="50" spans="2:11" s="1" customFormat="1" ht="6.95" customHeight="1">
      <c r="B50" s="38"/>
      <c r="C50" s="39"/>
      <c r="D50" s="39"/>
      <c r="E50" s="39"/>
      <c r="F50" s="39"/>
      <c r="G50" s="39"/>
      <c r="H50" s="39"/>
      <c r="I50" s="115"/>
      <c r="J50" s="39"/>
      <c r="K50" s="42"/>
    </row>
    <row r="51" spans="2:11" s="1" customFormat="1" ht="13.5">
      <c r="B51" s="38"/>
      <c r="C51" s="34" t="s">
        <v>27</v>
      </c>
      <c r="D51" s="39"/>
      <c r="E51" s="39"/>
      <c r="F51" s="32" t="str">
        <f>E15</f>
        <v xml:space="preserve"> </v>
      </c>
      <c r="G51" s="39"/>
      <c r="H51" s="39"/>
      <c r="I51" s="116" t="s">
        <v>32</v>
      </c>
      <c r="J51" s="32" t="str">
        <f>E21</f>
        <v xml:space="preserve"> </v>
      </c>
      <c r="K51" s="42"/>
    </row>
    <row r="52" spans="2:11" s="1" customFormat="1" ht="14.45" customHeight="1">
      <c r="B52" s="38"/>
      <c r="C52" s="34" t="s">
        <v>30</v>
      </c>
      <c r="D52" s="39"/>
      <c r="E52" s="39"/>
      <c r="F52" s="32" t="str">
        <f>IF(E18="","",E18)</f>
        <v/>
      </c>
      <c r="G52" s="39"/>
      <c r="H52" s="39"/>
      <c r="I52" s="115"/>
      <c r="J52" s="39"/>
      <c r="K52" s="42"/>
    </row>
    <row r="53" spans="2:11" s="1" customFormat="1" ht="10.35" customHeight="1">
      <c r="B53" s="38"/>
      <c r="C53" s="39"/>
      <c r="D53" s="39"/>
      <c r="E53" s="39"/>
      <c r="F53" s="39"/>
      <c r="G53" s="39"/>
      <c r="H53" s="39"/>
      <c r="I53" s="115"/>
      <c r="J53" s="39"/>
      <c r="K53" s="42"/>
    </row>
    <row r="54" spans="2:11" s="1" customFormat="1" ht="29.25" customHeight="1">
      <c r="B54" s="38"/>
      <c r="C54" s="141" t="s">
        <v>91</v>
      </c>
      <c r="D54" s="129"/>
      <c r="E54" s="129"/>
      <c r="F54" s="129"/>
      <c r="G54" s="129"/>
      <c r="H54" s="129"/>
      <c r="I54" s="142"/>
      <c r="J54" s="143" t="s">
        <v>92</v>
      </c>
      <c r="K54" s="144"/>
    </row>
    <row r="55" spans="2:11" s="1" customFormat="1" ht="10.35" customHeight="1">
      <c r="B55" s="38"/>
      <c r="C55" s="39"/>
      <c r="D55" s="39"/>
      <c r="E55" s="39"/>
      <c r="F55" s="39"/>
      <c r="G55" s="39"/>
      <c r="H55" s="39"/>
      <c r="I55" s="115"/>
      <c r="J55" s="39"/>
      <c r="K55" s="42"/>
    </row>
    <row r="56" spans="2:47" s="1" customFormat="1" ht="29.25" customHeight="1">
      <c r="B56" s="38"/>
      <c r="C56" s="145" t="s">
        <v>93</v>
      </c>
      <c r="D56" s="39"/>
      <c r="E56" s="39"/>
      <c r="F56" s="39"/>
      <c r="G56" s="39"/>
      <c r="H56" s="39"/>
      <c r="I56" s="115"/>
      <c r="J56" s="125">
        <f>J92</f>
        <v>0</v>
      </c>
      <c r="K56" s="42"/>
      <c r="AU56" s="21" t="s">
        <v>94</v>
      </c>
    </row>
    <row r="57" spans="2:11" s="7" customFormat="1" ht="24.95" customHeight="1">
      <c r="B57" s="146"/>
      <c r="C57" s="147"/>
      <c r="D57" s="148" t="s">
        <v>95</v>
      </c>
      <c r="E57" s="149"/>
      <c r="F57" s="149"/>
      <c r="G57" s="149"/>
      <c r="H57" s="149"/>
      <c r="I57" s="150"/>
      <c r="J57" s="151">
        <f>J93</f>
        <v>0</v>
      </c>
      <c r="K57" s="152"/>
    </row>
    <row r="58" spans="2:11" s="7" customFormat="1" ht="24.95" customHeight="1">
      <c r="B58" s="146"/>
      <c r="C58" s="147"/>
      <c r="D58" s="148" t="s">
        <v>96</v>
      </c>
      <c r="E58" s="149"/>
      <c r="F58" s="149"/>
      <c r="G58" s="149"/>
      <c r="H58" s="149"/>
      <c r="I58" s="150"/>
      <c r="J58" s="151">
        <f>J94</f>
        <v>0</v>
      </c>
      <c r="K58" s="152"/>
    </row>
    <row r="59" spans="2:11" s="7" customFormat="1" ht="24.95" customHeight="1">
      <c r="B59" s="146"/>
      <c r="C59" s="147"/>
      <c r="D59" s="148" t="s">
        <v>97</v>
      </c>
      <c r="E59" s="149"/>
      <c r="F59" s="149"/>
      <c r="G59" s="149"/>
      <c r="H59" s="149"/>
      <c r="I59" s="150"/>
      <c r="J59" s="151">
        <f>J107</f>
        <v>0</v>
      </c>
      <c r="K59" s="152"/>
    </row>
    <row r="60" spans="2:11" s="7" customFormat="1" ht="24.95" customHeight="1">
      <c r="B60" s="146"/>
      <c r="C60" s="147"/>
      <c r="D60" s="148" t="s">
        <v>98</v>
      </c>
      <c r="E60" s="149"/>
      <c r="F60" s="149"/>
      <c r="G60" s="149"/>
      <c r="H60" s="149"/>
      <c r="I60" s="150"/>
      <c r="J60" s="151">
        <f>J116</f>
        <v>0</v>
      </c>
      <c r="K60" s="152"/>
    </row>
    <row r="61" spans="2:11" s="7" customFormat="1" ht="24.95" customHeight="1">
      <c r="B61" s="146"/>
      <c r="C61" s="147"/>
      <c r="D61" s="148" t="s">
        <v>99</v>
      </c>
      <c r="E61" s="149"/>
      <c r="F61" s="149"/>
      <c r="G61" s="149"/>
      <c r="H61" s="149"/>
      <c r="I61" s="150"/>
      <c r="J61" s="151">
        <f>J177</f>
        <v>0</v>
      </c>
      <c r="K61" s="152"/>
    </row>
    <row r="62" spans="2:11" s="7" customFormat="1" ht="24.95" customHeight="1">
      <c r="B62" s="146"/>
      <c r="C62" s="147"/>
      <c r="D62" s="148" t="s">
        <v>100</v>
      </c>
      <c r="E62" s="149"/>
      <c r="F62" s="149"/>
      <c r="G62" s="149"/>
      <c r="H62" s="149"/>
      <c r="I62" s="150"/>
      <c r="J62" s="151">
        <f>J185</f>
        <v>0</v>
      </c>
      <c r="K62" s="152"/>
    </row>
    <row r="63" spans="2:11" s="7" customFormat="1" ht="24.95" customHeight="1">
      <c r="B63" s="146"/>
      <c r="C63" s="147"/>
      <c r="D63" s="148" t="s">
        <v>101</v>
      </c>
      <c r="E63" s="149"/>
      <c r="F63" s="149"/>
      <c r="G63" s="149"/>
      <c r="H63" s="149"/>
      <c r="I63" s="150"/>
      <c r="J63" s="151">
        <f>J219</f>
        <v>0</v>
      </c>
      <c r="K63" s="152"/>
    </row>
    <row r="64" spans="2:11" s="7" customFormat="1" ht="24.95" customHeight="1">
      <c r="B64" s="146"/>
      <c r="C64" s="147"/>
      <c r="D64" s="148" t="s">
        <v>102</v>
      </c>
      <c r="E64" s="149"/>
      <c r="F64" s="149"/>
      <c r="G64" s="149"/>
      <c r="H64" s="149"/>
      <c r="I64" s="150"/>
      <c r="J64" s="151">
        <f>J230</f>
        <v>0</v>
      </c>
      <c r="K64" s="152"/>
    </row>
    <row r="65" spans="2:11" s="7" customFormat="1" ht="24.95" customHeight="1">
      <c r="B65" s="146"/>
      <c r="C65" s="147"/>
      <c r="D65" s="148" t="s">
        <v>103</v>
      </c>
      <c r="E65" s="149"/>
      <c r="F65" s="149"/>
      <c r="G65" s="149"/>
      <c r="H65" s="149"/>
      <c r="I65" s="150"/>
      <c r="J65" s="151">
        <f>J232</f>
        <v>0</v>
      </c>
      <c r="K65" s="152"/>
    </row>
    <row r="66" spans="2:11" s="7" customFormat="1" ht="24.95" customHeight="1">
      <c r="B66" s="146"/>
      <c r="C66" s="147"/>
      <c r="D66" s="148" t="s">
        <v>104</v>
      </c>
      <c r="E66" s="149"/>
      <c r="F66" s="149"/>
      <c r="G66" s="149"/>
      <c r="H66" s="149"/>
      <c r="I66" s="150"/>
      <c r="J66" s="151">
        <f>J243</f>
        <v>0</v>
      </c>
      <c r="K66" s="152"/>
    </row>
    <row r="67" spans="2:11" s="7" customFormat="1" ht="24.95" customHeight="1">
      <c r="B67" s="146"/>
      <c r="C67" s="147"/>
      <c r="D67" s="148" t="s">
        <v>105</v>
      </c>
      <c r="E67" s="149"/>
      <c r="F67" s="149"/>
      <c r="G67" s="149"/>
      <c r="H67" s="149"/>
      <c r="I67" s="150"/>
      <c r="J67" s="151">
        <f>J245</f>
        <v>0</v>
      </c>
      <c r="K67" s="152"/>
    </row>
    <row r="68" spans="2:11" s="7" customFormat="1" ht="24.95" customHeight="1">
      <c r="B68" s="146"/>
      <c r="C68" s="147"/>
      <c r="D68" s="148" t="s">
        <v>106</v>
      </c>
      <c r="E68" s="149"/>
      <c r="F68" s="149"/>
      <c r="G68" s="149"/>
      <c r="H68" s="149"/>
      <c r="I68" s="150"/>
      <c r="J68" s="151">
        <f>J250</f>
        <v>0</v>
      </c>
      <c r="K68" s="152"/>
    </row>
    <row r="69" spans="2:11" s="7" customFormat="1" ht="24.95" customHeight="1">
      <c r="B69" s="146"/>
      <c r="C69" s="147"/>
      <c r="D69" s="148" t="s">
        <v>107</v>
      </c>
      <c r="E69" s="149"/>
      <c r="F69" s="149"/>
      <c r="G69" s="149"/>
      <c r="H69" s="149"/>
      <c r="I69" s="150"/>
      <c r="J69" s="151">
        <f>J273</f>
        <v>0</v>
      </c>
      <c r="K69" s="152"/>
    </row>
    <row r="70" spans="2:11" s="7" customFormat="1" ht="24.95" customHeight="1">
      <c r="B70" s="146"/>
      <c r="C70" s="147"/>
      <c r="D70" s="148" t="s">
        <v>108</v>
      </c>
      <c r="E70" s="149"/>
      <c r="F70" s="149"/>
      <c r="G70" s="149"/>
      <c r="H70" s="149"/>
      <c r="I70" s="150"/>
      <c r="J70" s="151">
        <f>J279</f>
        <v>0</v>
      </c>
      <c r="K70" s="152"/>
    </row>
    <row r="71" spans="2:11" s="7" customFormat="1" ht="24.95" customHeight="1">
      <c r="B71" s="146"/>
      <c r="C71" s="147"/>
      <c r="D71" s="148" t="s">
        <v>109</v>
      </c>
      <c r="E71" s="149"/>
      <c r="F71" s="149"/>
      <c r="G71" s="149"/>
      <c r="H71" s="149"/>
      <c r="I71" s="150"/>
      <c r="J71" s="151">
        <f>J283</f>
        <v>0</v>
      </c>
      <c r="K71" s="152"/>
    </row>
    <row r="72" spans="2:11" s="7" customFormat="1" ht="24.95" customHeight="1">
      <c r="B72" s="146"/>
      <c r="C72" s="147"/>
      <c r="D72" s="148" t="s">
        <v>110</v>
      </c>
      <c r="E72" s="149"/>
      <c r="F72" s="149"/>
      <c r="G72" s="149"/>
      <c r="H72" s="149"/>
      <c r="I72" s="150"/>
      <c r="J72" s="151">
        <f>J290</f>
        <v>0</v>
      </c>
      <c r="K72" s="152"/>
    </row>
    <row r="73" spans="2:11" s="1" customFormat="1" ht="21.75" customHeight="1">
      <c r="B73" s="38"/>
      <c r="C73" s="39"/>
      <c r="D73" s="39"/>
      <c r="E73" s="39"/>
      <c r="F73" s="39"/>
      <c r="G73" s="39"/>
      <c r="H73" s="39"/>
      <c r="I73" s="115"/>
      <c r="J73" s="39"/>
      <c r="K73" s="42"/>
    </row>
    <row r="74" spans="2:11" s="1" customFormat="1" ht="6.95" customHeight="1">
      <c r="B74" s="53"/>
      <c r="C74" s="54"/>
      <c r="D74" s="54"/>
      <c r="E74" s="54"/>
      <c r="F74" s="54"/>
      <c r="G74" s="54"/>
      <c r="H74" s="54"/>
      <c r="I74" s="136"/>
      <c r="J74" s="54"/>
      <c r="K74" s="55"/>
    </row>
    <row r="78" spans="2:12" s="1" customFormat="1" ht="6.95" customHeight="1">
      <c r="B78" s="56"/>
      <c r="C78" s="57"/>
      <c r="D78" s="57"/>
      <c r="E78" s="57"/>
      <c r="F78" s="57"/>
      <c r="G78" s="57"/>
      <c r="H78" s="57"/>
      <c r="I78" s="139"/>
      <c r="J78" s="57"/>
      <c r="K78" s="57"/>
      <c r="L78" s="58"/>
    </row>
    <row r="79" spans="2:12" s="1" customFormat="1" ht="36.95" customHeight="1">
      <c r="B79" s="38"/>
      <c r="C79" s="59" t="s">
        <v>111</v>
      </c>
      <c r="D79" s="60"/>
      <c r="E79" s="60"/>
      <c r="F79" s="60"/>
      <c r="G79" s="60"/>
      <c r="H79" s="60"/>
      <c r="I79" s="153"/>
      <c r="J79" s="60"/>
      <c r="K79" s="60"/>
      <c r="L79" s="58"/>
    </row>
    <row r="80" spans="2:12" s="1" customFormat="1" ht="6.95" customHeight="1">
      <c r="B80" s="38"/>
      <c r="C80" s="60"/>
      <c r="D80" s="60"/>
      <c r="E80" s="60"/>
      <c r="F80" s="60"/>
      <c r="G80" s="60"/>
      <c r="H80" s="60"/>
      <c r="I80" s="153"/>
      <c r="J80" s="60"/>
      <c r="K80" s="60"/>
      <c r="L80" s="58"/>
    </row>
    <row r="81" spans="2:12" s="1" customFormat="1" ht="14.45" customHeight="1">
      <c r="B81" s="38"/>
      <c r="C81" s="62" t="s">
        <v>18</v>
      </c>
      <c r="D81" s="60"/>
      <c r="E81" s="60"/>
      <c r="F81" s="60"/>
      <c r="G81" s="60"/>
      <c r="H81" s="60"/>
      <c r="I81" s="153"/>
      <c r="J81" s="60"/>
      <c r="K81" s="60"/>
      <c r="L81" s="58"/>
    </row>
    <row r="82" spans="2:12" s="1" customFormat="1" ht="22.5" customHeight="1">
      <c r="B82" s="38"/>
      <c r="C82" s="60"/>
      <c r="D82" s="60"/>
      <c r="E82" s="352" t="str">
        <f>E7</f>
        <v>Nabídkový rozp. MŠ Lískovecká - rozdělený 2</v>
      </c>
      <c r="F82" s="353"/>
      <c r="G82" s="353"/>
      <c r="H82" s="353"/>
      <c r="I82" s="153"/>
      <c r="J82" s="60"/>
      <c r="K82" s="60"/>
      <c r="L82" s="58"/>
    </row>
    <row r="83" spans="2:12" s="1" customFormat="1" ht="14.45" customHeight="1">
      <c r="B83" s="38"/>
      <c r="C83" s="62" t="s">
        <v>88</v>
      </c>
      <c r="D83" s="60"/>
      <c r="E83" s="60"/>
      <c r="F83" s="60"/>
      <c r="G83" s="60"/>
      <c r="H83" s="60"/>
      <c r="I83" s="153"/>
      <c r="J83" s="60"/>
      <c r="K83" s="60"/>
      <c r="L83" s="58"/>
    </row>
    <row r="84" spans="2:12" s="1" customFormat="1" ht="23.25" customHeight="1">
      <c r="B84" s="38"/>
      <c r="C84" s="60"/>
      <c r="D84" s="60"/>
      <c r="E84" s="328" t="str">
        <f>E9</f>
        <v>SO 01 1 P1 uznatelné - SO 01 1 P1</v>
      </c>
      <c r="F84" s="354"/>
      <c r="G84" s="354"/>
      <c r="H84" s="354"/>
      <c r="I84" s="153"/>
      <c r="J84" s="60"/>
      <c r="K84" s="60"/>
      <c r="L84" s="58"/>
    </row>
    <row r="85" spans="2:12" s="1" customFormat="1" ht="6.95" customHeight="1">
      <c r="B85" s="38"/>
      <c r="C85" s="60"/>
      <c r="D85" s="60"/>
      <c r="E85" s="60"/>
      <c r="F85" s="60"/>
      <c r="G85" s="60"/>
      <c r="H85" s="60"/>
      <c r="I85" s="153"/>
      <c r="J85" s="60"/>
      <c r="K85" s="60"/>
      <c r="L85" s="58"/>
    </row>
    <row r="86" spans="2:12" s="1" customFormat="1" ht="18" customHeight="1">
      <c r="B86" s="38"/>
      <c r="C86" s="62" t="s">
        <v>23</v>
      </c>
      <c r="D86" s="60"/>
      <c r="E86" s="60"/>
      <c r="F86" s="154" t="str">
        <f>F12</f>
        <v xml:space="preserve"> </v>
      </c>
      <c r="G86" s="60"/>
      <c r="H86" s="60"/>
      <c r="I86" s="155" t="s">
        <v>25</v>
      </c>
      <c r="J86" s="70" t="str">
        <f>IF(J12="","",J12)</f>
        <v>10.4.2017</v>
      </c>
      <c r="K86" s="60"/>
      <c r="L86" s="58"/>
    </row>
    <row r="87" spans="2:12" s="1" customFormat="1" ht="6.95" customHeight="1">
      <c r="B87" s="38"/>
      <c r="C87" s="60"/>
      <c r="D87" s="60"/>
      <c r="E87" s="60"/>
      <c r="F87" s="60"/>
      <c r="G87" s="60"/>
      <c r="H87" s="60"/>
      <c r="I87" s="153"/>
      <c r="J87" s="60"/>
      <c r="K87" s="60"/>
      <c r="L87" s="58"/>
    </row>
    <row r="88" spans="2:12" s="1" customFormat="1" ht="13.5">
      <c r="B88" s="38"/>
      <c r="C88" s="62" t="s">
        <v>27</v>
      </c>
      <c r="D88" s="60"/>
      <c r="E88" s="60"/>
      <c r="F88" s="154" t="str">
        <f>E15</f>
        <v xml:space="preserve"> </v>
      </c>
      <c r="G88" s="60"/>
      <c r="H88" s="60"/>
      <c r="I88" s="155" t="s">
        <v>32</v>
      </c>
      <c r="J88" s="154" t="str">
        <f>E21</f>
        <v xml:space="preserve"> </v>
      </c>
      <c r="K88" s="60"/>
      <c r="L88" s="58"/>
    </row>
    <row r="89" spans="2:12" s="1" customFormat="1" ht="14.45" customHeight="1">
      <c r="B89" s="38"/>
      <c r="C89" s="62" t="s">
        <v>30</v>
      </c>
      <c r="D89" s="60"/>
      <c r="E89" s="60"/>
      <c r="F89" s="154" t="str">
        <f>IF(E18="","",E18)</f>
        <v/>
      </c>
      <c r="G89" s="60"/>
      <c r="H89" s="60"/>
      <c r="I89" s="153"/>
      <c r="J89" s="60"/>
      <c r="K89" s="60"/>
      <c r="L89" s="58"/>
    </row>
    <row r="90" spans="2:12" s="1" customFormat="1" ht="10.35" customHeight="1">
      <c r="B90" s="38"/>
      <c r="C90" s="60"/>
      <c r="D90" s="60"/>
      <c r="E90" s="60"/>
      <c r="F90" s="60"/>
      <c r="G90" s="60"/>
      <c r="H90" s="60"/>
      <c r="I90" s="153"/>
      <c r="J90" s="60"/>
      <c r="K90" s="60"/>
      <c r="L90" s="58"/>
    </row>
    <row r="91" spans="2:20" s="8" customFormat="1" ht="29.25" customHeight="1">
      <c r="B91" s="156"/>
      <c r="C91" s="157" t="s">
        <v>112</v>
      </c>
      <c r="D91" s="158" t="s">
        <v>54</v>
      </c>
      <c r="E91" s="158" t="s">
        <v>50</v>
      </c>
      <c r="F91" s="158" t="s">
        <v>113</v>
      </c>
      <c r="G91" s="158" t="s">
        <v>114</v>
      </c>
      <c r="H91" s="158" t="s">
        <v>115</v>
      </c>
      <c r="I91" s="159" t="s">
        <v>116</v>
      </c>
      <c r="J91" s="158" t="s">
        <v>92</v>
      </c>
      <c r="K91" s="160" t="s">
        <v>117</v>
      </c>
      <c r="L91" s="161"/>
      <c r="M91" s="78" t="s">
        <v>118</v>
      </c>
      <c r="N91" s="79" t="s">
        <v>39</v>
      </c>
      <c r="O91" s="79" t="s">
        <v>119</v>
      </c>
      <c r="P91" s="79" t="s">
        <v>120</v>
      </c>
      <c r="Q91" s="79" t="s">
        <v>121</v>
      </c>
      <c r="R91" s="79" t="s">
        <v>122</v>
      </c>
      <c r="S91" s="79" t="s">
        <v>123</v>
      </c>
      <c r="T91" s="80" t="s">
        <v>124</v>
      </c>
    </row>
    <row r="92" spans="2:63" s="1" customFormat="1" ht="29.25" customHeight="1">
      <c r="B92" s="38"/>
      <c r="C92" s="84" t="s">
        <v>93</v>
      </c>
      <c r="D92" s="60"/>
      <c r="E92" s="60"/>
      <c r="F92" s="60"/>
      <c r="G92" s="60"/>
      <c r="H92" s="60"/>
      <c r="I92" s="153"/>
      <c r="J92" s="162">
        <f>BK92</f>
        <v>0</v>
      </c>
      <c r="K92" s="60"/>
      <c r="L92" s="58"/>
      <c r="M92" s="81"/>
      <c r="N92" s="82"/>
      <c r="O92" s="82"/>
      <c r="P92" s="163">
        <f>P93+P94+P107+P116+P177+P185+P219+P230+P232+P243+P245+P250+P273+P279+P283+P290</f>
        <v>0</v>
      </c>
      <c r="Q92" s="82"/>
      <c r="R92" s="163">
        <f>R93+R94+R107+R116+R177+R185+R219+R230+R232+R243+R245+R250+R273+R279+R283+R290</f>
        <v>0</v>
      </c>
      <c r="S92" s="82"/>
      <c r="T92" s="164">
        <f>T93+T94+T107+T116+T177+T185+T219+T230+T232+T243+T245+T250+T273+T279+T283+T290</f>
        <v>0</v>
      </c>
      <c r="AT92" s="21" t="s">
        <v>68</v>
      </c>
      <c r="AU92" s="21" t="s">
        <v>94</v>
      </c>
      <c r="BK92" s="165">
        <f>BK93+BK94+BK107+BK116+BK177+BK185+BK219+BK230+BK232+BK243+BK245+BK250+BK273+BK279+BK283+BK290</f>
        <v>0</v>
      </c>
    </row>
    <row r="93" spans="2:63" s="9" customFormat="1" ht="37.35" customHeight="1">
      <c r="B93" s="166"/>
      <c r="C93" s="167"/>
      <c r="D93" s="168" t="s">
        <v>68</v>
      </c>
      <c r="E93" s="169" t="s">
        <v>76</v>
      </c>
      <c r="F93" s="169" t="s">
        <v>125</v>
      </c>
      <c r="G93" s="167"/>
      <c r="H93" s="167"/>
      <c r="I93" s="170"/>
      <c r="J93" s="171">
        <f>BK93</f>
        <v>0</v>
      </c>
      <c r="K93" s="167"/>
      <c r="L93" s="172"/>
      <c r="M93" s="173"/>
      <c r="N93" s="174"/>
      <c r="O93" s="174"/>
      <c r="P93" s="175">
        <v>0</v>
      </c>
      <c r="Q93" s="174"/>
      <c r="R93" s="175">
        <v>0</v>
      </c>
      <c r="S93" s="174"/>
      <c r="T93" s="176">
        <v>0</v>
      </c>
      <c r="AR93" s="177" t="s">
        <v>76</v>
      </c>
      <c r="AT93" s="178" t="s">
        <v>68</v>
      </c>
      <c r="AU93" s="178" t="s">
        <v>69</v>
      </c>
      <c r="AY93" s="177" t="s">
        <v>126</v>
      </c>
      <c r="BK93" s="179">
        <v>0</v>
      </c>
    </row>
    <row r="94" spans="2:63" s="9" customFormat="1" ht="24.95" customHeight="1">
      <c r="B94" s="166"/>
      <c r="C94" s="167"/>
      <c r="D94" s="180" t="s">
        <v>68</v>
      </c>
      <c r="E94" s="181" t="s">
        <v>127</v>
      </c>
      <c r="F94" s="181" t="s">
        <v>128</v>
      </c>
      <c r="G94" s="167"/>
      <c r="H94" s="167"/>
      <c r="I94" s="170"/>
      <c r="J94" s="182">
        <f>BK94</f>
        <v>0</v>
      </c>
      <c r="K94" s="167"/>
      <c r="L94" s="172"/>
      <c r="M94" s="173"/>
      <c r="N94" s="174"/>
      <c r="O94" s="174"/>
      <c r="P94" s="175">
        <f>SUM(P95:P106)</f>
        <v>0</v>
      </c>
      <c r="Q94" s="174"/>
      <c r="R94" s="175">
        <f>SUM(R95:R106)</f>
        <v>0</v>
      </c>
      <c r="S94" s="174"/>
      <c r="T94" s="176">
        <f>SUM(T95:T106)</f>
        <v>0</v>
      </c>
      <c r="AR94" s="177" t="s">
        <v>76</v>
      </c>
      <c r="AT94" s="178" t="s">
        <v>68</v>
      </c>
      <c r="AU94" s="178" t="s">
        <v>69</v>
      </c>
      <c r="AY94" s="177" t="s">
        <v>126</v>
      </c>
      <c r="BK94" s="179">
        <f>SUM(BK95:BK106)</f>
        <v>0</v>
      </c>
    </row>
    <row r="95" spans="2:65" s="1" customFormat="1" ht="22.5" customHeight="1">
      <c r="B95" s="38"/>
      <c r="C95" s="183" t="s">
        <v>76</v>
      </c>
      <c r="D95" s="183" t="s">
        <v>129</v>
      </c>
      <c r="E95" s="184" t="s">
        <v>130</v>
      </c>
      <c r="F95" s="185" t="s">
        <v>131</v>
      </c>
      <c r="G95" s="186" t="s">
        <v>132</v>
      </c>
      <c r="H95" s="187">
        <v>68.35</v>
      </c>
      <c r="I95" s="188"/>
      <c r="J95" s="189">
        <f>ROUND(I95*H95,2)</f>
        <v>0</v>
      </c>
      <c r="K95" s="185" t="s">
        <v>21</v>
      </c>
      <c r="L95" s="58"/>
      <c r="M95" s="190" t="s">
        <v>21</v>
      </c>
      <c r="N95" s="191" t="s">
        <v>40</v>
      </c>
      <c r="O95" s="39"/>
      <c r="P95" s="192">
        <f>O95*H95</f>
        <v>0</v>
      </c>
      <c r="Q95" s="192">
        <v>0</v>
      </c>
      <c r="R95" s="192">
        <f>Q95*H95</f>
        <v>0</v>
      </c>
      <c r="S95" s="192">
        <v>0</v>
      </c>
      <c r="T95" s="193">
        <f>S95*H95</f>
        <v>0</v>
      </c>
      <c r="AR95" s="21" t="s">
        <v>133</v>
      </c>
      <c r="AT95" s="21" t="s">
        <v>129</v>
      </c>
      <c r="AU95" s="21" t="s">
        <v>76</v>
      </c>
      <c r="AY95" s="21" t="s">
        <v>126</v>
      </c>
      <c r="BE95" s="194">
        <f>IF(N95="základní",J95,0)</f>
        <v>0</v>
      </c>
      <c r="BF95" s="194">
        <f>IF(N95="snížená",J95,0)</f>
        <v>0</v>
      </c>
      <c r="BG95" s="194">
        <f>IF(N95="zákl. přenesená",J95,0)</f>
        <v>0</v>
      </c>
      <c r="BH95" s="194">
        <f>IF(N95="sníž. přenesená",J95,0)</f>
        <v>0</v>
      </c>
      <c r="BI95" s="194">
        <f>IF(N95="nulová",J95,0)</f>
        <v>0</v>
      </c>
      <c r="BJ95" s="21" t="s">
        <v>76</v>
      </c>
      <c r="BK95" s="194">
        <f>ROUND(I95*H95,2)</f>
        <v>0</v>
      </c>
      <c r="BL95" s="21" t="s">
        <v>133</v>
      </c>
      <c r="BM95" s="21" t="s">
        <v>76</v>
      </c>
    </row>
    <row r="96" spans="2:51" s="10" customFormat="1" ht="13.5">
      <c r="B96" s="195"/>
      <c r="C96" s="196"/>
      <c r="D96" s="197" t="s">
        <v>134</v>
      </c>
      <c r="E96" s="198" t="s">
        <v>21</v>
      </c>
      <c r="F96" s="199" t="s">
        <v>135</v>
      </c>
      <c r="G96" s="196"/>
      <c r="H96" s="200">
        <v>68.35</v>
      </c>
      <c r="I96" s="201"/>
      <c r="J96" s="196"/>
      <c r="K96" s="196"/>
      <c r="L96" s="202"/>
      <c r="M96" s="203"/>
      <c r="N96" s="204"/>
      <c r="O96" s="204"/>
      <c r="P96" s="204"/>
      <c r="Q96" s="204"/>
      <c r="R96" s="204"/>
      <c r="S96" s="204"/>
      <c r="T96" s="205"/>
      <c r="AT96" s="206" t="s">
        <v>134</v>
      </c>
      <c r="AU96" s="206" t="s">
        <v>76</v>
      </c>
      <c r="AV96" s="10" t="s">
        <v>78</v>
      </c>
      <c r="AW96" s="10" t="s">
        <v>33</v>
      </c>
      <c r="AX96" s="10" t="s">
        <v>69</v>
      </c>
      <c r="AY96" s="206" t="s">
        <v>126</v>
      </c>
    </row>
    <row r="97" spans="2:51" s="11" customFormat="1" ht="13.5">
      <c r="B97" s="207"/>
      <c r="C97" s="208"/>
      <c r="D97" s="209" t="s">
        <v>134</v>
      </c>
      <c r="E97" s="210" t="s">
        <v>21</v>
      </c>
      <c r="F97" s="211" t="s">
        <v>136</v>
      </c>
      <c r="G97" s="208"/>
      <c r="H97" s="212">
        <v>68.35</v>
      </c>
      <c r="I97" s="213"/>
      <c r="J97" s="208"/>
      <c r="K97" s="208"/>
      <c r="L97" s="214"/>
      <c r="M97" s="215"/>
      <c r="N97" s="216"/>
      <c r="O97" s="216"/>
      <c r="P97" s="216"/>
      <c r="Q97" s="216"/>
      <c r="R97" s="216"/>
      <c r="S97" s="216"/>
      <c r="T97" s="217"/>
      <c r="AT97" s="218" t="s">
        <v>134</v>
      </c>
      <c r="AU97" s="218" t="s">
        <v>76</v>
      </c>
      <c r="AV97" s="11" t="s">
        <v>133</v>
      </c>
      <c r="AW97" s="11" t="s">
        <v>33</v>
      </c>
      <c r="AX97" s="11" t="s">
        <v>76</v>
      </c>
      <c r="AY97" s="218" t="s">
        <v>126</v>
      </c>
    </row>
    <row r="98" spans="2:65" s="1" customFormat="1" ht="22.5" customHeight="1">
      <c r="B98" s="38"/>
      <c r="C98" s="183" t="s">
        <v>78</v>
      </c>
      <c r="D98" s="183" t="s">
        <v>129</v>
      </c>
      <c r="E98" s="184" t="s">
        <v>137</v>
      </c>
      <c r="F98" s="185" t="s">
        <v>138</v>
      </c>
      <c r="G98" s="186" t="s">
        <v>132</v>
      </c>
      <c r="H98" s="187">
        <v>68.35</v>
      </c>
      <c r="I98" s="188"/>
      <c r="J98" s="189">
        <f>ROUND(I98*H98,2)</f>
        <v>0</v>
      </c>
      <c r="K98" s="185" t="s">
        <v>21</v>
      </c>
      <c r="L98" s="58"/>
      <c r="M98" s="190" t="s">
        <v>21</v>
      </c>
      <c r="N98" s="191" t="s">
        <v>40</v>
      </c>
      <c r="O98" s="39"/>
      <c r="P98" s="192">
        <f>O98*H98</f>
        <v>0</v>
      </c>
      <c r="Q98" s="192">
        <v>0</v>
      </c>
      <c r="R98" s="192">
        <f>Q98*H98</f>
        <v>0</v>
      </c>
      <c r="S98" s="192">
        <v>0</v>
      </c>
      <c r="T98" s="193">
        <f>S98*H98</f>
        <v>0</v>
      </c>
      <c r="AR98" s="21" t="s">
        <v>133</v>
      </c>
      <c r="AT98" s="21" t="s">
        <v>129</v>
      </c>
      <c r="AU98" s="21" t="s">
        <v>76</v>
      </c>
      <c r="AY98" s="21" t="s">
        <v>126</v>
      </c>
      <c r="BE98" s="194">
        <f>IF(N98="základní",J98,0)</f>
        <v>0</v>
      </c>
      <c r="BF98" s="194">
        <f>IF(N98="snížená",J98,0)</f>
        <v>0</v>
      </c>
      <c r="BG98" s="194">
        <f>IF(N98="zákl. přenesená",J98,0)</f>
        <v>0</v>
      </c>
      <c r="BH98" s="194">
        <f>IF(N98="sníž. přenesená",J98,0)</f>
        <v>0</v>
      </c>
      <c r="BI98" s="194">
        <f>IF(N98="nulová",J98,0)</f>
        <v>0</v>
      </c>
      <c r="BJ98" s="21" t="s">
        <v>76</v>
      </c>
      <c r="BK98" s="194">
        <f>ROUND(I98*H98,2)</f>
        <v>0</v>
      </c>
      <c r="BL98" s="21" t="s">
        <v>133</v>
      </c>
      <c r="BM98" s="21" t="s">
        <v>78</v>
      </c>
    </row>
    <row r="99" spans="2:51" s="10" customFormat="1" ht="13.5">
      <c r="B99" s="195"/>
      <c r="C99" s="196"/>
      <c r="D99" s="197" t="s">
        <v>134</v>
      </c>
      <c r="E99" s="198" t="s">
        <v>21</v>
      </c>
      <c r="F99" s="199" t="s">
        <v>135</v>
      </c>
      <c r="G99" s="196"/>
      <c r="H99" s="200">
        <v>68.35</v>
      </c>
      <c r="I99" s="201"/>
      <c r="J99" s="196"/>
      <c r="K99" s="196"/>
      <c r="L99" s="202"/>
      <c r="M99" s="203"/>
      <c r="N99" s="204"/>
      <c r="O99" s="204"/>
      <c r="P99" s="204"/>
      <c r="Q99" s="204"/>
      <c r="R99" s="204"/>
      <c r="S99" s="204"/>
      <c r="T99" s="205"/>
      <c r="AT99" s="206" t="s">
        <v>134</v>
      </c>
      <c r="AU99" s="206" t="s">
        <v>76</v>
      </c>
      <c r="AV99" s="10" t="s">
        <v>78</v>
      </c>
      <c r="AW99" s="10" t="s">
        <v>33</v>
      </c>
      <c r="AX99" s="10" t="s">
        <v>69</v>
      </c>
      <c r="AY99" s="206" t="s">
        <v>126</v>
      </c>
    </row>
    <row r="100" spans="2:51" s="11" customFormat="1" ht="13.5">
      <c r="B100" s="207"/>
      <c r="C100" s="208"/>
      <c r="D100" s="209" t="s">
        <v>134</v>
      </c>
      <c r="E100" s="210" t="s">
        <v>21</v>
      </c>
      <c r="F100" s="211" t="s">
        <v>136</v>
      </c>
      <c r="G100" s="208"/>
      <c r="H100" s="212">
        <v>68.35</v>
      </c>
      <c r="I100" s="213"/>
      <c r="J100" s="208"/>
      <c r="K100" s="208"/>
      <c r="L100" s="214"/>
      <c r="M100" s="215"/>
      <c r="N100" s="216"/>
      <c r="O100" s="216"/>
      <c r="P100" s="216"/>
      <c r="Q100" s="216"/>
      <c r="R100" s="216"/>
      <c r="S100" s="216"/>
      <c r="T100" s="217"/>
      <c r="AT100" s="218" t="s">
        <v>134</v>
      </c>
      <c r="AU100" s="218" t="s">
        <v>76</v>
      </c>
      <c r="AV100" s="11" t="s">
        <v>133</v>
      </c>
      <c r="AW100" s="11" t="s">
        <v>33</v>
      </c>
      <c r="AX100" s="11" t="s">
        <v>76</v>
      </c>
      <c r="AY100" s="218" t="s">
        <v>126</v>
      </c>
    </row>
    <row r="101" spans="2:65" s="1" customFormat="1" ht="22.5" customHeight="1">
      <c r="B101" s="38"/>
      <c r="C101" s="183" t="s">
        <v>139</v>
      </c>
      <c r="D101" s="183" t="s">
        <v>129</v>
      </c>
      <c r="E101" s="184" t="s">
        <v>140</v>
      </c>
      <c r="F101" s="185" t="s">
        <v>141</v>
      </c>
      <c r="G101" s="186" t="s">
        <v>132</v>
      </c>
      <c r="H101" s="187">
        <v>102.525</v>
      </c>
      <c r="I101" s="188"/>
      <c r="J101" s="189">
        <f>ROUND(I101*H101,2)</f>
        <v>0</v>
      </c>
      <c r="K101" s="185" t="s">
        <v>21</v>
      </c>
      <c r="L101" s="58"/>
      <c r="M101" s="190" t="s">
        <v>21</v>
      </c>
      <c r="N101" s="191" t="s">
        <v>40</v>
      </c>
      <c r="O101" s="39"/>
      <c r="P101" s="192">
        <f>O101*H101</f>
        <v>0</v>
      </c>
      <c r="Q101" s="192">
        <v>0</v>
      </c>
      <c r="R101" s="192">
        <f>Q101*H101</f>
        <v>0</v>
      </c>
      <c r="S101" s="192">
        <v>0</v>
      </c>
      <c r="T101" s="193">
        <f>S101*H101</f>
        <v>0</v>
      </c>
      <c r="AR101" s="21" t="s">
        <v>133</v>
      </c>
      <c r="AT101" s="21" t="s">
        <v>129</v>
      </c>
      <c r="AU101" s="21" t="s">
        <v>76</v>
      </c>
      <c r="AY101" s="21" t="s">
        <v>126</v>
      </c>
      <c r="BE101" s="194">
        <f>IF(N101="základní",J101,0)</f>
        <v>0</v>
      </c>
      <c r="BF101" s="194">
        <f>IF(N101="snížená",J101,0)</f>
        <v>0</v>
      </c>
      <c r="BG101" s="194">
        <f>IF(N101="zákl. přenesená",J101,0)</f>
        <v>0</v>
      </c>
      <c r="BH101" s="194">
        <f>IF(N101="sníž. přenesená",J101,0)</f>
        <v>0</v>
      </c>
      <c r="BI101" s="194">
        <f>IF(N101="nulová",J101,0)</f>
        <v>0</v>
      </c>
      <c r="BJ101" s="21" t="s">
        <v>76</v>
      </c>
      <c r="BK101" s="194">
        <f>ROUND(I101*H101,2)</f>
        <v>0</v>
      </c>
      <c r="BL101" s="21" t="s">
        <v>133</v>
      </c>
      <c r="BM101" s="21" t="s">
        <v>139</v>
      </c>
    </row>
    <row r="102" spans="2:51" s="10" customFormat="1" ht="13.5">
      <c r="B102" s="195"/>
      <c r="C102" s="196"/>
      <c r="D102" s="197" t="s">
        <v>134</v>
      </c>
      <c r="E102" s="198" t="s">
        <v>21</v>
      </c>
      <c r="F102" s="199" t="s">
        <v>142</v>
      </c>
      <c r="G102" s="196"/>
      <c r="H102" s="200">
        <v>102.525</v>
      </c>
      <c r="I102" s="201"/>
      <c r="J102" s="196"/>
      <c r="K102" s="196"/>
      <c r="L102" s="202"/>
      <c r="M102" s="203"/>
      <c r="N102" s="204"/>
      <c r="O102" s="204"/>
      <c r="P102" s="204"/>
      <c r="Q102" s="204"/>
      <c r="R102" s="204"/>
      <c r="S102" s="204"/>
      <c r="T102" s="205"/>
      <c r="AT102" s="206" t="s">
        <v>134</v>
      </c>
      <c r="AU102" s="206" t="s">
        <v>76</v>
      </c>
      <c r="AV102" s="10" t="s">
        <v>78</v>
      </c>
      <c r="AW102" s="10" t="s">
        <v>33</v>
      </c>
      <c r="AX102" s="10" t="s">
        <v>69</v>
      </c>
      <c r="AY102" s="206" t="s">
        <v>126</v>
      </c>
    </row>
    <row r="103" spans="2:51" s="11" customFormat="1" ht="13.5">
      <c r="B103" s="207"/>
      <c r="C103" s="208"/>
      <c r="D103" s="209" t="s">
        <v>134</v>
      </c>
      <c r="E103" s="210" t="s">
        <v>21</v>
      </c>
      <c r="F103" s="211" t="s">
        <v>136</v>
      </c>
      <c r="G103" s="208"/>
      <c r="H103" s="212">
        <v>102.525</v>
      </c>
      <c r="I103" s="213"/>
      <c r="J103" s="208"/>
      <c r="K103" s="208"/>
      <c r="L103" s="214"/>
      <c r="M103" s="215"/>
      <c r="N103" s="216"/>
      <c r="O103" s="216"/>
      <c r="P103" s="216"/>
      <c r="Q103" s="216"/>
      <c r="R103" s="216"/>
      <c r="S103" s="216"/>
      <c r="T103" s="217"/>
      <c r="AT103" s="218" t="s">
        <v>134</v>
      </c>
      <c r="AU103" s="218" t="s">
        <v>76</v>
      </c>
      <c r="AV103" s="11" t="s">
        <v>133</v>
      </c>
      <c r="AW103" s="11" t="s">
        <v>33</v>
      </c>
      <c r="AX103" s="11" t="s">
        <v>76</v>
      </c>
      <c r="AY103" s="218" t="s">
        <v>126</v>
      </c>
    </row>
    <row r="104" spans="2:65" s="1" customFormat="1" ht="22.5" customHeight="1">
      <c r="B104" s="38"/>
      <c r="C104" s="183" t="s">
        <v>133</v>
      </c>
      <c r="D104" s="183" t="s">
        <v>129</v>
      </c>
      <c r="E104" s="184" t="s">
        <v>143</v>
      </c>
      <c r="F104" s="185" t="s">
        <v>144</v>
      </c>
      <c r="G104" s="186" t="s">
        <v>132</v>
      </c>
      <c r="H104" s="187">
        <v>102.525</v>
      </c>
      <c r="I104" s="188"/>
      <c r="J104" s="189">
        <f>ROUND(I104*H104,2)</f>
        <v>0</v>
      </c>
      <c r="K104" s="185" t="s">
        <v>21</v>
      </c>
      <c r="L104" s="58"/>
      <c r="M104" s="190" t="s">
        <v>21</v>
      </c>
      <c r="N104" s="191" t="s">
        <v>40</v>
      </c>
      <c r="O104" s="39"/>
      <c r="P104" s="192">
        <f>O104*H104</f>
        <v>0</v>
      </c>
      <c r="Q104" s="192">
        <v>0</v>
      </c>
      <c r="R104" s="192">
        <f>Q104*H104</f>
        <v>0</v>
      </c>
      <c r="S104" s="192">
        <v>0</v>
      </c>
      <c r="T104" s="193">
        <f>S104*H104</f>
        <v>0</v>
      </c>
      <c r="AR104" s="21" t="s">
        <v>133</v>
      </c>
      <c r="AT104" s="21" t="s">
        <v>129</v>
      </c>
      <c r="AU104" s="21" t="s">
        <v>76</v>
      </c>
      <c r="AY104" s="21" t="s">
        <v>126</v>
      </c>
      <c r="BE104" s="194">
        <f>IF(N104="základní",J104,0)</f>
        <v>0</v>
      </c>
      <c r="BF104" s="194">
        <f>IF(N104="snížená",J104,0)</f>
        <v>0</v>
      </c>
      <c r="BG104" s="194">
        <f>IF(N104="zákl. přenesená",J104,0)</f>
        <v>0</v>
      </c>
      <c r="BH104" s="194">
        <f>IF(N104="sníž. přenesená",J104,0)</f>
        <v>0</v>
      </c>
      <c r="BI104" s="194">
        <f>IF(N104="nulová",J104,0)</f>
        <v>0</v>
      </c>
      <c r="BJ104" s="21" t="s">
        <v>76</v>
      </c>
      <c r="BK104" s="194">
        <f>ROUND(I104*H104,2)</f>
        <v>0</v>
      </c>
      <c r="BL104" s="21" t="s">
        <v>133</v>
      </c>
      <c r="BM104" s="21" t="s">
        <v>133</v>
      </c>
    </row>
    <row r="105" spans="2:51" s="10" customFormat="1" ht="13.5">
      <c r="B105" s="195"/>
      <c r="C105" s="196"/>
      <c r="D105" s="197" t="s">
        <v>134</v>
      </c>
      <c r="E105" s="198" t="s">
        <v>21</v>
      </c>
      <c r="F105" s="199" t="s">
        <v>142</v>
      </c>
      <c r="G105" s="196"/>
      <c r="H105" s="200">
        <v>102.525</v>
      </c>
      <c r="I105" s="201"/>
      <c r="J105" s="196"/>
      <c r="K105" s="196"/>
      <c r="L105" s="202"/>
      <c r="M105" s="203"/>
      <c r="N105" s="204"/>
      <c r="O105" s="204"/>
      <c r="P105" s="204"/>
      <c r="Q105" s="204"/>
      <c r="R105" s="204"/>
      <c r="S105" s="204"/>
      <c r="T105" s="205"/>
      <c r="AT105" s="206" t="s">
        <v>134</v>
      </c>
      <c r="AU105" s="206" t="s">
        <v>76</v>
      </c>
      <c r="AV105" s="10" t="s">
        <v>78</v>
      </c>
      <c r="AW105" s="10" t="s">
        <v>33</v>
      </c>
      <c r="AX105" s="10" t="s">
        <v>69</v>
      </c>
      <c r="AY105" s="206" t="s">
        <v>126</v>
      </c>
    </row>
    <row r="106" spans="2:51" s="11" customFormat="1" ht="13.5">
      <c r="B106" s="207"/>
      <c r="C106" s="208"/>
      <c r="D106" s="197" t="s">
        <v>134</v>
      </c>
      <c r="E106" s="219" t="s">
        <v>21</v>
      </c>
      <c r="F106" s="220" t="s">
        <v>136</v>
      </c>
      <c r="G106" s="208"/>
      <c r="H106" s="221">
        <v>102.525</v>
      </c>
      <c r="I106" s="213"/>
      <c r="J106" s="208"/>
      <c r="K106" s="208"/>
      <c r="L106" s="214"/>
      <c r="M106" s="215"/>
      <c r="N106" s="216"/>
      <c r="O106" s="216"/>
      <c r="P106" s="216"/>
      <c r="Q106" s="216"/>
      <c r="R106" s="216"/>
      <c r="S106" s="216"/>
      <c r="T106" s="217"/>
      <c r="AT106" s="218" t="s">
        <v>134</v>
      </c>
      <c r="AU106" s="218" t="s">
        <v>76</v>
      </c>
      <c r="AV106" s="11" t="s">
        <v>133</v>
      </c>
      <c r="AW106" s="11" t="s">
        <v>33</v>
      </c>
      <c r="AX106" s="11" t="s">
        <v>76</v>
      </c>
      <c r="AY106" s="218" t="s">
        <v>126</v>
      </c>
    </row>
    <row r="107" spans="2:63" s="9" customFormat="1" ht="37.35" customHeight="1">
      <c r="B107" s="166"/>
      <c r="C107" s="167"/>
      <c r="D107" s="180" t="s">
        <v>68</v>
      </c>
      <c r="E107" s="181" t="s">
        <v>145</v>
      </c>
      <c r="F107" s="181" t="s">
        <v>146</v>
      </c>
      <c r="G107" s="167"/>
      <c r="H107" s="167"/>
      <c r="I107" s="170"/>
      <c r="J107" s="182">
        <f>BK107</f>
        <v>0</v>
      </c>
      <c r="K107" s="167"/>
      <c r="L107" s="172"/>
      <c r="M107" s="173"/>
      <c r="N107" s="174"/>
      <c r="O107" s="174"/>
      <c r="P107" s="175">
        <f>SUM(P108:P115)</f>
        <v>0</v>
      </c>
      <c r="Q107" s="174"/>
      <c r="R107" s="175">
        <f>SUM(R108:R115)</f>
        <v>0</v>
      </c>
      <c r="S107" s="174"/>
      <c r="T107" s="176">
        <f>SUM(T108:T115)</f>
        <v>0</v>
      </c>
      <c r="AR107" s="177" t="s">
        <v>76</v>
      </c>
      <c r="AT107" s="178" t="s">
        <v>68</v>
      </c>
      <c r="AU107" s="178" t="s">
        <v>69</v>
      </c>
      <c r="AY107" s="177" t="s">
        <v>126</v>
      </c>
      <c r="BK107" s="179">
        <f>SUM(BK108:BK115)</f>
        <v>0</v>
      </c>
    </row>
    <row r="108" spans="2:65" s="1" customFormat="1" ht="22.5" customHeight="1">
      <c r="B108" s="38"/>
      <c r="C108" s="183" t="s">
        <v>145</v>
      </c>
      <c r="D108" s="183" t="s">
        <v>129</v>
      </c>
      <c r="E108" s="184" t="s">
        <v>147</v>
      </c>
      <c r="F108" s="185" t="s">
        <v>148</v>
      </c>
      <c r="G108" s="186" t="s">
        <v>132</v>
      </c>
      <c r="H108" s="187">
        <v>68.35</v>
      </c>
      <c r="I108" s="188"/>
      <c r="J108" s="189">
        <f>ROUND(I108*H108,2)</f>
        <v>0</v>
      </c>
      <c r="K108" s="185" t="s">
        <v>21</v>
      </c>
      <c r="L108" s="58"/>
      <c r="M108" s="190" t="s">
        <v>21</v>
      </c>
      <c r="N108" s="191" t="s">
        <v>40</v>
      </c>
      <c r="O108" s="39"/>
      <c r="P108" s="192">
        <f>O108*H108</f>
        <v>0</v>
      </c>
      <c r="Q108" s="192">
        <v>0</v>
      </c>
      <c r="R108" s="192">
        <f>Q108*H108</f>
        <v>0</v>
      </c>
      <c r="S108" s="192">
        <v>0</v>
      </c>
      <c r="T108" s="193">
        <f>S108*H108</f>
        <v>0</v>
      </c>
      <c r="AR108" s="21" t="s">
        <v>133</v>
      </c>
      <c r="AT108" s="21" t="s">
        <v>129</v>
      </c>
      <c r="AU108" s="21" t="s">
        <v>76</v>
      </c>
      <c r="AY108" s="21" t="s">
        <v>126</v>
      </c>
      <c r="BE108" s="194">
        <f>IF(N108="základní",J108,0)</f>
        <v>0</v>
      </c>
      <c r="BF108" s="194">
        <f>IF(N108="snížená",J108,0)</f>
        <v>0</v>
      </c>
      <c r="BG108" s="194">
        <f>IF(N108="zákl. přenesená",J108,0)</f>
        <v>0</v>
      </c>
      <c r="BH108" s="194">
        <f>IF(N108="sníž. přenesená",J108,0)</f>
        <v>0</v>
      </c>
      <c r="BI108" s="194">
        <f>IF(N108="nulová",J108,0)</f>
        <v>0</v>
      </c>
      <c r="BJ108" s="21" t="s">
        <v>76</v>
      </c>
      <c r="BK108" s="194">
        <f>ROUND(I108*H108,2)</f>
        <v>0</v>
      </c>
      <c r="BL108" s="21" t="s">
        <v>133</v>
      </c>
      <c r="BM108" s="21" t="s">
        <v>145</v>
      </c>
    </row>
    <row r="109" spans="2:51" s="10" customFormat="1" ht="13.5">
      <c r="B109" s="195"/>
      <c r="C109" s="196"/>
      <c r="D109" s="197" t="s">
        <v>134</v>
      </c>
      <c r="E109" s="198" t="s">
        <v>21</v>
      </c>
      <c r="F109" s="199" t="s">
        <v>135</v>
      </c>
      <c r="G109" s="196"/>
      <c r="H109" s="200">
        <v>68.35</v>
      </c>
      <c r="I109" s="201"/>
      <c r="J109" s="196"/>
      <c r="K109" s="196"/>
      <c r="L109" s="202"/>
      <c r="M109" s="203"/>
      <c r="N109" s="204"/>
      <c r="O109" s="204"/>
      <c r="P109" s="204"/>
      <c r="Q109" s="204"/>
      <c r="R109" s="204"/>
      <c r="S109" s="204"/>
      <c r="T109" s="205"/>
      <c r="AT109" s="206" t="s">
        <v>134</v>
      </c>
      <c r="AU109" s="206" t="s">
        <v>76</v>
      </c>
      <c r="AV109" s="10" t="s">
        <v>78</v>
      </c>
      <c r="AW109" s="10" t="s">
        <v>33</v>
      </c>
      <c r="AX109" s="10" t="s">
        <v>69</v>
      </c>
      <c r="AY109" s="206" t="s">
        <v>126</v>
      </c>
    </row>
    <row r="110" spans="2:51" s="11" customFormat="1" ht="13.5">
      <c r="B110" s="207"/>
      <c r="C110" s="208"/>
      <c r="D110" s="209" t="s">
        <v>134</v>
      </c>
      <c r="E110" s="210" t="s">
        <v>21</v>
      </c>
      <c r="F110" s="211" t="s">
        <v>136</v>
      </c>
      <c r="G110" s="208"/>
      <c r="H110" s="212">
        <v>68.35</v>
      </c>
      <c r="I110" s="213"/>
      <c r="J110" s="208"/>
      <c r="K110" s="208"/>
      <c r="L110" s="214"/>
      <c r="M110" s="215"/>
      <c r="N110" s="216"/>
      <c r="O110" s="216"/>
      <c r="P110" s="216"/>
      <c r="Q110" s="216"/>
      <c r="R110" s="216"/>
      <c r="S110" s="216"/>
      <c r="T110" s="217"/>
      <c r="AT110" s="218" t="s">
        <v>134</v>
      </c>
      <c r="AU110" s="218" t="s">
        <v>76</v>
      </c>
      <c r="AV110" s="11" t="s">
        <v>133</v>
      </c>
      <c r="AW110" s="11" t="s">
        <v>33</v>
      </c>
      <c r="AX110" s="11" t="s">
        <v>76</v>
      </c>
      <c r="AY110" s="218" t="s">
        <v>126</v>
      </c>
    </row>
    <row r="111" spans="2:65" s="1" customFormat="1" ht="22.5" customHeight="1">
      <c r="B111" s="38"/>
      <c r="C111" s="183" t="s">
        <v>149</v>
      </c>
      <c r="D111" s="183" t="s">
        <v>129</v>
      </c>
      <c r="E111" s="184" t="s">
        <v>150</v>
      </c>
      <c r="F111" s="185" t="s">
        <v>151</v>
      </c>
      <c r="G111" s="186" t="s">
        <v>132</v>
      </c>
      <c r="H111" s="187">
        <v>68.35</v>
      </c>
      <c r="I111" s="188"/>
      <c r="J111" s="189">
        <f>ROUND(I111*H111,2)</f>
        <v>0</v>
      </c>
      <c r="K111" s="185" t="s">
        <v>21</v>
      </c>
      <c r="L111" s="58"/>
      <c r="M111" s="190" t="s">
        <v>21</v>
      </c>
      <c r="N111" s="191" t="s">
        <v>40</v>
      </c>
      <c r="O111" s="39"/>
      <c r="P111" s="192">
        <f>O111*H111</f>
        <v>0</v>
      </c>
      <c r="Q111" s="192">
        <v>0</v>
      </c>
      <c r="R111" s="192">
        <f>Q111*H111</f>
        <v>0</v>
      </c>
      <c r="S111" s="192">
        <v>0</v>
      </c>
      <c r="T111" s="193">
        <f>S111*H111</f>
        <v>0</v>
      </c>
      <c r="AR111" s="21" t="s">
        <v>133</v>
      </c>
      <c r="AT111" s="21" t="s">
        <v>129</v>
      </c>
      <c r="AU111" s="21" t="s">
        <v>76</v>
      </c>
      <c r="AY111" s="21" t="s">
        <v>126</v>
      </c>
      <c r="BE111" s="194">
        <f>IF(N111="základní",J111,0)</f>
        <v>0</v>
      </c>
      <c r="BF111" s="194">
        <f>IF(N111="snížená",J111,0)</f>
        <v>0</v>
      </c>
      <c r="BG111" s="194">
        <f>IF(N111="zákl. přenesená",J111,0)</f>
        <v>0</v>
      </c>
      <c r="BH111" s="194">
        <f>IF(N111="sníž. přenesená",J111,0)</f>
        <v>0</v>
      </c>
      <c r="BI111" s="194">
        <f>IF(N111="nulová",J111,0)</f>
        <v>0</v>
      </c>
      <c r="BJ111" s="21" t="s">
        <v>76</v>
      </c>
      <c r="BK111" s="194">
        <f>ROUND(I111*H111,2)</f>
        <v>0</v>
      </c>
      <c r="BL111" s="21" t="s">
        <v>133</v>
      </c>
      <c r="BM111" s="21" t="s">
        <v>149</v>
      </c>
    </row>
    <row r="112" spans="2:51" s="10" customFormat="1" ht="13.5">
      <c r="B112" s="195"/>
      <c r="C112" s="196"/>
      <c r="D112" s="197" t="s">
        <v>134</v>
      </c>
      <c r="E112" s="198" t="s">
        <v>21</v>
      </c>
      <c r="F112" s="199" t="s">
        <v>135</v>
      </c>
      <c r="G112" s="196"/>
      <c r="H112" s="200">
        <v>68.35</v>
      </c>
      <c r="I112" s="201"/>
      <c r="J112" s="196"/>
      <c r="K112" s="196"/>
      <c r="L112" s="202"/>
      <c r="M112" s="203"/>
      <c r="N112" s="204"/>
      <c r="O112" s="204"/>
      <c r="P112" s="204"/>
      <c r="Q112" s="204"/>
      <c r="R112" s="204"/>
      <c r="S112" s="204"/>
      <c r="T112" s="205"/>
      <c r="AT112" s="206" t="s">
        <v>134</v>
      </c>
      <c r="AU112" s="206" t="s">
        <v>76</v>
      </c>
      <c r="AV112" s="10" t="s">
        <v>78</v>
      </c>
      <c r="AW112" s="10" t="s">
        <v>33</v>
      </c>
      <c r="AX112" s="10" t="s">
        <v>69</v>
      </c>
      <c r="AY112" s="206" t="s">
        <v>126</v>
      </c>
    </row>
    <row r="113" spans="2:51" s="11" customFormat="1" ht="13.5">
      <c r="B113" s="207"/>
      <c r="C113" s="208"/>
      <c r="D113" s="209" t="s">
        <v>134</v>
      </c>
      <c r="E113" s="210" t="s">
        <v>21</v>
      </c>
      <c r="F113" s="211" t="s">
        <v>136</v>
      </c>
      <c r="G113" s="208"/>
      <c r="H113" s="212">
        <v>68.35</v>
      </c>
      <c r="I113" s="213"/>
      <c r="J113" s="208"/>
      <c r="K113" s="208"/>
      <c r="L113" s="214"/>
      <c r="M113" s="215"/>
      <c r="N113" s="216"/>
      <c r="O113" s="216"/>
      <c r="P113" s="216"/>
      <c r="Q113" s="216"/>
      <c r="R113" s="216"/>
      <c r="S113" s="216"/>
      <c r="T113" s="217"/>
      <c r="AT113" s="218" t="s">
        <v>134</v>
      </c>
      <c r="AU113" s="218" t="s">
        <v>76</v>
      </c>
      <c r="AV113" s="11" t="s">
        <v>133</v>
      </c>
      <c r="AW113" s="11" t="s">
        <v>33</v>
      </c>
      <c r="AX113" s="11" t="s">
        <v>76</v>
      </c>
      <c r="AY113" s="218" t="s">
        <v>126</v>
      </c>
    </row>
    <row r="114" spans="2:65" s="1" customFormat="1" ht="22.5" customHeight="1">
      <c r="B114" s="38"/>
      <c r="C114" s="183" t="s">
        <v>152</v>
      </c>
      <c r="D114" s="183" t="s">
        <v>129</v>
      </c>
      <c r="E114" s="184" t="s">
        <v>153</v>
      </c>
      <c r="F114" s="185" t="s">
        <v>154</v>
      </c>
      <c r="G114" s="186" t="s">
        <v>132</v>
      </c>
      <c r="H114" s="187">
        <v>75.185</v>
      </c>
      <c r="I114" s="188"/>
      <c r="J114" s="189">
        <f>ROUND(I114*H114,2)</f>
        <v>0</v>
      </c>
      <c r="K114" s="185" t="s">
        <v>21</v>
      </c>
      <c r="L114" s="58"/>
      <c r="M114" s="190" t="s">
        <v>21</v>
      </c>
      <c r="N114" s="191" t="s">
        <v>40</v>
      </c>
      <c r="O114" s="39"/>
      <c r="P114" s="192">
        <f>O114*H114</f>
        <v>0</v>
      </c>
      <c r="Q114" s="192">
        <v>0</v>
      </c>
      <c r="R114" s="192">
        <f>Q114*H114</f>
        <v>0</v>
      </c>
      <c r="S114" s="192">
        <v>0</v>
      </c>
      <c r="T114" s="193">
        <f>S114*H114</f>
        <v>0</v>
      </c>
      <c r="AR114" s="21" t="s">
        <v>133</v>
      </c>
      <c r="AT114" s="21" t="s">
        <v>129</v>
      </c>
      <c r="AU114" s="21" t="s">
        <v>76</v>
      </c>
      <c r="AY114" s="21" t="s">
        <v>126</v>
      </c>
      <c r="BE114" s="194">
        <f>IF(N114="základní",J114,0)</f>
        <v>0</v>
      </c>
      <c r="BF114" s="194">
        <f>IF(N114="snížená",J114,0)</f>
        <v>0</v>
      </c>
      <c r="BG114" s="194">
        <f>IF(N114="zákl. přenesená",J114,0)</f>
        <v>0</v>
      </c>
      <c r="BH114" s="194">
        <f>IF(N114="sníž. přenesená",J114,0)</f>
        <v>0</v>
      </c>
      <c r="BI114" s="194">
        <f>IF(N114="nulová",J114,0)</f>
        <v>0</v>
      </c>
      <c r="BJ114" s="21" t="s">
        <v>76</v>
      </c>
      <c r="BK114" s="194">
        <f>ROUND(I114*H114,2)</f>
        <v>0</v>
      </c>
      <c r="BL114" s="21" t="s">
        <v>133</v>
      </c>
      <c r="BM114" s="21" t="s">
        <v>152</v>
      </c>
    </row>
    <row r="115" spans="2:51" s="10" customFormat="1" ht="13.5">
      <c r="B115" s="195"/>
      <c r="C115" s="196"/>
      <c r="D115" s="197" t="s">
        <v>134</v>
      </c>
      <c r="E115" s="198" t="s">
        <v>21</v>
      </c>
      <c r="F115" s="199" t="s">
        <v>155</v>
      </c>
      <c r="G115" s="196"/>
      <c r="H115" s="200">
        <v>75.185</v>
      </c>
      <c r="I115" s="201"/>
      <c r="J115" s="196"/>
      <c r="K115" s="196"/>
      <c r="L115" s="202"/>
      <c r="M115" s="203"/>
      <c r="N115" s="204"/>
      <c r="O115" s="204"/>
      <c r="P115" s="204"/>
      <c r="Q115" s="204"/>
      <c r="R115" s="204"/>
      <c r="S115" s="204"/>
      <c r="T115" s="205"/>
      <c r="AT115" s="206" t="s">
        <v>134</v>
      </c>
      <c r="AU115" s="206" t="s">
        <v>76</v>
      </c>
      <c r="AV115" s="10" t="s">
        <v>78</v>
      </c>
      <c r="AW115" s="10" t="s">
        <v>33</v>
      </c>
      <c r="AX115" s="10" t="s">
        <v>69</v>
      </c>
      <c r="AY115" s="206" t="s">
        <v>126</v>
      </c>
    </row>
    <row r="116" spans="2:63" s="9" customFormat="1" ht="37.35" customHeight="1">
      <c r="B116" s="166"/>
      <c r="C116" s="167"/>
      <c r="D116" s="180" t="s">
        <v>68</v>
      </c>
      <c r="E116" s="181" t="s">
        <v>156</v>
      </c>
      <c r="F116" s="181" t="s">
        <v>157</v>
      </c>
      <c r="G116" s="167"/>
      <c r="H116" s="167"/>
      <c r="I116" s="170"/>
      <c r="J116" s="182">
        <f>BK116</f>
        <v>0</v>
      </c>
      <c r="K116" s="167"/>
      <c r="L116" s="172"/>
      <c r="M116" s="173"/>
      <c r="N116" s="174"/>
      <c r="O116" s="174"/>
      <c r="P116" s="175">
        <f>SUM(P117:P176)</f>
        <v>0</v>
      </c>
      <c r="Q116" s="174"/>
      <c r="R116" s="175">
        <f>SUM(R117:R176)</f>
        <v>0</v>
      </c>
      <c r="S116" s="174"/>
      <c r="T116" s="176">
        <f>SUM(T117:T176)</f>
        <v>0</v>
      </c>
      <c r="AR116" s="177" t="s">
        <v>76</v>
      </c>
      <c r="AT116" s="178" t="s">
        <v>68</v>
      </c>
      <c r="AU116" s="178" t="s">
        <v>69</v>
      </c>
      <c r="AY116" s="177" t="s">
        <v>126</v>
      </c>
      <c r="BK116" s="179">
        <f>SUM(BK117:BK176)</f>
        <v>0</v>
      </c>
    </row>
    <row r="117" spans="2:65" s="1" customFormat="1" ht="22.5" customHeight="1">
      <c r="B117" s="38"/>
      <c r="C117" s="183" t="s">
        <v>158</v>
      </c>
      <c r="D117" s="183" t="s">
        <v>129</v>
      </c>
      <c r="E117" s="184" t="s">
        <v>159</v>
      </c>
      <c r="F117" s="185" t="s">
        <v>160</v>
      </c>
      <c r="G117" s="186" t="s">
        <v>132</v>
      </c>
      <c r="H117" s="187">
        <v>300.3</v>
      </c>
      <c r="I117" s="188"/>
      <c r="J117" s="189">
        <f>ROUND(I117*H117,2)</f>
        <v>0</v>
      </c>
      <c r="K117" s="185" t="s">
        <v>21</v>
      </c>
      <c r="L117" s="58"/>
      <c r="M117" s="190" t="s">
        <v>21</v>
      </c>
      <c r="N117" s="191" t="s">
        <v>40</v>
      </c>
      <c r="O117" s="39"/>
      <c r="P117" s="192">
        <f>O117*H117</f>
        <v>0</v>
      </c>
      <c r="Q117" s="192">
        <v>0</v>
      </c>
      <c r="R117" s="192">
        <f>Q117*H117</f>
        <v>0</v>
      </c>
      <c r="S117" s="192">
        <v>0</v>
      </c>
      <c r="T117" s="193">
        <f>S117*H117</f>
        <v>0</v>
      </c>
      <c r="AR117" s="21" t="s">
        <v>133</v>
      </c>
      <c r="AT117" s="21" t="s">
        <v>129</v>
      </c>
      <c r="AU117" s="21" t="s">
        <v>76</v>
      </c>
      <c r="AY117" s="21" t="s">
        <v>126</v>
      </c>
      <c r="BE117" s="194">
        <f>IF(N117="základní",J117,0)</f>
        <v>0</v>
      </c>
      <c r="BF117" s="194">
        <f>IF(N117="snížená",J117,0)</f>
        <v>0</v>
      </c>
      <c r="BG117" s="194">
        <f>IF(N117="zákl. přenesená",J117,0)</f>
        <v>0</v>
      </c>
      <c r="BH117" s="194">
        <f>IF(N117="sníž. přenesená",J117,0)</f>
        <v>0</v>
      </c>
      <c r="BI117" s="194">
        <f>IF(N117="nulová",J117,0)</f>
        <v>0</v>
      </c>
      <c r="BJ117" s="21" t="s">
        <v>76</v>
      </c>
      <c r="BK117" s="194">
        <f>ROUND(I117*H117,2)</f>
        <v>0</v>
      </c>
      <c r="BL117" s="21" t="s">
        <v>133</v>
      </c>
      <c r="BM117" s="21" t="s">
        <v>158</v>
      </c>
    </row>
    <row r="118" spans="2:51" s="10" customFormat="1" ht="13.5">
      <c r="B118" s="195"/>
      <c r="C118" s="196"/>
      <c r="D118" s="197" t="s">
        <v>134</v>
      </c>
      <c r="E118" s="198" t="s">
        <v>21</v>
      </c>
      <c r="F118" s="199" t="s">
        <v>161</v>
      </c>
      <c r="G118" s="196"/>
      <c r="H118" s="200">
        <v>300.3</v>
      </c>
      <c r="I118" s="201"/>
      <c r="J118" s="196"/>
      <c r="K118" s="196"/>
      <c r="L118" s="202"/>
      <c r="M118" s="203"/>
      <c r="N118" s="204"/>
      <c r="O118" s="204"/>
      <c r="P118" s="204"/>
      <c r="Q118" s="204"/>
      <c r="R118" s="204"/>
      <c r="S118" s="204"/>
      <c r="T118" s="205"/>
      <c r="AT118" s="206" t="s">
        <v>134</v>
      </c>
      <c r="AU118" s="206" t="s">
        <v>76</v>
      </c>
      <c r="AV118" s="10" t="s">
        <v>78</v>
      </c>
      <c r="AW118" s="10" t="s">
        <v>33</v>
      </c>
      <c r="AX118" s="10" t="s">
        <v>69</v>
      </c>
      <c r="AY118" s="206" t="s">
        <v>126</v>
      </c>
    </row>
    <row r="119" spans="2:51" s="11" customFormat="1" ht="13.5">
      <c r="B119" s="207"/>
      <c r="C119" s="208"/>
      <c r="D119" s="209" t="s">
        <v>134</v>
      </c>
      <c r="E119" s="210" t="s">
        <v>21</v>
      </c>
      <c r="F119" s="211" t="s">
        <v>136</v>
      </c>
      <c r="G119" s="208"/>
      <c r="H119" s="212">
        <v>300.3</v>
      </c>
      <c r="I119" s="213"/>
      <c r="J119" s="208"/>
      <c r="K119" s="208"/>
      <c r="L119" s="214"/>
      <c r="M119" s="215"/>
      <c r="N119" s="216"/>
      <c r="O119" s="216"/>
      <c r="P119" s="216"/>
      <c r="Q119" s="216"/>
      <c r="R119" s="216"/>
      <c r="S119" s="216"/>
      <c r="T119" s="217"/>
      <c r="AT119" s="218" t="s">
        <v>134</v>
      </c>
      <c r="AU119" s="218" t="s">
        <v>76</v>
      </c>
      <c r="AV119" s="11" t="s">
        <v>133</v>
      </c>
      <c r="AW119" s="11" t="s">
        <v>33</v>
      </c>
      <c r="AX119" s="11" t="s">
        <v>76</v>
      </c>
      <c r="AY119" s="218" t="s">
        <v>126</v>
      </c>
    </row>
    <row r="120" spans="2:65" s="1" customFormat="1" ht="22.5" customHeight="1">
      <c r="B120" s="38"/>
      <c r="C120" s="183" t="s">
        <v>162</v>
      </c>
      <c r="D120" s="183" t="s">
        <v>129</v>
      </c>
      <c r="E120" s="184" t="s">
        <v>163</v>
      </c>
      <c r="F120" s="185" t="s">
        <v>164</v>
      </c>
      <c r="G120" s="186" t="s">
        <v>132</v>
      </c>
      <c r="H120" s="187">
        <v>982.684</v>
      </c>
      <c r="I120" s="188"/>
      <c r="J120" s="189">
        <f>ROUND(I120*H120,2)</f>
        <v>0</v>
      </c>
      <c r="K120" s="185" t="s">
        <v>21</v>
      </c>
      <c r="L120" s="58"/>
      <c r="M120" s="190" t="s">
        <v>21</v>
      </c>
      <c r="N120" s="191" t="s">
        <v>40</v>
      </c>
      <c r="O120" s="39"/>
      <c r="P120" s="192">
        <f>O120*H120</f>
        <v>0</v>
      </c>
      <c r="Q120" s="192">
        <v>0</v>
      </c>
      <c r="R120" s="192">
        <f>Q120*H120</f>
        <v>0</v>
      </c>
      <c r="S120" s="192">
        <v>0</v>
      </c>
      <c r="T120" s="193">
        <f>S120*H120</f>
        <v>0</v>
      </c>
      <c r="AR120" s="21" t="s">
        <v>133</v>
      </c>
      <c r="AT120" s="21" t="s">
        <v>129</v>
      </c>
      <c r="AU120" s="21" t="s">
        <v>76</v>
      </c>
      <c r="AY120" s="21" t="s">
        <v>126</v>
      </c>
      <c r="BE120" s="194">
        <f>IF(N120="základní",J120,0)</f>
        <v>0</v>
      </c>
      <c r="BF120" s="194">
        <f>IF(N120="snížená",J120,0)</f>
        <v>0</v>
      </c>
      <c r="BG120" s="194">
        <f>IF(N120="zákl. přenesená",J120,0)</f>
        <v>0</v>
      </c>
      <c r="BH120" s="194">
        <f>IF(N120="sníž. přenesená",J120,0)</f>
        <v>0</v>
      </c>
      <c r="BI120" s="194">
        <f>IF(N120="nulová",J120,0)</f>
        <v>0</v>
      </c>
      <c r="BJ120" s="21" t="s">
        <v>76</v>
      </c>
      <c r="BK120" s="194">
        <f>ROUND(I120*H120,2)</f>
        <v>0</v>
      </c>
      <c r="BL120" s="21" t="s">
        <v>133</v>
      </c>
      <c r="BM120" s="21" t="s">
        <v>162</v>
      </c>
    </row>
    <row r="121" spans="2:51" s="10" customFormat="1" ht="13.5">
      <c r="B121" s="195"/>
      <c r="C121" s="196"/>
      <c r="D121" s="197" t="s">
        <v>134</v>
      </c>
      <c r="E121" s="198" t="s">
        <v>21</v>
      </c>
      <c r="F121" s="199" t="s">
        <v>165</v>
      </c>
      <c r="G121" s="196"/>
      <c r="H121" s="200">
        <v>673.677</v>
      </c>
      <c r="I121" s="201"/>
      <c r="J121" s="196"/>
      <c r="K121" s="196"/>
      <c r="L121" s="202"/>
      <c r="M121" s="203"/>
      <c r="N121" s="204"/>
      <c r="O121" s="204"/>
      <c r="P121" s="204"/>
      <c r="Q121" s="204"/>
      <c r="R121" s="204"/>
      <c r="S121" s="204"/>
      <c r="T121" s="205"/>
      <c r="AT121" s="206" t="s">
        <v>134</v>
      </c>
      <c r="AU121" s="206" t="s">
        <v>76</v>
      </c>
      <c r="AV121" s="10" t="s">
        <v>78</v>
      </c>
      <c r="AW121" s="10" t="s">
        <v>33</v>
      </c>
      <c r="AX121" s="10" t="s">
        <v>69</v>
      </c>
      <c r="AY121" s="206" t="s">
        <v>126</v>
      </c>
    </row>
    <row r="122" spans="2:51" s="10" customFormat="1" ht="13.5">
      <c r="B122" s="195"/>
      <c r="C122" s="196"/>
      <c r="D122" s="197" t="s">
        <v>134</v>
      </c>
      <c r="E122" s="198" t="s">
        <v>21</v>
      </c>
      <c r="F122" s="199" t="s">
        <v>166</v>
      </c>
      <c r="G122" s="196"/>
      <c r="H122" s="200">
        <v>40.14</v>
      </c>
      <c r="I122" s="201"/>
      <c r="J122" s="196"/>
      <c r="K122" s="196"/>
      <c r="L122" s="202"/>
      <c r="M122" s="203"/>
      <c r="N122" s="204"/>
      <c r="O122" s="204"/>
      <c r="P122" s="204"/>
      <c r="Q122" s="204"/>
      <c r="R122" s="204"/>
      <c r="S122" s="204"/>
      <c r="T122" s="205"/>
      <c r="AT122" s="206" t="s">
        <v>134</v>
      </c>
      <c r="AU122" s="206" t="s">
        <v>76</v>
      </c>
      <c r="AV122" s="10" t="s">
        <v>78</v>
      </c>
      <c r="AW122" s="10" t="s">
        <v>33</v>
      </c>
      <c r="AX122" s="10" t="s">
        <v>69</v>
      </c>
      <c r="AY122" s="206" t="s">
        <v>126</v>
      </c>
    </row>
    <row r="123" spans="2:51" s="10" customFormat="1" ht="13.5">
      <c r="B123" s="195"/>
      <c r="C123" s="196"/>
      <c r="D123" s="197" t="s">
        <v>134</v>
      </c>
      <c r="E123" s="198" t="s">
        <v>21</v>
      </c>
      <c r="F123" s="199" t="s">
        <v>167</v>
      </c>
      <c r="G123" s="196"/>
      <c r="H123" s="200">
        <v>140.019</v>
      </c>
      <c r="I123" s="201"/>
      <c r="J123" s="196"/>
      <c r="K123" s="196"/>
      <c r="L123" s="202"/>
      <c r="M123" s="203"/>
      <c r="N123" s="204"/>
      <c r="O123" s="204"/>
      <c r="P123" s="204"/>
      <c r="Q123" s="204"/>
      <c r="R123" s="204"/>
      <c r="S123" s="204"/>
      <c r="T123" s="205"/>
      <c r="AT123" s="206" t="s">
        <v>134</v>
      </c>
      <c r="AU123" s="206" t="s">
        <v>76</v>
      </c>
      <c r="AV123" s="10" t="s">
        <v>78</v>
      </c>
      <c r="AW123" s="10" t="s">
        <v>33</v>
      </c>
      <c r="AX123" s="10" t="s">
        <v>69</v>
      </c>
      <c r="AY123" s="206" t="s">
        <v>126</v>
      </c>
    </row>
    <row r="124" spans="2:51" s="10" customFormat="1" ht="13.5">
      <c r="B124" s="195"/>
      <c r="C124" s="196"/>
      <c r="D124" s="197" t="s">
        <v>134</v>
      </c>
      <c r="E124" s="198" t="s">
        <v>21</v>
      </c>
      <c r="F124" s="199" t="s">
        <v>168</v>
      </c>
      <c r="G124" s="196"/>
      <c r="H124" s="200">
        <v>80.53</v>
      </c>
      <c r="I124" s="201"/>
      <c r="J124" s="196"/>
      <c r="K124" s="196"/>
      <c r="L124" s="202"/>
      <c r="M124" s="203"/>
      <c r="N124" s="204"/>
      <c r="O124" s="204"/>
      <c r="P124" s="204"/>
      <c r="Q124" s="204"/>
      <c r="R124" s="204"/>
      <c r="S124" s="204"/>
      <c r="T124" s="205"/>
      <c r="AT124" s="206" t="s">
        <v>134</v>
      </c>
      <c r="AU124" s="206" t="s">
        <v>76</v>
      </c>
      <c r="AV124" s="10" t="s">
        <v>78</v>
      </c>
      <c r="AW124" s="10" t="s">
        <v>33</v>
      </c>
      <c r="AX124" s="10" t="s">
        <v>69</v>
      </c>
      <c r="AY124" s="206" t="s">
        <v>126</v>
      </c>
    </row>
    <row r="125" spans="2:51" s="10" customFormat="1" ht="13.5">
      <c r="B125" s="195"/>
      <c r="C125" s="196"/>
      <c r="D125" s="197" t="s">
        <v>134</v>
      </c>
      <c r="E125" s="198" t="s">
        <v>21</v>
      </c>
      <c r="F125" s="199" t="s">
        <v>169</v>
      </c>
      <c r="G125" s="196"/>
      <c r="H125" s="200">
        <v>48.318</v>
      </c>
      <c r="I125" s="201"/>
      <c r="J125" s="196"/>
      <c r="K125" s="196"/>
      <c r="L125" s="202"/>
      <c r="M125" s="203"/>
      <c r="N125" s="204"/>
      <c r="O125" s="204"/>
      <c r="P125" s="204"/>
      <c r="Q125" s="204"/>
      <c r="R125" s="204"/>
      <c r="S125" s="204"/>
      <c r="T125" s="205"/>
      <c r="AT125" s="206" t="s">
        <v>134</v>
      </c>
      <c r="AU125" s="206" t="s">
        <v>76</v>
      </c>
      <c r="AV125" s="10" t="s">
        <v>78</v>
      </c>
      <c r="AW125" s="10" t="s">
        <v>33</v>
      </c>
      <c r="AX125" s="10" t="s">
        <v>69</v>
      </c>
      <c r="AY125" s="206" t="s">
        <v>126</v>
      </c>
    </row>
    <row r="126" spans="2:51" s="11" customFormat="1" ht="13.5">
      <c r="B126" s="207"/>
      <c r="C126" s="208"/>
      <c r="D126" s="209" t="s">
        <v>134</v>
      </c>
      <c r="E126" s="210" t="s">
        <v>21</v>
      </c>
      <c r="F126" s="211" t="s">
        <v>136</v>
      </c>
      <c r="G126" s="208"/>
      <c r="H126" s="212">
        <v>982.684</v>
      </c>
      <c r="I126" s="213"/>
      <c r="J126" s="208"/>
      <c r="K126" s="208"/>
      <c r="L126" s="214"/>
      <c r="M126" s="215"/>
      <c r="N126" s="216"/>
      <c r="O126" s="216"/>
      <c r="P126" s="216"/>
      <c r="Q126" s="216"/>
      <c r="R126" s="216"/>
      <c r="S126" s="216"/>
      <c r="T126" s="217"/>
      <c r="AT126" s="218" t="s">
        <v>134</v>
      </c>
      <c r="AU126" s="218" t="s">
        <v>76</v>
      </c>
      <c r="AV126" s="11" t="s">
        <v>133</v>
      </c>
      <c r="AW126" s="11" t="s">
        <v>33</v>
      </c>
      <c r="AX126" s="11" t="s">
        <v>76</v>
      </c>
      <c r="AY126" s="218" t="s">
        <v>126</v>
      </c>
    </row>
    <row r="127" spans="2:65" s="1" customFormat="1" ht="22.5" customHeight="1">
      <c r="B127" s="38"/>
      <c r="C127" s="183" t="s">
        <v>170</v>
      </c>
      <c r="D127" s="183" t="s">
        <v>129</v>
      </c>
      <c r="E127" s="184" t="s">
        <v>171</v>
      </c>
      <c r="F127" s="185" t="s">
        <v>172</v>
      </c>
      <c r="G127" s="186" t="s">
        <v>132</v>
      </c>
      <c r="H127" s="187">
        <v>982.684</v>
      </c>
      <c r="I127" s="188"/>
      <c r="J127" s="189">
        <f>ROUND(I127*H127,2)</f>
        <v>0</v>
      </c>
      <c r="K127" s="185" t="s">
        <v>21</v>
      </c>
      <c r="L127" s="58"/>
      <c r="M127" s="190" t="s">
        <v>21</v>
      </c>
      <c r="N127" s="191" t="s">
        <v>40</v>
      </c>
      <c r="O127" s="39"/>
      <c r="P127" s="192">
        <f>O127*H127</f>
        <v>0</v>
      </c>
      <c r="Q127" s="192">
        <v>0</v>
      </c>
      <c r="R127" s="192">
        <f>Q127*H127</f>
        <v>0</v>
      </c>
      <c r="S127" s="192">
        <v>0</v>
      </c>
      <c r="T127" s="193">
        <f>S127*H127</f>
        <v>0</v>
      </c>
      <c r="AR127" s="21" t="s">
        <v>133</v>
      </c>
      <c r="AT127" s="21" t="s">
        <v>129</v>
      </c>
      <c r="AU127" s="21" t="s">
        <v>76</v>
      </c>
      <c r="AY127" s="21" t="s">
        <v>126</v>
      </c>
      <c r="BE127" s="194">
        <f>IF(N127="základní",J127,0)</f>
        <v>0</v>
      </c>
      <c r="BF127" s="194">
        <f>IF(N127="snížená",J127,0)</f>
        <v>0</v>
      </c>
      <c r="BG127" s="194">
        <f>IF(N127="zákl. přenesená",J127,0)</f>
        <v>0</v>
      </c>
      <c r="BH127" s="194">
        <f>IF(N127="sníž. přenesená",J127,0)</f>
        <v>0</v>
      </c>
      <c r="BI127" s="194">
        <f>IF(N127="nulová",J127,0)</f>
        <v>0</v>
      </c>
      <c r="BJ127" s="21" t="s">
        <v>76</v>
      </c>
      <c r="BK127" s="194">
        <f>ROUND(I127*H127,2)</f>
        <v>0</v>
      </c>
      <c r="BL127" s="21" t="s">
        <v>133</v>
      </c>
      <c r="BM127" s="21" t="s">
        <v>170</v>
      </c>
    </row>
    <row r="128" spans="2:51" s="10" customFormat="1" ht="13.5">
      <c r="B128" s="195"/>
      <c r="C128" s="196"/>
      <c r="D128" s="197" t="s">
        <v>134</v>
      </c>
      <c r="E128" s="198" t="s">
        <v>21</v>
      </c>
      <c r="F128" s="199" t="s">
        <v>165</v>
      </c>
      <c r="G128" s="196"/>
      <c r="H128" s="200">
        <v>673.677</v>
      </c>
      <c r="I128" s="201"/>
      <c r="J128" s="196"/>
      <c r="K128" s="196"/>
      <c r="L128" s="202"/>
      <c r="M128" s="203"/>
      <c r="N128" s="204"/>
      <c r="O128" s="204"/>
      <c r="P128" s="204"/>
      <c r="Q128" s="204"/>
      <c r="R128" s="204"/>
      <c r="S128" s="204"/>
      <c r="T128" s="205"/>
      <c r="AT128" s="206" t="s">
        <v>134</v>
      </c>
      <c r="AU128" s="206" t="s">
        <v>76</v>
      </c>
      <c r="AV128" s="10" t="s">
        <v>78</v>
      </c>
      <c r="AW128" s="10" t="s">
        <v>33</v>
      </c>
      <c r="AX128" s="10" t="s">
        <v>69</v>
      </c>
      <c r="AY128" s="206" t="s">
        <v>126</v>
      </c>
    </row>
    <row r="129" spans="2:51" s="10" customFormat="1" ht="13.5">
      <c r="B129" s="195"/>
      <c r="C129" s="196"/>
      <c r="D129" s="197" t="s">
        <v>134</v>
      </c>
      <c r="E129" s="198" t="s">
        <v>21</v>
      </c>
      <c r="F129" s="199" t="s">
        <v>166</v>
      </c>
      <c r="G129" s="196"/>
      <c r="H129" s="200">
        <v>40.14</v>
      </c>
      <c r="I129" s="201"/>
      <c r="J129" s="196"/>
      <c r="K129" s="196"/>
      <c r="L129" s="202"/>
      <c r="M129" s="203"/>
      <c r="N129" s="204"/>
      <c r="O129" s="204"/>
      <c r="P129" s="204"/>
      <c r="Q129" s="204"/>
      <c r="R129" s="204"/>
      <c r="S129" s="204"/>
      <c r="T129" s="205"/>
      <c r="AT129" s="206" t="s">
        <v>134</v>
      </c>
      <c r="AU129" s="206" t="s">
        <v>76</v>
      </c>
      <c r="AV129" s="10" t="s">
        <v>78</v>
      </c>
      <c r="AW129" s="10" t="s">
        <v>33</v>
      </c>
      <c r="AX129" s="10" t="s">
        <v>69</v>
      </c>
      <c r="AY129" s="206" t="s">
        <v>126</v>
      </c>
    </row>
    <row r="130" spans="2:51" s="10" customFormat="1" ht="13.5">
      <c r="B130" s="195"/>
      <c r="C130" s="196"/>
      <c r="D130" s="197" t="s">
        <v>134</v>
      </c>
      <c r="E130" s="198" t="s">
        <v>21</v>
      </c>
      <c r="F130" s="199" t="s">
        <v>167</v>
      </c>
      <c r="G130" s="196"/>
      <c r="H130" s="200">
        <v>140.019</v>
      </c>
      <c r="I130" s="201"/>
      <c r="J130" s="196"/>
      <c r="K130" s="196"/>
      <c r="L130" s="202"/>
      <c r="M130" s="203"/>
      <c r="N130" s="204"/>
      <c r="O130" s="204"/>
      <c r="P130" s="204"/>
      <c r="Q130" s="204"/>
      <c r="R130" s="204"/>
      <c r="S130" s="204"/>
      <c r="T130" s="205"/>
      <c r="AT130" s="206" t="s">
        <v>134</v>
      </c>
      <c r="AU130" s="206" t="s">
        <v>76</v>
      </c>
      <c r="AV130" s="10" t="s">
        <v>78</v>
      </c>
      <c r="AW130" s="10" t="s">
        <v>33</v>
      </c>
      <c r="AX130" s="10" t="s">
        <v>69</v>
      </c>
      <c r="AY130" s="206" t="s">
        <v>126</v>
      </c>
    </row>
    <row r="131" spans="2:51" s="10" customFormat="1" ht="13.5">
      <c r="B131" s="195"/>
      <c r="C131" s="196"/>
      <c r="D131" s="197" t="s">
        <v>134</v>
      </c>
      <c r="E131" s="198" t="s">
        <v>21</v>
      </c>
      <c r="F131" s="199" t="s">
        <v>168</v>
      </c>
      <c r="G131" s="196"/>
      <c r="H131" s="200">
        <v>80.53</v>
      </c>
      <c r="I131" s="201"/>
      <c r="J131" s="196"/>
      <c r="K131" s="196"/>
      <c r="L131" s="202"/>
      <c r="M131" s="203"/>
      <c r="N131" s="204"/>
      <c r="O131" s="204"/>
      <c r="P131" s="204"/>
      <c r="Q131" s="204"/>
      <c r="R131" s="204"/>
      <c r="S131" s="204"/>
      <c r="T131" s="205"/>
      <c r="AT131" s="206" t="s">
        <v>134</v>
      </c>
      <c r="AU131" s="206" t="s">
        <v>76</v>
      </c>
      <c r="AV131" s="10" t="s">
        <v>78</v>
      </c>
      <c r="AW131" s="10" t="s">
        <v>33</v>
      </c>
      <c r="AX131" s="10" t="s">
        <v>69</v>
      </c>
      <c r="AY131" s="206" t="s">
        <v>126</v>
      </c>
    </row>
    <row r="132" spans="2:51" s="10" customFormat="1" ht="13.5">
      <c r="B132" s="195"/>
      <c r="C132" s="196"/>
      <c r="D132" s="197" t="s">
        <v>134</v>
      </c>
      <c r="E132" s="198" t="s">
        <v>21</v>
      </c>
      <c r="F132" s="199" t="s">
        <v>169</v>
      </c>
      <c r="G132" s="196"/>
      <c r="H132" s="200">
        <v>48.318</v>
      </c>
      <c r="I132" s="201"/>
      <c r="J132" s="196"/>
      <c r="K132" s="196"/>
      <c r="L132" s="202"/>
      <c r="M132" s="203"/>
      <c r="N132" s="204"/>
      <c r="O132" s="204"/>
      <c r="P132" s="204"/>
      <c r="Q132" s="204"/>
      <c r="R132" s="204"/>
      <c r="S132" s="204"/>
      <c r="T132" s="205"/>
      <c r="AT132" s="206" t="s">
        <v>134</v>
      </c>
      <c r="AU132" s="206" t="s">
        <v>76</v>
      </c>
      <c r="AV132" s="10" t="s">
        <v>78</v>
      </c>
      <c r="AW132" s="10" t="s">
        <v>33</v>
      </c>
      <c r="AX132" s="10" t="s">
        <v>69</v>
      </c>
      <c r="AY132" s="206" t="s">
        <v>126</v>
      </c>
    </row>
    <row r="133" spans="2:51" s="11" customFormat="1" ht="13.5">
      <c r="B133" s="207"/>
      <c r="C133" s="208"/>
      <c r="D133" s="209" t="s">
        <v>134</v>
      </c>
      <c r="E133" s="210" t="s">
        <v>21</v>
      </c>
      <c r="F133" s="211" t="s">
        <v>136</v>
      </c>
      <c r="G133" s="208"/>
      <c r="H133" s="212">
        <v>982.684</v>
      </c>
      <c r="I133" s="213"/>
      <c r="J133" s="208"/>
      <c r="K133" s="208"/>
      <c r="L133" s="214"/>
      <c r="M133" s="215"/>
      <c r="N133" s="216"/>
      <c r="O133" s="216"/>
      <c r="P133" s="216"/>
      <c r="Q133" s="216"/>
      <c r="R133" s="216"/>
      <c r="S133" s="216"/>
      <c r="T133" s="217"/>
      <c r="AT133" s="218" t="s">
        <v>134</v>
      </c>
      <c r="AU133" s="218" t="s">
        <v>76</v>
      </c>
      <c r="AV133" s="11" t="s">
        <v>133</v>
      </c>
      <c r="AW133" s="11" t="s">
        <v>33</v>
      </c>
      <c r="AX133" s="11" t="s">
        <v>76</v>
      </c>
      <c r="AY133" s="218" t="s">
        <v>126</v>
      </c>
    </row>
    <row r="134" spans="2:65" s="1" customFormat="1" ht="22.5" customHeight="1">
      <c r="B134" s="38"/>
      <c r="C134" s="183" t="s">
        <v>173</v>
      </c>
      <c r="D134" s="183" t="s">
        <v>129</v>
      </c>
      <c r="E134" s="184" t="s">
        <v>174</v>
      </c>
      <c r="F134" s="185" t="s">
        <v>175</v>
      </c>
      <c r="G134" s="186" t="s">
        <v>132</v>
      </c>
      <c r="H134" s="187">
        <v>982.684</v>
      </c>
      <c r="I134" s="188"/>
      <c r="J134" s="189">
        <f>ROUND(I134*H134,2)</f>
        <v>0</v>
      </c>
      <c r="K134" s="185" t="s">
        <v>21</v>
      </c>
      <c r="L134" s="58"/>
      <c r="M134" s="190" t="s">
        <v>21</v>
      </c>
      <c r="N134" s="191" t="s">
        <v>40</v>
      </c>
      <c r="O134" s="39"/>
      <c r="P134" s="192">
        <f>O134*H134</f>
        <v>0</v>
      </c>
      <c r="Q134" s="192">
        <v>0</v>
      </c>
      <c r="R134" s="192">
        <f>Q134*H134</f>
        <v>0</v>
      </c>
      <c r="S134" s="192">
        <v>0</v>
      </c>
      <c r="T134" s="193">
        <f>S134*H134</f>
        <v>0</v>
      </c>
      <c r="AR134" s="21" t="s">
        <v>133</v>
      </c>
      <c r="AT134" s="21" t="s">
        <v>129</v>
      </c>
      <c r="AU134" s="21" t="s">
        <v>76</v>
      </c>
      <c r="AY134" s="21" t="s">
        <v>126</v>
      </c>
      <c r="BE134" s="194">
        <f>IF(N134="základní",J134,0)</f>
        <v>0</v>
      </c>
      <c r="BF134" s="194">
        <f>IF(N134="snížená",J134,0)</f>
        <v>0</v>
      </c>
      <c r="BG134" s="194">
        <f>IF(N134="zákl. přenesená",J134,0)</f>
        <v>0</v>
      </c>
      <c r="BH134" s="194">
        <f>IF(N134="sníž. přenesená",J134,0)</f>
        <v>0</v>
      </c>
      <c r="BI134" s="194">
        <f>IF(N134="nulová",J134,0)</f>
        <v>0</v>
      </c>
      <c r="BJ134" s="21" t="s">
        <v>76</v>
      </c>
      <c r="BK134" s="194">
        <f>ROUND(I134*H134,2)</f>
        <v>0</v>
      </c>
      <c r="BL134" s="21" t="s">
        <v>133</v>
      </c>
      <c r="BM134" s="21" t="s">
        <v>173</v>
      </c>
    </row>
    <row r="135" spans="2:51" s="10" customFormat="1" ht="13.5">
      <c r="B135" s="195"/>
      <c r="C135" s="196"/>
      <c r="D135" s="197" t="s">
        <v>134</v>
      </c>
      <c r="E135" s="198" t="s">
        <v>21</v>
      </c>
      <c r="F135" s="199" t="s">
        <v>165</v>
      </c>
      <c r="G135" s="196"/>
      <c r="H135" s="200">
        <v>673.677</v>
      </c>
      <c r="I135" s="201"/>
      <c r="J135" s="196"/>
      <c r="K135" s="196"/>
      <c r="L135" s="202"/>
      <c r="M135" s="203"/>
      <c r="N135" s="204"/>
      <c r="O135" s="204"/>
      <c r="P135" s="204"/>
      <c r="Q135" s="204"/>
      <c r="R135" s="204"/>
      <c r="S135" s="204"/>
      <c r="T135" s="205"/>
      <c r="AT135" s="206" t="s">
        <v>134</v>
      </c>
      <c r="AU135" s="206" t="s">
        <v>76</v>
      </c>
      <c r="AV135" s="10" t="s">
        <v>78</v>
      </c>
      <c r="AW135" s="10" t="s">
        <v>33</v>
      </c>
      <c r="AX135" s="10" t="s">
        <v>69</v>
      </c>
      <c r="AY135" s="206" t="s">
        <v>126</v>
      </c>
    </row>
    <row r="136" spans="2:51" s="10" customFormat="1" ht="13.5">
      <c r="B136" s="195"/>
      <c r="C136" s="196"/>
      <c r="D136" s="197" t="s">
        <v>134</v>
      </c>
      <c r="E136" s="198" t="s">
        <v>21</v>
      </c>
      <c r="F136" s="199" t="s">
        <v>166</v>
      </c>
      <c r="G136" s="196"/>
      <c r="H136" s="200">
        <v>40.14</v>
      </c>
      <c r="I136" s="201"/>
      <c r="J136" s="196"/>
      <c r="K136" s="196"/>
      <c r="L136" s="202"/>
      <c r="M136" s="203"/>
      <c r="N136" s="204"/>
      <c r="O136" s="204"/>
      <c r="P136" s="204"/>
      <c r="Q136" s="204"/>
      <c r="R136" s="204"/>
      <c r="S136" s="204"/>
      <c r="T136" s="205"/>
      <c r="AT136" s="206" t="s">
        <v>134</v>
      </c>
      <c r="AU136" s="206" t="s">
        <v>76</v>
      </c>
      <c r="AV136" s="10" t="s">
        <v>78</v>
      </c>
      <c r="AW136" s="10" t="s">
        <v>33</v>
      </c>
      <c r="AX136" s="10" t="s">
        <v>69</v>
      </c>
      <c r="AY136" s="206" t="s">
        <v>126</v>
      </c>
    </row>
    <row r="137" spans="2:51" s="10" customFormat="1" ht="13.5">
      <c r="B137" s="195"/>
      <c r="C137" s="196"/>
      <c r="D137" s="197" t="s">
        <v>134</v>
      </c>
      <c r="E137" s="198" t="s">
        <v>21</v>
      </c>
      <c r="F137" s="199" t="s">
        <v>167</v>
      </c>
      <c r="G137" s="196"/>
      <c r="H137" s="200">
        <v>140.019</v>
      </c>
      <c r="I137" s="201"/>
      <c r="J137" s="196"/>
      <c r="K137" s="196"/>
      <c r="L137" s="202"/>
      <c r="M137" s="203"/>
      <c r="N137" s="204"/>
      <c r="O137" s="204"/>
      <c r="P137" s="204"/>
      <c r="Q137" s="204"/>
      <c r="R137" s="204"/>
      <c r="S137" s="204"/>
      <c r="T137" s="205"/>
      <c r="AT137" s="206" t="s">
        <v>134</v>
      </c>
      <c r="AU137" s="206" t="s">
        <v>76</v>
      </c>
      <c r="AV137" s="10" t="s">
        <v>78</v>
      </c>
      <c r="AW137" s="10" t="s">
        <v>33</v>
      </c>
      <c r="AX137" s="10" t="s">
        <v>69</v>
      </c>
      <c r="AY137" s="206" t="s">
        <v>126</v>
      </c>
    </row>
    <row r="138" spans="2:51" s="10" customFormat="1" ht="13.5">
      <c r="B138" s="195"/>
      <c r="C138" s="196"/>
      <c r="D138" s="197" t="s">
        <v>134</v>
      </c>
      <c r="E138" s="198" t="s">
        <v>21</v>
      </c>
      <c r="F138" s="199" t="s">
        <v>168</v>
      </c>
      <c r="G138" s="196"/>
      <c r="H138" s="200">
        <v>80.53</v>
      </c>
      <c r="I138" s="201"/>
      <c r="J138" s="196"/>
      <c r="K138" s="196"/>
      <c r="L138" s="202"/>
      <c r="M138" s="203"/>
      <c r="N138" s="204"/>
      <c r="O138" s="204"/>
      <c r="P138" s="204"/>
      <c r="Q138" s="204"/>
      <c r="R138" s="204"/>
      <c r="S138" s="204"/>
      <c r="T138" s="205"/>
      <c r="AT138" s="206" t="s">
        <v>134</v>
      </c>
      <c r="AU138" s="206" t="s">
        <v>76</v>
      </c>
      <c r="AV138" s="10" t="s">
        <v>78</v>
      </c>
      <c r="AW138" s="10" t="s">
        <v>33</v>
      </c>
      <c r="AX138" s="10" t="s">
        <v>69</v>
      </c>
      <c r="AY138" s="206" t="s">
        <v>126</v>
      </c>
    </row>
    <row r="139" spans="2:51" s="10" customFormat="1" ht="13.5">
      <c r="B139" s="195"/>
      <c r="C139" s="196"/>
      <c r="D139" s="197" t="s">
        <v>134</v>
      </c>
      <c r="E139" s="198" t="s">
        <v>21</v>
      </c>
      <c r="F139" s="199" t="s">
        <v>169</v>
      </c>
      <c r="G139" s="196"/>
      <c r="H139" s="200">
        <v>48.318</v>
      </c>
      <c r="I139" s="201"/>
      <c r="J139" s="196"/>
      <c r="K139" s="196"/>
      <c r="L139" s="202"/>
      <c r="M139" s="203"/>
      <c r="N139" s="204"/>
      <c r="O139" s="204"/>
      <c r="P139" s="204"/>
      <c r="Q139" s="204"/>
      <c r="R139" s="204"/>
      <c r="S139" s="204"/>
      <c r="T139" s="205"/>
      <c r="AT139" s="206" t="s">
        <v>134</v>
      </c>
      <c r="AU139" s="206" t="s">
        <v>76</v>
      </c>
      <c r="AV139" s="10" t="s">
        <v>78</v>
      </c>
      <c r="AW139" s="10" t="s">
        <v>33</v>
      </c>
      <c r="AX139" s="10" t="s">
        <v>69</v>
      </c>
      <c r="AY139" s="206" t="s">
        <v>126</v>
      </c>
    </row>
    <row r="140" spans="2:51" s="11" customFormat="1" ht="13.5">
      <c r="B140" s="207"/>
      <c r="C140" s="208"/>
      <c r="D140" s="209" t="s">
        <v>134</v>
      </c>
      <c r="E140" s="210" t="s">
        <v>21</v>
      </c>
      <c r="F140" s="211" t="s">
        <v>136</v>
      </c>
      <c r="G140" s="208"/>
      <c r="H140" s="212">
        <v>982.684</v>
      </c>
      <c r="I140" s="213"/>
      <c r="J140" s="208"/>
      <c r="K140" s="208"/>
      <c r="L140" s="214"/>
      <c r="M140" s="215"/>
      <c r="N140" s="216"/>
      <c r="O140" s="216"/>
      <c r="P140" s="216"/>
      <c r="Q140" s="216"/>
      <c r="R140" s="216"/>
      <c r="S140" s="216"/>
      <c r="T140" s="217"/>
      <c r="AT140" s="218" t="s">
        <v>134</v>
      </c>
      <c r="AU140" s="218" t="s">
        <v>76</v>
      </c>
      <c r="AV140" s="11" t="s">
        <v>133</v>
      </c>
      <c r="AW140" s="11" t="s">
        <v>33</v>
      </c>
      <c r="AX140" s="11" t="s">
        <v>76</v>
      </c>
      <c r="AY140" s="218" t="s">
        <v>126</v>
      </c>
    </row>
    <row r="141" spans="2:65" s="1" customFormat="1" ht="22.5" customHeight="1">
      <c r="B141" s="38"/>
      <c r="C141" s="183" t="s">
        <v>176</v>
      </c>
      <c r="D141" s="183" t="s">
        <v>129</v>
      </c>
      <c r="E141" s="184" t="s">
        <v>177</v>
      </c>
      <c r="F141" s="185" t="s">
        <v>178</v>
      </c>
      <c r="G141" s="186" t="s">
        <v>132</v>
      </c>
      <c r="H141" s="187">
        <v>673.678</v>
      </c>
      <c r="I141" s="188"/>
      <c r="J141" s="189">
        <f>ROUND(I141*H141,2)</f>
        <v>0</v>
      </c>
      <c r="K141" s="185" t="s">
        <v>21</v>
      </c>
      <c r="L141" s="58"/>
      <c r="M141" s="190" t="s">
        <v>21</v>
      </c>
      <c r="N141" s="191" t="s">
        <v>40</v>
      </c>
      <c r="O141" s="39"/>
      <c r="P141" s="192">
        <f>O141*H141</f>
        <v>0</v>
      </c>
      <c r="Q141" s="192">
        <v>0</v>
      </c>
      <c r="R141" s="192">
        <f>Q141*H141</f>
        <v>0</v>
      </c>
      <c r="S141" s="192">
        <v>0</v>
      </c>
      <c r="T141" s="193">
        <f>S141*H141</f>
        <v>0</v>
      </c>
      <c r="AR141" s="21" t="s">
        <v>133</v>
      </c>
      <c r="AT141" s="21" t="s">
        <v>129</v>
      </c>
      <c r="AU141" s="21" t="s">
        <v>76</v>
      </c>
      <c r="AY141" s="21" t="s">
        <v>126</v>
      </c>
      <c r="BE141" s="194">
        <f>IF(N141="základní",J141,0)</f>
        <v>0</v>
      </c>
      <c r="BF141" s="194">
        <f>IF(N141="snížená",J141,0)</f>
        <v>0</v>
      </c>
      <c r="BG141" s="194">
        <f>IF(N141="zákl. přenesená",J141,0)</f>
        <v>0</v>
      </c>
      <c r="BH141" s="194">
        <f>IF(N141="sníž. přenesená",J141,0)</f>
        <v>0</v>
      </c>
      <c r="BI141" s="194">
        <f>IF(N141="nulová",J141,0)</f>
        <v>0</v>
      </c>
      <c r="BJ141" s="21" t="s">
        <v>76</v>
      </c>
      <c r="BK141" s="194">
        <f>ROUND(I141*H141,2)</f>
        <v>0</v>
      </c>
      <c r="BL141" s="21" t="s">
        <v>133</v>
      </c>
      <c r="BM141" s="21" t="s">
        <v>176</v>
      </c>
    </row>
    <row r="142" spans="2:51" s="10" customFormat="1" ht="13.5">
      <c r="B142" s="195"/>
      <c r="C142" s="196"/>
      <c r="D142" s="197" t="s">
        <v>134</v>
      </c>
      <c r="E142" s="198" t="s">
        <v>21</v>
      </c>
      <c r="F142" s="199" t="s">
        <v>179</v>
      </c>
      <c r="G142" s="196"/>
      <c r="H142" s="200">
        <v>532.313</v>
      </c>
      <c r="I142" s="201"/>
      <c r="J142" s="196"/>
      <c r="K142" s="196"/>
      <c r="L142" s="202"/>
      <c r="M142" s="203"/>
      <c r="N142" s="204"/>
      <c r="O142" s="204"/>
      <c r="P142" s="204"/>
      <c r="Q142" s="204"/>
      <c r="R142" s="204"/>
      <c r="S142" s="204"/>
      <c r="T142" s="205"/>
      <c r="AT142" s="206" t="s">
        <v>134</v>
      </c>
      <c r="AU142" s="206" t="s">
        <v>76</v>
      </c>
      <c r="AV142" s="10" t="s">
        <v>78</v>
      </c>
      <c r="AW142" s="10" t="s">
        <v>33</v>
      </c>
      <c r="AX142" s="10" t="s">
        <v>69</v>
      </c>
      <c r="AY142" s="206" t="s">
        <v>126</v>
      </c>
    </row>
    <row r="143" spans="2:51" s="10" customFormat="1" ht="13.5">
      <c r="B143" s="195"/>
      <c r="C143" s="196"/>
      <c r="D143" s="197" t="s">
        <v>134</v>
      </c>
      <c r="E143" s="198" t="s">
        <v>21</v>
      </c>
      <c r="F143" s="199" t="s">
        <v>180</v>
      </c>
      <c r="G143" s="196"/>
      <c r="H143" s="200">
        <v>243.165</v>
      </c>
      <c r="I143" s="201"/>
      <c r="J143" s="196"/>
      <c r="K143" s="196"/>
      <c r="L143" s="202"/>
      <c r="M143" s="203"/>
      <c r="N143" s="204"/>
      <c r="O143" s="204"/>
      <c r="P143" s="204"/>
      <c r="Q143" s="204"/>
      <c r="R143" s="204"/>
      <c r="S143" s="204"/>
      <c r="T143" s="205"/>
      <c r="AT143" s="206" t="s">
        <v>134</v>
      </c>
      <c r="AU143" s="206" t="s">
        <v>76</v>
      </c>
      <c r="AV143" s="10" t="s">
        <v>78</v>
      </c>
      <c r="AW143" s="10" t="s">
        <v>33</v>
      </c>
      <c r="AX143" s="10" t="s">
        <v>69</v>
      </c>
      <c r="AY143" s="206" t="s">
        <v>126</v>
      </c>
    </row>
    <row r="144" spans="2:51" s="10" customFormat="1" ht="13.5">
      <c r="B144" s="195"/>
      <c r="C144" s="196"/>
      <c r="D144" s="197" t="s">
        <v>134</v>
      </c>
      <c r="E144" s="198" t="s">
        <v>21</v>
      </c>
      <c r="F144" s="199" t="s">
        <v>181</v>
      </c>
      <c r="G144" s="196"/>
      <c r="H144" s="200">
        <v>246.82</v>
      </c>
      <c r="I144" s="201"/>
      <c r="J144" s="196"/>
      <c r="K144" s="196"/>
      <c r="L144" s="202"/>
      <c r="M144" s="203"/>
      <c r="N144" s="204"/>
      <c r="O144" s="204"/>
      <c r="P144" s="204"/>
      <c r="Q144" s="204"/>
      <c r="R144" s="204"/>
      <c r="S144" s="204"/>
      <c r="T144" s="205"/>
      <c r="AT144" s="206" t="s">
        <v>134</v>
      </c>
      <c r="AU144" s="206" t="s">
        <v>76</v>
      </c>
      <c r="AV144" s="10" t="s">
        <v>78</v>
      </c>
      <c r="AW144" s="10" t="s">
        <v>33</v>
      </c>
      <c r="AX144" s="10" t="s">
        <v>69</v>
      </c>
      <c r="AY144" s="206" t="s">
        <v>126</v>
      </c>
    </row>
    <row r="145" spans="2:51" s="10" customFormat="1" ht="13.5">
      <c r="B145" s="195"/>
      <c r="C145" s="196"/>
      <c r="D145" s="197" t="s">
        <v>134</v>
      </c>
      <c r="E145" s="198" t="s">
        <v>21</v>
      </c>
      <c r="F145" s="199" t="s">
        <v>182</v>
      </c>
      <c r="G145" s="196"/>
      <c r="H145" s="200">
        <v>-300.3</v>
      </c>
      <c r="I145" s="201"/>
      <c r="J145" s="196"/>
      <c r="K145" s="196"/>
      <c r="L145" s="202"/>
      <c r="M145" s="203"/>
      <c r="N145" s="204"/>
      <c r="O145" s="204"/>
      <c r="P145" s="204"/>
      <c r="Q145" s="204"/>
      <c r="R145" s="204"/>
      <c r="S145" s="204"/>
      <c r="T145" s="205"/>
      <c r="AT145" s="206" t="s">
        <v>134</v>
      </c>
      <c r="AU145" s="206" t="s">
        <v>76</v>
      </c>
      <c r="AV145" s="10" t="s">
        <v>78</v>
      </c>
      <c r="AW145" s="10" t="s">
        <v>33</v>
      </c>
      <c r="AX145" s="10" t="s">
        <v>69</v>
      </c>
      <c r="AY145" s="206" t="s">
        <v>126</v>
      </c>
    </row>
    <row r="146" spans="2:51" s="10" customFormat="1" ht="13.5">
      <c r="B146" s="195"/>
      <c r="C146" s="196"/>
      <c r="D146" s="197" t="s">
        <v>134</v>
      </c>
      <c r="E146" s="198" t="s">
        <v>21</v>
      </c>
      <c r="F146" s="199" t="s">
        <v>183</v>
      </c>
      <c r="G146" s="196"/>
      <c r="H146" s="200">
        <v>-48.32</v>
      </c>
      <c r="I146" s="201"/>
      <c r="J146" s="196"/>
      <c r="K146" s="196"/>
      <c r="L146" s="202"/>
      <c r="M146" s="203"/>
      <c r="N146" s="204"/>
      <c r="O146" s="204"/>
      <c r="P146" s="204"/>
      <c r="Q146" s="204"/>
      <c r="R146" s="204"/>
      <c r="S146" s="204"/>
      <c r="T146" s="205"/>
      <c r="AT146" s="206" t="s">
        <v>134</v>
      </c>
      <c r="AU146" s="206" t="s">
        <v>76</v>
      </c>
      <c r="AV146" s="10" t="s">
        <v>78</v>
      </c>
      <c r="AW146" s="10" t="s">
        <v>33</v>
      </c>
      <c r="AX146" s="10" t="s">
        <v>69</v>
      </c>
      <c r="AY146" s="206" t="s">
        <v>126</v>
      </c>
    </row>
    <row r="147" spans="2:51" s="11" customFormat="1" ht="13.5">
      <c r="B147" s="207"/>
      <c r="C147" s="208"/>
      <c r="D147" s="209" t="s">
        <v>134</v>
      </c>
      <c r="E147" s="210" t="s">
        <v>21</v>
      </c>
      <c r="F147" s="211" t="s">
        <v>136</v>
      </c>
      <c r="G147" s="208"/>
      <c r="H147" s="212">
        <v>673.678</v>
      </c>
      <c r="I147" s="213"/>
      <c r="J147" s="208"/>
      <c r="K147" s="208"/>
      <c r="L147" s="214"/>
      <c r="M147" s="215"/>
      <c r="N147" s="216"/>
      <c r="O147" s="216"/>
      <c r="P147" s="216"/>
      <c r="Q147" s="216"/>
      <c r="R147" s="216"/>
      <c r="S147" s="216"/>
      <c r="T147" s="217"/>
      <c r="AT147" s="218" t="s">
        <v>134</v>
      </c>
      <c r="AU147" s="218" t="s">
        <v>76</v>
      </c>
      <c r="AV147" s="11" t="s">
        <v>133</v>
      </c>
      <c r="AW147" s="11" t="s">
        <v>33</v>
      </c>
      <c r="AX147" s="11" t="s">
        <v>76</v>
      </c>
      <c r="AY147" s="218" t="s">
        <v>126</v>
      </c>
    </row>
    <row r="148" spans="2:65" s="1" customFormat="1" ht="22.5" customHeight="1">
      <c r="B148" s="38"/>
      <c r="C148" s="183" t="s">
        <v>184</v>
      </c>
      <c r="D148" s="183" t="s">
        <v>129</v>
      </c>
      <c r="E148" s="184" t="s">
        <v>185</v>
      </c>
      <c r="F148" s="185" t="s">
        <v>186</v>
      </c>
      <c r="G148" s="186" t="s">
        <v>132</v>
      </c>
      <c r="H148" s="187">
        <v>40.14</v>
      </c>
      <c r="I148" s="188"/>
      <c r="J148" s="189">
        <f>ROUND(I148*H148,2)</f>
        <v>0</v>
      </c>
      <c r="K148" s="185" t="s">
        <v>21</v>
      </c>
      <c r="L148" s="58"/>
      <c r="M148" s="190" t="s">
        <v>21</v>
      </c>
      <c r="N148" s="191" t="s">
        <v>40</v>
      </c>
      <c r="O148" s="39"/>
      <c r="P148" s="192">
        <f>O148*H148</f>
        <v>0</v>
      </c>
      <c r="Q148" s="192">
        <v>0</v>
      </c>
      <c r="R148" s="192">
        <f>Q148*H148</f>
        <v>0</v>
      </c>
      <c r="S148" s="192">
        <v>0</v>
      </c>
      <c r="T148" s="193">
        <f>S148*H148</f>
        <v>0</v>
      </c>
      <c r="AR148" s="21" t="s">
        <v>133</v>
      </c>
      <c r="AT148" s="21" t="s">
        <v>129</v>
      </c>
      <c r="AU148" s="21" t="s">
        <v>76</v>
      </c>
      <c r="AY148" s="21" t="s">
        <v>126</v>
      </c>
      <c r="BE148" s="194">
        <f>IF(N148="základní",J148,0)</f>
        <v>0</v>
      </c>
      <c r="BF148" s="194">
        <f>IF(N148="snížená",J148,0)</f>
        <v>0</v>
      </c>
      <c r="BG148" s="194">
        <f>IF(N148="zákl. přenesená",J148,0)</f>
        <v>0</v>
      </c>
      <c r="BH148" s="194">
        <f>IF(N148="sníž. přenesená",J148,0)</f>
        <v>0</v>
      </c>
      <c r="BI148" s="194">
        <f>IF(N148="nulová",J148,0)</f>
        <v>0</v>
      </c>
      <c r="BJ148" s="21" t="s">
        <v>76</v>
      </c>
      <c r="BK148" s="194">
        <f>ROUND(I148*H148,2)</f>
        <v>0</v>
      </c>
      <c r="BL148" s="21" t="s">
        <v>133</v>
      </c>
      <c r="BM148" s="21" t="s">
        <v>184</v>
      </c>
    </row>
    <row r="149" spans="2:51" s="10" customFormat="1" ht="13.5">
      <c r="B149" s="195"/>
      <c r="C149" s="196"/>
      <c r="D149" s="197" t="s">
        <v>134</v>
      </c>
      <c r="E149" s="198" t="s">
        <v>21</v>
      </c>
      <c r="F149" s="199" t="s">
        <v>187</v>
      </c>
      <c r="G149" s="196"/>
      <c r="H149" s="200">
        <v>40.14</v>
      </c>
      <c r="I149" s="201"/>
      <c r="J149" s="196"/>
      <c r="K149" s="196"/>
      <c r="L149" s="202"/>
      <c r="M149" s="203"/>
      <c r="N149" s="204"/>
      <c r="O149" s="204"/>
      <c r="P149" s="204"/>
      <c r="Q149" s="204"/>
      <c r="R149" s="204"/>
      <c r="S149" s="204"/>
      <c r="T149" s="205"/>
      <c r="AT149" s="206" t="s">
        <v>134</v>
      </c>
      <c r="AU149" s="206" t="s">
        <v>76</v>
      </c>
      <c r="AV149" s="10" t="s">
        <v>78</v>
      </c>
      <c r="AW149" s="10" t="s">
        <v>33</v>
      </c>
      <c r="AX149" s="10" t="s">
        <v>69</v>
      </c>
      <c r="AY149" s="206" t="s">
        <v>126</v>
      </c>
    </row>
    <row r="150" spans="2:51" s="11" customFormat="1" ht="13.5">
      <c r="B150" s="207"/>
      <c r="C150" s="208"/>
      <c r="D150" s="209" t="s">
        <v>134</v>
      </c>
      <c r="E150" s="210" t="s">
        <v>21</v>
      </c>
      <c r="F150" s="211" t="s">
        <v>136</v>
      </c>
      <c r="G150" s="208"/>
      <c r="H150" s="212">
        <v>40.14</v>
      </c>
      <c r="I150" s="213"/>
      <c r="J150" s="208"/>
      <c r="K150" s="208"/>
      <c r="L150" s="214"/>
      <c r="M150" s="215"/>
      <c r="N150" s="216"/>
      <c r="O150" s="216"/>
      <c r="P150" s="216"/>
      <c r="Q150" s="216"/>
      <c r="R150" s="216"/>
      <c r="S150" s="216"/>
      <c r="T150" s="217"/>
      <c r="AT150" s="218" t="s">
        <v>134</v>
      </c>
      <c r="AU150" s="218" t="s">
        <v>76</v>
      </c>
      <c r="AV150" s="11" t="s">
        <v>133</v>
      </c>
      <c r="AW150" s="11" t="s">
        <v>33</v>
      </c>
      <c r="AX150" s="11" t="s">
        <v>76</v>
      </c>
      <c r="AY150" s="218" t="s">
        <v>126</v>
      </c>
    </row>
    <row r="151" spans="2:65" s="1" customFormat="1" ht="22.5" customHeight="1">
      <c r="B151" s="38"/>
      <c r="C151" s="183" t="s">
        <v>188</v>
      </c>
      <c r="D151" s="183" t="s">
        <v>129</v>
      </c>
      <c r="E151" s="184" t="s">
        <v>189</v>
      </c>
      <c r="F151" s="185" t="s">
        <v>190</v>
      </c>
      <c r="G151" s="186" t="s">
        <v>132</v>
      </c>
      <c r="H151" s="187">
        <v>140.019</v>
      </c>
      <c r="I151" s="188"/>
      <c r="J151" s="189">
        <f>ROUND(I151*H151,2)</f>
        <v>0</v>
      </c>
      <c r="K151" s="185" t="s">
        <v>21</v>
      </c>
      <c r="L151" s="58"/>
      <c r="M151" s="190" t="s">
        <v>21</v>
      </c>
      <c r="N151" s="191" t="s">
        <v>40</v>
      </c>
      <c r="O151" s="39"/>
      <c r="P151" s="192">
        <f>O151*H151</f>
        <v>0</v>
      </c>
      <c r="Q151" s="192">
        <v>0</v>
      </c>
      <c r="R151" s="192">
        <f>Q151*H151</f>
        <v>0</v>
      </c>
      <c r="S151" s="192">
        <v>0</v>
      </c>
      <c r="T151" s="193">
        <f>S151*H151</f>
        <v>0</v>
      </c>
      <c r="AR151" s="21" t="s">
        <v>133</v>
      </c>
      <c r="AT151" s="21" t="s">
        <v>129</v>
      </c>
      <c r="AU151" s="21" t="s">
        <v>76</v>
      </c>
      <c r="AY151" s="21" t="s">
        <v>126</v>
      </c>
      <c r="BE151" s="194">
        <f>IF(N151="základní",J151,0)</f>
        <v>0</v>
      </c>
      <c r="BF151" s="194">
        <f>IF(N151="snížená",J151,0)</f>
        <v>0</v>
      </c>
      <c r="BG151" s="194">
        <f>IF(N151="zákl. přenesená",J151,0)</f>
        <v>0</v>
      </c>
      <c r="BH151" s="194">
        <f>IF(N151="sníž. přenesená",J151,0)</f>
        <v>0</v>
      </c>
      <c r="BI151" s="194">
        <f>IF(N151="nulová",J151,0)</f>
        <v>0</v>
      </c>
      <c r="BJ151" s="21" t="s">
        <v>76</v>
      </c>
      <c r="BK151" s="194">
        <f>ROUND(I151*H151,2)</f>
        <v>0</v>
      </c>
      <c r="BL151" s="21" t="s">
        <v>133</v>
      </c>
      <c r="BM151" s="21" t="s">
        <v>188</v>
      </c>
    </row>
    <row r="152" spans="2:51" s="10" customFormat="1" ht="13.5">
      <c r="B152" s="195"/>
      <c r="C152" s="196"/>
      <c r="D152" s="197" t="s">
        <v>134</v>
      </c>
      <c r="E152" s="198" t="s">
        <v>21</v>
      </c>
      <c r="F152" s="199" t="s">
        <v>191</v>
      </c>
      <c r="G152" s="196"/>
      <c r="H152" s="200">
        <v>140.019</v>
      </c>
      <c r="I152" s="201"/>
      <c r="J152" s="196"/>
      <c r="K152" s="196"/>
      <c r="L152" s="202"/>
      <c r="M152" s="203"/>
      <c r="N152" s="204"/>
      <c r="O152" s="204"/>
      <c r="P152" s="204"/>
      <c r="Q152" s="204"/>
      <c r="R152" s="204"/>
      <c r="S152" s="204"/>
      <c r="T152" s="205"/>
      <c r="AT152" s="206" t="s">
        <v>134</v>
      </c>
      <c r="AU152" s="206" t="s">
        <v>76</v>
      </c>
      <c r="AV152" s="10" t="s">
        <v>78</v>
      </c>
      <c r="AW152" s="10" t="s">
        <v>33</v>
      </c>
      <c r="AX152" s="10" t="s">
        <v>69</v>
      </c>
      <c r="AY152" s="206" t="s">
        <v>126</v>
      </c>
    </row>
    <row r="153" spans="2:51" s="11" customFormat="1" ht="13.5">
      <c r="B153" s="207"/>
      <c r="C153" s="208"/>
      <c r="D153" s="209" t="s">
        <v>134</v>
      </c>
      <c r="E153" s="210" t="s">
        <v>21</v>
      </c>
      <c r="F153" s="211" t="s">
        <v>136</v>
      </c>
      <c r="G153" s="208"/>
      <c r="H153" s="212">
        <v>140.019</v>
      </c>
      <c r="I153" s="213"/>
      <c r="J153" s="208"/>
      <c r="K153" s="208"/>
      <c r="L153" s="214"/>
      <c r="M153" s="215"/>
      <c r="N153" s="216"/>
      <c r="O153" s="216"/>
      <c r="P153" s="216"/>
      <c r="Q153" s="216"/>
      <c r="R153" s="216"/>
      <c r="S153" s="216"/>
      <c r="T153" s="217"/>
      <c r="AT153" s="218" t="s">
        <v>134</v>
      </c>
      <c r="AU153" s="218" t="s">
        <v>76</v>
      </c>
      <c r="AV153" s="11" t="s">
        <v>133</v>
      </c>
      <c r="AW153" s="11" t="s">
        <v>33</v>
      </c>
      <c r="AX153" s="11" t="s">
        <v>76</v>
      </c>
      <c r="AY153" s="218" t="s">
        <v>126</v>
      </c>
    </row>
    <row r="154" spans="2:65" s="1" customFormat="1" ht="22.5" customHeight="1">
      <c r="B154" s="38"/>
      <c r="C154" s="183" t="s">
        <v>10</v>
      </c>
      <c r="D154" s="183" t="s">
        <v>129</v>
      </c>
      <c r="E154" s="184" t="s">
        <v>192</v>
      </c>
      <c r="F154" s="185" t="s">
        <v>193</v>
      </c>
      <c r="G154" s="186" t="s">
        <v>132</v>
      </c>
      <c r="H154" s="187">
        <v>80.53</v>
      </c>
      <c r="I154" s="188"/>
      <c r="J154" s="189">
        <f>ROUND(I154*H154,2)</f>
        <v>0</v>
      </c>
      <c r="K154" s="185" t="s">
        <v>21</v>
      </c>
      <c r="L154" s="58"/>
      <c r="M154" s="190" t="s">
        <v>21</v>
      </c>
      <c r="N154" s="191" t="s">
        <v>40</v>
      </c>
      <c r="O154" s="39"/>
      <c r="P154" s="192">
        <f>O154*H154</f>
        <v>0</v>
      </c>
      <c r="Q154" s="192">
        <v>0</v>
      </c>
      <c r="R154" s="192">
        <f>Q154*H154</f>
        <v>0</v>
      </c>
      <c r="S154" s="192">
        <v>0</v>
      </c>
      <c r="T154" s="193">
        <f>S154*H154</f>
        <v>0</v>
      </c>
      <c r="AR154" s="21" t="s">
        <v>133</v>
      </c>
      <c r="AT154" s="21" t="s">
        <v>129</v>
      </c>
      <c r="AU154" s="21" t="s">
        <v>76</v>
      </c>
      <c r="AY154" s="21" t="s">
        <v>126</v>
      </c>
      <c r="BE154" s="194">
        <f>IF(N154="základní",J154,0)</f>
        <v>0</v>
      </c>
      <c r="BF154" s="194">
        <f>IF(N154="snížená",J154,0)</f>
        <v>0</v>
      </c>
      <c r="BG154" s="194">
        <f>IF(N154="zákl. přenesená",J154,0)</f>
        <v>0</v>
      </c>
      <c r="BH154" s="194">
        <f>IF(N154="sníž. přenesená",J154,0)</f>
        <v>0</v>
      </c>
      <c r="BI154" s="194">
        <f>IF(N154="nulová",J154,0)</f>
        <v>0</v>
      </c>
      <c r="BJ154" s="21" t="s">
        <v>76</v>
      </c>
      <c r="BK154" s="194">
        <f>ROUND(I154*H154,2)</f>
        <v>0</v>
      </c>
      <c r="BL154" s="21" t="s">
        <v>133</v>
      </c>
      <c r="BM154" s="21" t="s">
        <v>10</v>
      </c>
    </row>
    <row r="155" spans="2:51" s="10" customFormat="1" ht="13.5">
      <c r="B155" s="195"/>
      <c r="C155" s="196"/>
      <c r="D155" s="197" t="s">
        <v>134</v>
      </c>
      <c r="E155" s="198" t="s">
        <v>21</v>
      </c>
      <c r="F155" s="199" t="s">
        <v>194</v>
      </c>
      <c r="G155" s="196"/>
      <c r="H155" s="200">
        <v>80.53</v>
      </c>
      <c r="I155" s="201"/>
      <c r="J155" s="196"/>
      <c r="K155" s="196"/>
      <c r="L155" s="202"/>
      <c r="M155" s="203"/>
      <c r="N155" s="204"/>
      <c r="O155" s="204"/>
      <c r="P155" s="204"/>
      <c r="Q155" s="204"/>
      <c r="R155" s="204"/>
      <c r="S155" s="204"/>
      <c r="T155" s="205"/>
      <c r="AT155" s="206" t="s">
        <v>134</v>
      </c>
      <c r="AU155" s="206" t="s">
        <v>76</v>
      </c>
      <c r="AV155" s="10" t="s">
        <v>78</v>
      </c>
      <c r="AW155" s="10" t="s">
        <v>33</v>
      </c>
      <c r="AX155" s="10" t="s">
        <v>69</v>
      </c>
      <c r="AY155" s="206" t="s">
        <v>126</v>
      </c>
    </row>
    <row r="156" spans="2:51" s="11" customFormat="1" ht="13.5">
      <c r="B156" s="207"/>
      <c r="C156" s="208"/>
      <c r="D156" s="209" t="s">
        <v>134</v>
      </c>
      <c r="E156" s="210" t="s">
        <v>21</v>
      </c>
      <c r="F156" s="211" t="s">
        <v>136</v>
      </c>
      <c r="G156" s="208"/>
      <c r="H156" s="212">
        <v>80.53</v>
      </c>
      <c r="I156" s="213"/>
      <c r="J156" s="208"/>
      <c r="K156" s="208"/>
      <c r="L156" s="214"/>
      <c r="M156" s="215"/>
      <c r="N156" s="216"/>
      <c r="O156" s="216"/>
      <c r="P156" s="216"/>
      <c r="Q156" s="216"/>
      <c r="R156" s="216"/>
      <c r="S156" s="216"/>
      <c r="T156" s="217"/>
      <c r="AT156" s="218" t="s">
        <v>134</v>
      </c>
      <c r="AU156" s="218" t="s">
        <v>76</v>
      </c>
      <c r="AV156" s="11" t="s">
        <v>133</v>
      </c>
      <c r="AW156" s="11" t="s">
        <v>33</v>
      </c>
      <c r="AX156" s="11" t="s">
        <v>76</v>
      </c>
      <c r="AY156" s="218" t="s">
        <v>126</v>
      </c>
    </row>
    <row r="157" spans="2:65" s="1" customFormat="1" ht="22.5" customHeight="1">
      <c r="B157" s="38"/>
      <c r="C157" s="183" t="s">
        <v>195</v>
      </c>
      <c r="D157" s="183" t="s">
        <v>129</v>
      </c>
      <c r="E157" s="184" t="s">
        <v>196</v>
      </c>
      <c r="F157" s="185" t="s">
        <v>197</v>
      </c>
      <c r="G157" s="186" t="s">
        <v>132</v>
      </c>
      <c r="H157" s="187">
        <v>48.318</v>
      </c>
      <c r="I157" s="188"/>
      <c r="J157" s="189">
        <f>ROUND(I157*H157,2)</f>
        <v>0</v>
      </c>
      <c r="K157" s="185" t="s">
        <v>21</v>
      </c>
      <c r="L157" s="58"/>
      <c r="M157" s="190" t="s">
        <v>21</v>
      </c>
      <c r="N157" s="191" t="s">
        <v>40</v>
      </c>
      <c r="O157" s="39"/>
      <c r="P157" s="192">
        <f>O157*H157</f>
        <v>0</v>
      </c>
      <c r="Q157" s="192">
        <v>0</v>
      </c>
      <c r="R157" s="192">
        <f>Q157*H157</f>
        <v>0</v>
      </c>
      <c r="S157" s="192">
        <v>0</v>
      </c>
      <c r="T157" s="193">
        <f>S157*H157</f>
        <v>0</v>
      </c>
      <c r="AR157" s="21" t="s">
        <v>133</v>
      </c>
      <c r="AT157" s="21" t="s">
        <v>129</v>
      </c>
      <c r="AU157" s="21" t="s">
        <v>76</v>
      </c>
      <c r="AY157" s="21" t="s">
        <v>126</v>
      </c>
      <c r="BE157" s="194">
        <f>IF(N157="základní",J157,0)</f>
        <v>0</v>
      </c>
      <c r="BF157" s="194">
        <f>IF(N157="snížená",J157,0)</f>
        <v>0</v>
      </c>
      <c r="BG157" s="194">
        <f>IF(N157="zákl. přenesená",J157,0)</f>
        <v>0</v>
      </c>
      <c r="BH157" s="194">
        <f>IF(N157="sníž. přenesená",J157,0)</f>
        <v>0</v>
      </c>
      <c r="BI157" s="194">
        <f>IF(N157="nulová",J157,0)</f>
        <v>0</v>
      </c>
      <c r="BJ157" s="21" t="s">
        <v>76</v>
      </c>
      <c r="BK157" s="194">
        <f>ROUND(I157*H157,2)</f>
        <v>0</v>
      </c>
      <c r="BL157" s="21" t="s">
        <v>133</v>
      </c>
      <c r="BM157" s="21" t="s">
        <v>195</v>
      </c>
    </row>
    <row r="158" spans="2:51" s="10" customFormat="1" ht="13.5">
      <c r="B158" s="195"/>
      <c r="C158" s="196"/>
      <c r="D158" s="197" t="s">
        <v>134</v>
      </c>
      <c r="E158" s="198" t="s">
        <v>21</v>
      </c>
      <c r="F158" s="199" t="s">
        <v>198</v>
      </c>
      <c r="G158" s="196"/>
      <c r="H158" s="200">
        <v>48.318</v>
      </c>
      <c r="I158" s="201"/>
      <c r="J158" s="196"/>
      <c r="K158" s="196"/>
      <c r="L158" s="202"/>
      <c r="M158" s="203"/>
      <c r="N158" s="204"/>
      <c r="O158" s="204"/>
      <c r="P158" s="204"/>
      <c r="Q158" s="204"/>
      <c r="R158" s="204"/>
      <c r="S158" s="204"/>
      <c r="T158" s="205"/>
      <c r="AT158" s="206" t="s">
        <v>134</v>
      </c>
      <c r="AU158" s="206" t="s">
        <v>76</v>
      </c>
      <c r="AV158" s="10" t="s">
        <v>78</v>
      </c>
      <c r="AW158" s="10" t="s">
        <v>33</v>
      </c>
      <c r="AX158" s="10" t="s">
        <v>69</v>
      </c>
      <c r="AY158" s="206" t="s">
        <v>126</v>
      </c>
    </row>
    <row r="159" spans="2:51" s="11" customFormat="1" ht="13.5">
      <c r="B159" s="207"/>
      <c r="C159" s="208"/>
      <c r="D159" s="209" t="s">
        <v>134</v>
      </c>
      <c r="E159" s="210" t="s">
        <v>21</v>
      </c>
      <c r="F159" s="211" t="s">
        <v>136</v>
      </c>
      <c r="G159" s="208"/>
      <c r="H159" s="212">
        <v>48.318</v>
      </c>
      <c r="I159" s="213"/>
      <c r="J159" s="208"/>
      <c r="K159" s="208"/>
      <c r="L159" s="214"/>
      <c r="M159" s="215"/>
      <c r="N159" s="216"/>
      <c r="O159" s="216"/>
      <c r="P159" s="216"/>
      <c r="Q159" s="216"/>
      <c r="R159" s="216"/>
      <c r="S159" s="216"/>
      <c r="T159" s="217"/>
      <c r="AT159" s="218" t="s">
        <v>134</v>
      </c>
      <c r="AU159" s="218" t="s">
        <v>76</v>
      </c>
      <c r="AV159" s="11" t="s">
        <v>133</v>
      </c>
      <c r="AW159" s="11" t="s">
        <v>33</v>
      </c>
      <c r="AX159" s="11" t="s">
        <v>76</v>
      </c>
      <c r="AY159" s="218" t="s">
        <v>126</v>
      </c>
    </row>
    <row r="160" spans="2:65" s="1" customFormat="1" ht="22.5" customHeight="1">
      <c r="B160" s="38"/>
      <c r="C160" s="183" t="s">
        <v>199</v>
      </c>
      <c r="D160" s="183" t="s">
        <v>129</v>
      </c>
      <c r="E160" s="184" t="s">
        <v>200</v>
      </c>
      <c r="F160" s="185" t="s">
        <v>201</v>
      </c>
      <c r="G160" s="186" t="s">
        <v>132</v>
      </c>
      <c r="H160" s="187">
        <v>802.525</v>
      </c>
      <c r="I160" s="188"/>
      <c r="J160" s="189">
        <f>ROUND(I160*H160,2)</f>
        <v>0</v>
      </c>
      <c r="K160" s="185" t="s">
        <v>21</v>
      </c>
      <c r="L160" s="58"/>
      <c r="M160" s="190" t="s">
        <v>21</v>
      </c>
      <c r="N160" s="191" t="s">
        <v>40</v>
      </c>
      <c r="O160" s="39"/>
      <c r="P160" s="192">
        <f>O160*H160</f>
        <v>0</v>
      </c>
      <c r="Q160" s="192">
        <v>0</v>
      </c>
      <c r="R160" s="192">
        <f>Q160*H160</f>
        <v>0</v>
      </c>
      <c r="S160" s="192">
        <v>0</v>
      </c>
      <c r="T160" s="193">
        <f>S160*H160</f>
        <v>0</v>
      </c>
      <c r="AR160" s="21" t="s">
        <v>133</v>
      </c>
      <c r="AT160" s="21" t="s">
        <v>129</v>
      </c>
      <c r="AU160" s="21" t="s">
        <v>76</v>
      </c>
      <c r="AY160" s="21" t="s">
        <v>126</v>
      </c>
      <c r="BE160" s="194">
        <f>IF(N160="základní",J160,0)</f>
        <v>0</v>
      </c>
      <c r="BF160" s="194">
        <f>IF(N160="snížená",J160,0)</f>
        <v>0</v>
      </c>
      <c r="BG160" s="194">
        <f>IF(N160="zákl. přenesená",J160,0)</f>
        <v>0</v>
      </c>
      <c r="BH160" s="194">
        <f>IF(N160="sníž. přenesená",J160,0)</f>
        <v>0</v>
      </c>
      <c r="BI160" s="194">
        <f>IF(N160="nulová",J160,0)</f>
        <v>0</v>
      </c>
      <c r="BJ160" s="21" t="s">
        <v>76</v>
      </c>
      <c r="BK160" s="194">
        <f>ROUND(I160*H160,2)</f>
        <v>0</v>
      </c>
      <c r="BL160" s="21" t="s">
        <v>133</v>
      </c>
      <c r="BM160" s="21" t="s">
        <v>199</v>
      </c>
    </row>
    <row r="161" spans="2:51" s="10" customFormat="1" ht="13.5">
      <c r="B161" s="195"/>
      <c r="C161" s="196"/>
      <c r="D161" s="197" t="s">
        <v>134</v>
      </c>
      <c r="E161" s="198" t="s">
        <v>21</v>
      </c>
      <c r="F161" s="199" t="s">
        <v>202</v>
      </c>
      <c r="G161" s="196"/>
      <c r="H161" s="200">
        <v>673.677</v>
      </c>
      <c r="I161" s="201"/>
      <c r="J161" s="196"/>
      <c r="K161" s="196"/>
      <c r="L161" s="202"/>
      <c r="M161" s="203"/>
      <c r="N161" s="204"/>
      <c r="O161" s="204"/>
      <c r="P161" s="204"/>
      <c r="Q161" s="204"/>
      <c r="R161" s="204"/>
      <c r="S161" s="204"/>
      <c r="T161" s="205"/>
      <c r="AT161" s="206" t="s">
        <v>134</v>
      </c>
      <c r="AU161" s="206" t="s">
        <v>76</v>
      </c>
      <c r="AV161" s="10" t="s">
        <v>78</v>
      </c>
      <c r="AW161" s="10" t="s">
        <v>33</v>
      </c>
      <c r="AX161" s="10" t="s">
        <v>69</v>
      </c>
      <c r="AY161" s="206" t="s">
        <v>126</v>
      </c>
    </row>
    <row r="162" spans="2:51" s="10" customFormat="1" ht="13.5">
      <c r="B162" s="195"/>
      <c r="C162" s="196"/>
      <c r="D162" s="197" t="s">
        <v>134</v>
      </c>
      <c r="E162" s="198" t="s">
        <v>21</v>
      </c>
      <c r="F162" s="199" t="s">
        <v>169</v>
      </c>
      <c r="G162" s="196"/>
      <c r="H162" s="200">
        <v>48.318</v>
      </c>
      <c r="I162" s="201"/>
      <c r="J162" s="196"/>
      <c r="K162" s="196"/>
      <c r="L162" s="202"/>
      <c r="M162" s="203"/>
      <c r="N162" s="204"/>
      <c r="O162" s="204"/>
      <c r="P162" s="204"/>
      <c r="Q162" s="204"/>
      <c r="R162" s="204"/>
      <c r="S162" s="204"/>
      <c r="T162" s="205"/>
      <c r="AT162" s="206" t="s">
        <v>134</v>
      </c>
      <c r="AU162" s="206" t="s">
        <v>76</v>
      </c>
      <c r="AV162" s="10" t="s">
        <v>78</v>
      </c>
      <c r="AW162" s="10" t="s">
        <v>33</v>
      </c>
      <c r="AX162" s="10" t="s">
        <v>69</v>
      </c>
      <c r="AY162" s="206" t="s">
        <v>126</v>
      </c>
    </row>
    <row r="163" spans="2:51" s="10" customFormat="1" ht="13.5">
      <c r="B163" s="195"/>
      <c r="C163" s="196"/>
      <c r="D163" s="197" t="s">
        <v>134</v>
      </c>
      <c r="E163" s="198" t="s">
        <v>21</v>
      </c>
      <c r="F163" s="199" t="s">
        <v>203</v>
      </c>
      <c r="G163" s="196"/>
      <c r="H163" s="200">
        <v>80.53</v>
      </c>
      <c r="I163" s="201"/>
      <c r="J163" s="196"/>
      <c r="K163" s="196"/>
      <c r="L163" s="202"/>
      <c r="M163" s="203"/>
      <c r="N163" s="204"/>
      <c r="O163" s="204"/>
      <c r="P163" s="204"/>
      <c r="Q163" s="204"/>
      <c r="R163" s="204"/>
      <c r="S163" s="204"/>
      <c r="T163" s="205"/>
      <c r="AT163" s="206" t="s">
        <v>134</v>
      </c>
      <c r="AU163" s="206" t="s">
        <v>76</v>
      </c>
      <c r="AV163" s="10" t="s">
        <v>78</v>
      </c>
      <c r="AW163" s="10" t="s">
        <v>33</v>
      </c>
      <c r="AX163" s="10" t="s">
        <v>69</v>
      </c>
      <c r="AY163" s="206" t="s">
        <v>126</v>
      </c>
    </row>
    <row r="164" spans="2:51" s="11" customFormat="1" ht="13.5">
      <c r="B164" s="207"/>
      <c r="C164" s="208"/>
      <c r="D164" s="209" t="s">
        <v>134</v>
      </c>
      <c r="E164" s="210" t="s">
        <v>21</v>
      </c>
      <c r="F164" s="211" t="s">
        <v>136</v>
      </c>
      <c r="G164" s="208"/>
      <c r="H164" s="212">
        <v>802.525</v>
      </c>
      <c r="I164" s="213"/>
      <c r="J164" s="208"/>
      <c r="K164" s="208"/>
      <c r="L164" s="214"/>
      <c r="M164" s="215"/>
      <c r="N164" s="216"/>
      <c r="O164" s="216"/>
      <c r="P164" s="216"/>
      <c r="Q164" s="216"/>
      <c r="R164" s="216"/>
      <c r="S164" s="216"/>
      <c r="T164" s="217"/>
      <c r="AT164" s="218" t="s">
        <v>134</v>
      </c>
      <c r="AU164" s="218" t="s">
        <v>76</v>
      </c>
      <c r="AV164" s="11" t="s">
        <v>133</v>
      </c>
      <c r="AW164" s="11" t="s">
        <v>33</v>
      </c>
      <c r="AX164" s="11" t="s">
        <v>76</v>
      </c>
      <c r="AY164" s="218" t="s">
        <v>126</v>
      </c>
    </row>
    <row r="165" spans="2:65" s="1" customFormat="1" ht="22.5" customHeight="1">
      <c r="B165" s="38"/>
      <c r="C165" s="183" t="s">
        <v>204</v>
      </c>
      <c r="D165" s="183" t="s">
        <v>129</v>
      </c>
      <c r="E165" s="184" t="s">
        <v>205</v>
      </c>
      <c r="F165" s="185" t="s">
        <v>206</v>
      </c>
      <c r="G165" s="186" t="s">
        <v>207</v>
      </c>
      <c r="H165" s="187">
        <v>316.4</v>
      </c>
      <c r="I165" s="188"/>
      <c r="J165" s="189">
        <f>ROUND(I165*H165,2)</f>
        <v>0</v>
      </c>
      <c r="K165" s="185" t="s">
        <v>21</v>
      </c>
      <c r="L165" s="58"/>
      <c r="M165" s="190" t="s">
        <v>21</v>
      </c>
      <c r="N165" s="191" t="s">
        <v>40</v>
      </c>
      <c r="O165" s="39"/>
      <c r="P165" s="192">
        <f>O165*H165</f>
        <v>0</v>
      </c>
      <c r="Q165" s="192">
        <v>0</v>
      </c>
      <c r="R165" s="192">
        <f>Q165*H165</f>
        <v>0</v>
      </c>
      <c r="S165" s="192">
        <v>0</v>
      </c>
      <c r="T165" s="193">
        <f>S165*H165</f>
        <v>0</v>
      </c>
      <c r="AR165" s="21" t="s">
        <v>133</v>
      </c>
      <c r="AT165" s="21" t="s">
        <v>129</v>
      </c>
      <c r="AU165" s="21" t="s">
        <v>76</v>
      </c>
      <c r="AY165" s="21" t="s">
        <v>126</v>
      </c>
      <c r="BE165" s="194">
        <f>IF(N165="základní",J165,0)</f>
        <v>0</v>
      </c>
      <c r="BF165" s="194">
        <f>IF(N165="snížená",J165,0)</f>
        <v>0</v>
      </c>
      <c r="BG165" s="194">
        <f>IF(N165="zákl. přenesená",J165,0)</f>
        <v>0</v>
      </c>
      <c r="BH165" s="194">
        <f>IF(N165="sníž. přenesená",J165,0)</f>
        <v>0</v>
      </c>
      <c r="BI165" s="194">
        <f>IF(N165="nulová",J165,0)</f>
        <v>0</v>
      </c>
      <c r="BJ165" s="21" t="s">
        <v>76</v>
      </c>
      <c r="BK165" s="194">
        <f>ROUND(I165*H165,2)</f>
        <v>0</v>
      </c>
      <c r="BL165" s="21" t="s">
        <v>133</v>
      </c>
      <c r="BM165" s="21" t="s">
        <v>204</v>
      </c>
    </row>
    <row r="166" spans="2:51" s="10" customFormat="1" ht="13.5">
      <c r="B166" s="195"/>
      <c r="C166" s="196"/>
      <c r="D166" s="197" t="s">
        <v>134</v>
      </c>
      <c r="E166" s="198" t="s">
        <v>21</v>
      </c>
      <c r="F166" s="199" t="s">
        <v>208</v>
      </c>
      <c r="G166" s="196"/>
      <c r="H166" s="200">
        <v>316.4</v>
      </c>
      <c r="I166" s="201"/>
      <c r="J166" s="196"/>
      <c r="K166" s="196"/>
      <c r="L166" s="202"/>
      <c r="M166" s="203"/>
      <c r="N166" s="204"/>
      <c r="O166" s="204"/>
      <c r="P166" s="204"/>
      <c r="Q166" s="204"/>
      <c r="R166" s="204"/>
      <c r="S166" s="204"/>
      <c r="T166" s="205"/>
      <c r="AT166" s="206" t="s">
        <v>134</v>
      </c>
      <c r="AU166" s="206" t="s">
        <v>76</v>
      </c>
      <c r="AV166" s="10" t="s">
        <v>78</v>
      </c>
      <c r="AW166" s="10" t="s">
        <v>33</v>
      </c>
      <c r="AX166" s="10" t="s">
        <v>69</v>
      </c>
      <c r="AY166" s="206" t="s">
        <v>126</v>
      </c>
    </row>
    <row r="167" spans="2:51" s="11" customFormat="1" ht="13.5">
      <c r="B167" s="207"/>
      <c r="C167" s="208"/>
      <c r="D167" s="209" t="s">
        <v>134</v>
      </c>
      <c r="E167" s="210" t="s">
        <v>21</v>
      </c>
      <c r="F167" s="211" t="s">
        <v>136</v>
      </c>
      <c r="G167" s="208"/>
      <c r="H167" s="212">
        <v>316.4</v>
      </c>
      <c r="I167" s="213"/>
      <c r="J167" s="208"/>
      <c r="K167" s="208"/>
      <c r="L167" s="214"/>
      <c r="M167" s="215"/>
      <c r="N167" s="216"/>
      <c r="O167" s="216"/>
      <c r="P167" s="216"/>
      <c r="Q167" s="216"/>
      <c r="R167" s="216"/>
      <c r="S167" s="216"/>
      <c r="T167" s="217"/>
      <c r="AT167" s="218" t="s">
        <v>134</v>
      </c>
      <c r="AU167" s="218" t="s">
        <v>76</v>
      </c>
      <c r="AV167" s="11" t="s">
        <v>133</v>
      </c>
      <c r="AW167" s="11" t="s">
        <v>33</v>
      </c>
      <c r="AX167" s="11" t="s">
        <v>76</v>
      </c>
      <c r="AY167" s="218" t="s">
        <v>126</v>
      </c>
    </row>
    <row r="168" spans="2:65" s="1" customFormat="1" ht="22.5" customHeight="1">
      <c r="B168" s="38"/>
      <c r="C168" s="183" t="s">
        <v>209</v>
      </c>
      <c r="D168" s="183" t="s">
        <v>129</v>
      </c>
      <c r="E168" s="184" t="s">
        <v>210</v>
      </c>
      <c r="F168" s="185" t="s">
        <v>211</v>
      </c>
      <c r="G168" s="186" t="s">
        <v>207</v>
      </c>
      <c r="H168" s="187">
        <v>466.73</v>
      </c>
      <c r="I168" s="188"/>
      <c r="J168" s="189">
        <f>ROUND(I168*H168,2)</f>
        <v>0</v>
      </c>
      <c r="K168" s="185" t="s">
        <v>21</v>
      </c>
      <c r="L168" s="58"/>
      <c r="M168" s="190" t="s">
        <v>21</v>
      </c>
      <c r="N168" s="191" t="s">
        <v>40</v>
      </c>
      <c r="O168" s="39"/>
      <c r="P168" s="192">
        <f>O168*H168</f>
        <v>0</v>
      </c>
      <c r="Q168" s="192">
        <v>0</v>
      </c>
      <c r="R168" s="192">
        <f>Q168*H168</f>
        <v>0</v>
      </c>
      <c r="S168" s="192">
        <v>0</v>
      </c>
      <c r="T168" s="193">
        <f>S168*H168</f>
        <v>0</v>
      </c>
      <c r="AR168" s="21" t="s">
        <v>133</v>
      </c>
      <c r="AT168" s="21" t="s">
        <v>129</v>
      </c>
      <c r="AU168" s="21" t="s">
        <v>76</v>
      </c>
      <c r="AY168" s="21" t="s">
        <v>126</v>
      </c>
      <c r="BE168" s="194">
        <f>IF(N168="základní",J168,0)</f>
        <v>0</v>
      </c>
      <c r="BF168" s="194">
        <f>IF(N168="snížená",J168,0)</f>
        <v>0</v>
      </c>
      <c r="BG168" s="194">
        <f>IF(N168="zákl. přenesená",J168,0)</f>
        <v>0</v>
      </c>
      <c r="BH168" s="194">
        <f>IF(N168="sníž. přenesená",J168,0)</f>
        <v>0</v>
      </c>
      <c r="BI168" s="194">
        <f>IF(N168="nulová",J168,0)</f>
        <v>0</v>
      </c>
      <c r="BJ168" s="21" t="s">
        <v>76</v>
      </c>
      <c r="BK168" s="194">
        <f>ROUND(I168*H168,2)</f>
        <v>0</v>
      </c>
      <c r="BL168" s="21" t="s">
        <v>133</v>
      </c>
      <c r="BM168" s="21" t="s">
        <v>209</v>
      </c>
    </row>
    <row r="169" spans="2:51" s="10" customFormat="1" ht="13.5">
      <c r="B169" s="195"/>
      <c r="C169" s="196"/>
      <c r="D169" s="197" t="s">
        <v>134</v>
      </c>
      <c r="E169" s="198" t="s">
        <v>21</v>
      </c>
      <c r="F169" s="199" t="s">
        <v>212</v>
      </c>
      <c r="G169" s="196"/>
      <c r="H169" s="200">
        <v>466.73</v>
      </c>
      <c r="I169" s="201"/>
      <c r="J169" s="196"/>
      <c r="K169" s="196"/>
      <c r="L169" s="202"/>
      <c r="M169" s="203"/>
      <c r="N169" s="204"/>
      <c r="O169" s="204"/>
      <c r="P169" s="204"/>
      <c r="Q169" s="204"/>
      <c r="R169" s="204"/>
      <c r="S169" s="204"/>
      <c r="T169" s="205"/>
      <c r="AT169" s="206" t="s">
        <v>134</v>
      </c>
      <c r="AU169" s="206" t="s">
        <v>76</v>
      </c>
      <c r="AV169" s="10" t="s">
        <v>78</v>
      </c>
      <c r="AW169" s="10" t="s">
        <v>33</v>
      </c>
      <c r="AX169" s="10" t="s">
        <v>69</v>
      </c>
      <c r="AY169" s="206" t="s">
        <v>126</v>
      </c>
    </row>
    <row r="170" spans="2:51" s="11" customFormat="1" ht="13.5">
      <c r="B170" s="207"/>
      <c r="C170" s="208"/>
      <c r="D170" s="209" t="s">
        <v>134</v>
      </c>
      <c r="E170" s="210" t="s">
        <v>21</v>
      </c>
      <c r="F170" s="211" t="s">
        <v>136</v>
      </c>
      <c r="G170" s="208"/>
      <c r="H170" s="212">
        <v>466.73</v>
      </c>
      <c r="I170" s="213"/>
      <c r="J170" s="208"/>
      <c r="K170" s="208"/>
      <c r="L170" s="214"/>
      <c r="M170" s="215"/>
      <c r="N170" s="216"/>
      <c r="O170" s="216"/>
      <c r="P170" s="216"/>
      <c r="Q170" s="216"/>
      <c r="R170" s="216"/>
      <c r="S170" s="216"/>
      <c r="T170" s="217"/>
      <c r="AT170" s="218" t="s">
        <v>134</v>
      </c>
      <c r="AU170" s="218" t="s">
        <v>76</v>
      </c>
      <c r="AV170" s="11" t="s">
        <v>133</v>
      </c>
      <c r="AW170" s="11" t="s">
        <v>33</v>
      </c>
      <c r="AX170" s="11" t="s">
        <v>76</v>
      </c>
      <c r="AY170" s="218" t="s">
        <v>126</v>
      </c>
    </row>
    <row r="171" spans="2:65" s="1" customFormat="1" ht="22.5" customHeight="1">
      <c r="B171" s="38"/>
      <c r="C171" s="183" t="s">
        <v>213</v>
      </c>
      <c r="D171" s="183" t="s">
        <v>129</v>
      </c>
      <c r="E171" s="184" t="s">
        <v>214</v>
      </c>
      <c r="F171" s="185" t="s">
        <v>215</v>
      </c>
      <c r="G171" s="186" t="s">
        <v>207</v>
      </c>
      <c r="H171" s="187">
        <v>150.3</v>
      </c>
      <c r="I171" s="188"/>
      <c r="J171" s="189">
        <f>ROUND(I171*H171,2)</f>
        <v>0</v>
      </c>
      <c r="K171" s="185" t="s">
        <v>21</v>
      </c>
      <c r="L171" s="58"/>
      <c r="M171" s="190" t="s">
        <v>21</v>
      </c>
      <c r="N171" s="191" t="s">
        <v>40</v>
      </c>
      <c r="O171" s="39"/>
      <c r="P171" s="192">
        <f>O171*H171</f>
        <v>0</v>
      </c>
      <c r="Q171" s="192">
        <v>0</v>
      </c>
      <c r="R171" s="192">
        <f>Q171*H171</f>
        <v>0</v>
      </c>
      <c r="S171" s="192">
        <v>0</v>
      </c>
      <c r="T171" s="193">
        <f>S171*H171</f>
        <v>0</v>
      </c>
      <c r="AR171" s="21" t="s">
        <v>133</v>
      </c>
      <c r="AT171" s="21" t="s">
        <v>129</v>
      </c>
      <c r="AU171" s="21" t="s">
        <v>76</v>
      </c>
      <c r="AY171" s="21" t="s">
        <v>126</v>
      </c>
      <c r="BE171" s="194">
        <f>IF(N171="základní",J171,0)</f>
        <v>0</v>
      </c>
      <c r="BF171" s="194">
        <f>IF(N171="snížená",J171,0)</f>
        <v>0</v>
      </c>
      <c r="BG171" s="194">
        <f>IF(N171="zákl. přenesená",J171,0)</f>
        <v>0</v>
      </c>
      <c r="BH171" s="194">
        <f>IF(N171="sníž. přenesená",J171,0)</f>
        <v>0</v>
      </c>
      <c r="BI171" s="194">
        <f>IF(N171="nulová",J171,0)</f>
        <v>0</v>
      </c>
      <c r="BJ171" s="21" t="s">
        <v>76</v>
      </c>
      <c r="BK171" s="194">
        <f>ROUND(I171*H171,2)</f>
        <v>0</v>
      </c>
      <c r="BL171" s="21" t="s">
        <v>133</v>
      </c>
      <c r="BM171" s="21" t="s">
        <v>213</v>
      </c>
    </row>
    <row r="172" spans="2:51" s="10" customFormat="1" ht="13.5">
      <c r="B172" s="195"/>
      <c r="C172" s="196"/>
      <c r="D172" s="197" t="s">
        <v>134</v>
      </c>
      <c r="E172" s="198" t="s">
        <v>21</v>
      </c>
      <c r="F172" s="199" t="s">
        <v>216</v>
      </c>
      <c r="G172" s="196"/>
      <c r="H172" s="200">
        <v>150.3</v>
      </c>
      <c r="I172" s="201"/>
      <c r="J172" s="196"/>
      <c r="K172" s="196"/>
      <c r="L172" s="202"/>
      <c r="M172" s="203"/>
      <c r="N172" s="204"/>
      <c r="O172" s="204"/>
      <c r="P172" s="204"/>
      <c r="Q172" s="204"/>
      <c r="R172" s="204"/>
      <c r="S172" s="204"/>
      <c r="T172" s="205"/>
      <c r="AT172" s="206" t="s">
        <v>134</v>
      </c>
      <c r="AU172" s="206" t="s">
        <v>76</v>
      </c>
      <c r="AV172" s="10" t="s">
        <v>78</v>
      </c>
      <c r="AW172" s="10" t="s">
        <v>33</v>
      </c>
      <c r="AX172" s="10" t="s">
        <v>69</v>
      </c>
      <c r="AY172" s="206" t="s">
        <v>126</v>
      </c>
    </row>
    <row r="173" spans="2:51" s="11" customFormat="1" ht="13.5">
      <c r="B173" s="207"/>
      <c r="C173" s="208"/>
      <c r="D173" s="209" t="s">
        <v>134</v>
      </c>
      <c r="E173" s="210" t="s">
        <v>21</v>
      </c>
      <c r="F173" s="211" t="s">
        <v>136</v>
      </c>
      <c r="G173" s="208"/>
      <c r="H173" s="212">
        <v>150.3</v>
      </c>
      <c r="I173" s="213"/>
      <c r="J173" s="208"/>
      <c r="K173" s="208"/>
      <c r="L173" s="214"/>
      <c r="M173" s="215"/>
      <c r="N173" s="216"/>
      <c r="O173" s="216"/>
      <c r="P173" s="216"/>
      <c r="Q173" s="216"/>
      <c r="R173" s="216"/>
      <c r="S173" s="216"/>
      <c r="T173" s="217"/>
      <c r="AT173" s="218" t="s">
        <v>134</v>
      </c>
      <c r="AU173" s="218" t="s">
        <v>76</v>
      </c>
      <c r="AV173" s="11" t="s">
        <v>133</v>
      </c>
      <c r="AW173" s="11" t="s">
        <v>33</v>
      </c>
      <c r="AX173" s="11" t="s">
        <v>76</v>
      </c>
      <c r="AY173" s="218" t="s">
        <v>126</v>
      </c>
    </row>
    <row r="174" spans="2:65" s="1" customFormat="1" ht="22.5" customHeight="1">
      <c r="B174" s="38"/>
      <c r="C174" s="183" t="s">
        <v>9</v>
      </c>
      <c r="D174" s="183" t="s">
        <v>129</v>
      </c>
      <c r="E174" s="184" t="s">
        <v>217</v>
      </c>
      <c r="F174" s="185" t="s">
        <v>218</v>
      </c>
      <c r="G174" s="186" t="s">
        <v>207</v>
      </c>
      <c r="H174" s="187">
        <v>161.06</v>
      </c>
      <c r="I174" s="188"/>
      <c r="J174" s="189">
        <f>ROUND(I174*H174,2)</f>
        <v>0</v>
      </c>
      <c r="K174" s="185" t="s">
        <v>21</v>
      </c>
      <c r="L174" s="58"/>
      <c r="M174" s="190" t="s">
        <v>21</v>
      </c>
      <c r="N174" s="191" t="s">
        <v>40</v>
      </c>
      <c r="O174" s="39"/>
      <c r="P174" s="192">
        <f>O174*H174</f>
        <v>0</v>
      </c>
      <c r="Q174" s="192">
        <v>0</v>
      </c>
      <c r="R174" s="192">
        <f>Q174*H174</f>
        <v>0</v>
      </c>
      <c r="S174" s="192">
        <v>0</v>
      </c>
      <c r="T174" s="193">
        <f>S174*H174</f>
        <v>0</v>
      </c>
      <c r="AR174" s="21" t="s">
        <v>133</v>
      </c>
      <c r="AT174" s="21" t="s">
        <v>129</v>
      </c>
      <c r="AU174" s="21" t="s">
        <v>76</v>
      </c>
      <c r="AY174" s="21" t="s">
        <v>126</v>
      </c>
      <c r="BE174" s="194">
        <f>IF(N174="základní",J174,0)</f>
        <v>0</v>
      </c>
      <c r="BF174" s="194">
        <f>IF(N174="snížená",J174,0)</f>
        <v>0</v>
      </c>
      <c r="BG174" s="194">
        <f>IF(N174="zákl. přenesená",J174,0)</f>
        <v>0</v>
      </c>
      <c r="BH174" s="194">
        <f>IF(N174="sníž. přenesená",J174,0)</f>
        <v>0</v>
      </c>
      <c r="BI174" s="194">
        <f>IF(N174="nulová",J174,0)</f>
        <v>0</v>
      </c>
      <c r="BJ174" s="21" t="s">
        <v>76</v>
      </c>
      <c r="BK174" s="194">
        <f>ROUND(I174*H174,2)</f>
        <v>0</v>
      </c>
      <c r="BL174" s="21" t="s">
        <v>133</v>
      </c>
      <c r="BM174" s="21" t="s">
        <v>9</v>
      </c>
    </row>
    <row r="175" spans="2:51" s="10" customFormat="1" ht="13.5">
      <c r="B175" s="195"/>
      <c r="C175" s="196"/>
      <c r="D175" s="197" t="s">
        <v>134</v>
      </c>
      <c r="E175" s="198" t="s">
        <v>21</v>
      </c>
      <c r="F175" s="199" t="s">
        <v>219</v>
      </c>
      <c r="G175" s="196"/>
      <c r="H175" s="200">
        <v>161.06</v>
      </c>
      <c r="I175" s="201"/>
      <c r="J175" s="196"/>
      <c r="K175" s="196"/>
      <c r="L175" s="202"/>
      <c r="M175" s="203"/>
      <c r="N175" s="204"/>
      <c r="O175" s="204"/>
      <c r="P175" s="204"/>
      <c r="Q175" s="204"/>
      <c r="R175" s="204"/>
      <c r="S175" s="204"/>
      <c r="T175" s="205"/>
      <c r="AT175" s="206" t="s">
        <v>134</v>
      </c>
      <c r="AU175" s="206" t="s">
        <v>76</v>
      </c>
      <c r="AV175" s="10" t="s">
        <v>78</v>
      </c>
      <c r="AW175" s="10" t="s">
        <v>33</v>
      </c>
      <c r="AX175" s="10" t="s">
        <v>69</v>
      </c>
      <c r="AY175" s="206" t="s">
        <v>126</v>
      </c>
    </row>
    <row r="176" spans="2:51" s="11" customFormat="1" ht="13.5">
      <c r="B176" s="207"/>
      <c r="C176" s="208"/>
      <c r="D176" s="197" t="s">
        <v>134</v>
      </c>
      <c r="E176" s="219" t="s">
        <v>21</v>
      </c>
      <c r="F176" s="220" t="s">
        <v>136</v>
      </c>
      <c r="G176" s="208"/>
      <c r="H176" s="221">
        <v>161.06</v>
      </c>
      <c r="I176" s="213"/>
      <c r="J176" s="208"/>
      <c r="K176" s="208"/>
      <c r="L176" s="214"/>
      <c r="M176" s="215"/>
      <c r="N176" s="216"/>
      <c r="O176" s="216"/>
      <c r="P176" s="216"/>
      <c r="Q176" s="216"/>
      <c r="R176" s="216"/>
      <c r="S176" s="216"/>
      <c r="T176" s="217"/>
      <c r="AT176" s="218" t="s">
        <v>134</v>
      </c>
      <c r="AU176" s="218" t="s">
        <v>76</v>
      </c>
      <c r="AV176" s="11" t="s">
        <v>133</v>
      </c>
      <c r="AW176" s="11" t="s">
        <v>33</v>
      </c>
      <c r="AX176" s="11" t="s">
        <v>76</v>
      </c>
      <c r="AY176" s="218" t="s">
        <v>126</v>
      </c>
    </row>
    <row r="177" spans="2:63" s="9" customFormat="1" ht="37.35" customHeight="1">
      <c r="B177" s="166"/>
      <c r="C177" s="167"/>
      <c r="D177" s="180" t="s">
        <v>68</v>
      </c>
      <c r="E177" s="181" t="s">
        <v>162</v>
      </c>
      <c r="F177" s="181" t="s">
        <v>220</v>
      </c>
      <c r="G177" s="167"/>
      <c r="H177" s="167"/>
      <c r="I177" s="170"/>
      <c r="J177" s="182">
        <f>BK177</f>
        <v>0</v>
      </c>
      <c r="K177" s="167"/>
      <c r="L177" s="172"/>
      <c r="M177" s="173"/>
      <c r="N177" s="174"/>
      <c r="O177" s="174"/>
      <c r="P177" s="175">
        <f>SUM(P178:P184)</f>
        <v>0</v>
      </c>
      <c r="Q177" s="174"/>
      <c r="R177" s="175">
        <f>SUM(R178:R184)</f>
        <v>0</v>
      </c>
      <c r="S177" s="174"/>
      <c r="T177" s="176">
        <f>SUM(T178:T184)</f>
        <v>0</v>
      </c>
      <c r="AR177" s="177" t="s">
        <v>76</v>
      </c>
      <c r="AT177" s="178" t="s">
        <v>68</v>
      </c>
      <c r="AU177" s="178" t="s">
        <v>69</v>
      </c>
      <c r="AY177" s="177" t="s">
        <v>126</v>
      </c>
      <c r="BK177" s="179">
        <f>SUM(BK178:BK184)</f>
        <v>0</v>
      </c>
    </row>
    <row r="178" spans="2:65" s="1" customFormat="1" ht="22.5" customHeight="1">
      <c r="B178" s="38"/>
      <c r="C178" s="183" t="s">
        <v>221</v>
      </c>
      <c r="D178" s="183" t="s">
        <v>129</v>
      </c>
      <c r="E178" s="184" t="s">
        <v>222</v>
      </c>
      <c r="F178" s="185" t="s">
        <v>223</v>
      </c>
      <c r="G178" s="186" t="s">
        <v>224</v>
      </c>
      <c r="H178" s="187">
        <v>5</v>
      </c>
      <c r="I178" s="188"/>
      <c r="J178" s="189">
        <f>ROUND(I178*H178,2)</f>
        <v>0</v>
      </c>
      <c r="K178" s="185" t="s">
        <v>21</v>
      </c>
      <c r="L178" s="58"/>
      <c r="M178" s="190" t="s">
        <v>21</v>
      </c>
      <c r="N178" s="191" t="s">
        <v>40</v>
      </c>
      <c r="O178" s="39"/>
      <c r="P178" s="192">
        <f>O178*H178</f>
        <v>0</v>
      </c>
      <c r="Q178" s="192">
        <v>0</v>
      </c>
      <c r="R178" s="192">
        <f>Q178*H178</f>
        <v>0</v>
      </c>
      <c r="S178" s="192">
        <v>0</v>
      </c>
      <c r="T178" s="193">
        <f>S178*H178</f>
        <v>0</v>
      </c>
      <c r="AR178" s="21" t="s">
        <v>133</v>
      </c>
      <c r="AT178" s="21" t="s">
        <v>129</v>
      </c>
      <c r="AU178" s="21" t="s">
        <v>76</v>
      </c>
      <c r="AY178" s="21" t="s">
        <v>126</v>
      </c>
      <c r="BE178" s="194">
        <f>IF(N178="základní",J178,0)</f>
        <v>0</v>
      </c>
      <c r="BF178" s="194">
        <f>IF(N178="snížená",J178,0)</f>
        <v>0</v>
      </c>
      <c r="BG178" s="194">
        <f>IF(N178="zákl. přenesená",J178,0)</f>
        <v>0</v>
      </c>
      <c r="BH178" s="194">
        <f>IF(N178="sníž. přenesená",J178,0)</f>
        <v>0</v>
      </c>
      <c r="BI178" s="194">
        <f>IF(N178="nulová",J178,0)</f>
        <v>0</v>
      </c>
      <c r="BJ178" s="21" t="s">
        <v>76</v>
      </c>
      <c r="BK178" s="194">
        <f>ROUND(I178*H178,2)</f>
        <v>0</v>
      </c>
      <c r="BL178" s="21" t="s">
        <v>133</v>
      </c>
      <c r="BM178" s="21" t="s">
        <v>221</v>
      </c>
    </row>
    <row r="179" spans="2:65" s="1" customFormat="1" ht="22.5" customHeight="1">
      <c r="B179" s="38"/>
      <c r="C179" s="183" t="s">
        <v>225</v>
      </c>
      <c r="D179" s="183" t="s">
        <v>129</v>
      </c>
      <c r="E179" s="184" t="s">
        <v>226</v>
      </c>
      <c r="F179" s="185" t="s">
        <v>227</v>
      </c>
      <c r="G179" s="186" t="s">
        <v>224</v>
      </c>
      <c r="H179" s="187">
        <v>98</v>
      </c>
      <c r="I179" s="188"/>
      <c r="J179" s="189">
        <f>ROUND(I179*H179,2)</f>
        <v>0</v>
      </c>
      <c r="K179" s="185" t="s">
        <v>21</v>
      </c>
      <c r="L179" s="58"/>
      <c r="M179" s="190" t="s">
        <v>21</v>
      </c>
      <c r="N179" s="191" t="s">
        <v>40</v>
      </c>
      <c r="O179" s="39"/>
      <c r="P179" s="192">
        <f>O179*H179</f>
        <v>0</v>
      </c>
      <c r="Q179" s="192">
        <v>0</v>
      </c>
      <c r="R179" s="192">
        <f>Q179*H179</f>
        <v>0</v>
      </c>
      <c r="S179" s="192">
        <v>0</v>
      </c>
      <c r="T179" s="193">
        <f>S179*H179</f>
        <v>0</v>
      </c>
      <c r="AR179" s="21" t="s">
        <v>133</v>
      </c>
      <c r="AT179" s="21" t="s">
        <v>129</v>
      </c>
      <c r="AU179" s="21" t="s">
        <v>76</v>
      </c>
      <c r="AY179" s="21" t="s">
        <v>126</v>
      </c>
      <c r="BE179" s="194">
        <f>IF(N179="základní",J179,0)</f>
        <v>0</v>
      </c>
      <c r="BF179" s="194">
        <f>IF(N179="snížená",J179,0)</f>
        <v>0</v>
      </c>
      <c r="BG179" s="194">
        <f>IF(N179="zákl. přenesená",J179,0)</f>
        <v>0</v>
      </c>
      <c r="BH179" s="194">
        <f>IF(N179="sníž. přenesená",J179,0)</f>
        <v>0</v>
      </c>
      <c r="BI179" s="194">
        <f>IF(N179="nulová",J179,0)</f>
        <v>0</v>
      </c>
      <c r="BJ179" s="21" t="s">
        <v>76</v>
      </c>
      <c r="BK179" s="194">
        <f>ROUND(I179*H179,2)</f>
        <v>0</v>
      </c>
      <c r="BL179" s="21" t="s">
        <v>133</v>
      </c>
      <c r="BM179" s="21" t="s">
        <v>225</v>
      </c>
    </row>
    <row r="180" spans="2:51" s="10" customFormat="1" ht="13.5">
      <c r="B180" s="195"/>
      <c r="C180" s="196"/>
      <c r="D180" s="197" t="s">
        <v>134</v>
      </c>
      <c r="E180" s="198" t="s">
        <v>21</v>
      </c>
      <c r="F180" s="199" t="s">
        <v>228</v>
      </c>
      <c r="G180" s="196"/>
      <c r="H180" s="200">
        <v>98</v>
      </c>
      <c r="I180" s="201"/>
      <c r="J180" s="196"/>
      <c r="K180" s="196"/>
      <c r="L180" s="202"/>
      <c r="M180" s="203"/>
      <c r="N180" s="204"/>
      <c r="O180" s="204"/>
      <c r="P180" s="204"/>
      <c r="Q180" s="204"/>
      <c r="R180" s="204"/>
      <c r="S180" s="204"/>
      <c r="T180" s="205"/>
      <c r="AT180" s="206" t="s">
        <v>134</v>
      </c>
      <c r="AU180" s="206" t="s">
        <v>76</v>
      </c>
      <c r="AV180" s="10" t="s">
        <v>78</v>
      </c>
      <c r="AW180" s="10" t="s">
        <v>33</v>
      </c>
      <c r="AX180" s="10" t="s">
        <v>69</v>
      </c>
      <c r="AY180" s="206" t="s">
        <v>126</v>
      </c>
    </row>
    <row r="181" spans="2:51" s="11" customFormat="1" ht="13.5">
      <c r="B181" s="207"/>
      <c r="C181" s="208"/>
      <c r="D181" s="209" t="s">
        <v>134</v>
      </c>
      <c r="E181" s="210" t="s">
        <v>21</v>
      </c>
      <c r="F181" s="211" t="s">
        <v>136</v>
      </c>
      <c r="G181" s="208"/>
      <c r="H181" s="212">
        <v>98</v>
      </c>
      <c r="I181" s="213"/>
      <c r="J181" s="208"/>
      <c r="K181" s="208"/>
      <c r="L181" s="214"/>
      <c r="M181" s="215"/>
      <c r="N181" s="216"/>
      <c r="O181" s="216"/>
      <c r="P181" s="216"/>
      <c r="Q181" s="216"/>
      <c r="R181" s="216"/>
      <c r="S181" s="216"/>
      <c r="T181" s="217"/>
      <c r="AT181" s="218" t="s">
        <v>134</v>
      </c>
      <c r="AU181" s="218" t="s">
        <v>76</v>
      </c>
      <c r="AV181" s="11" t="s">
        <v>133</v>
      </c>
      <c r="AW181" s="11" t="s">
        <v>33</v>
      </c>
      <c r="AX181" s="11" t="s">
        <v>76</v>
      </c>
      <c r="AY181" s="218" t="s">
        <v>126</v>
      </c>
    </row>
    <row r="182" spans="2:65" s="1" customFormat="1" ht="22.5" customHeight="1">
      <c r="B182" s="38"/>
      <c r="C182" s="183" t="s">
        <v>229</v>
      </c>
      <c r="D182" s="183" t="s">
        <v>129</v>
      </c>
      <c r="E182" s="184" t="s">
        <v>230</v>
      </c>
      <c r="F182" s="185" t="s">
        <v>231</v>
      </c>
      <c r="G182" s="186" t="s">
        <v>207</v>
      </c>
      <c r="H182" s="187">
        <v>26</v>
      </c>
      <c r="I182" s="188"/>
      <c r="J182" s="189">
        <f>ROUND(I182*H182,2)</f>
        <v>0</v>
      </c>
      <c r="K182" s="185" t="s">
        <v>21</v>
      </c>
      <c r="L182" s="58"/>
      <c r="M182" s="190" t="s">
        <v>21</v>
      </c>
      <c r="N182" s="191" t="s">
        <v>40</v>
      </c>
      <c r="O182" s="39"/>
      <c r="P182" s="192">
        <f>O182*H182</f>
        <v>0</v>
      </c>
      <c r="Q182" s="192">
        <v>0</v>
      </c>
      <c r="R182" s="192">
        <f>Q182*H182</f>
        <v>0</v>
      </c>
      <c r="S182" s="192">
        <v>0</v>
      </c>
      <c r="T182" s="193">
        <f>S182*H182</f>
        <v>0</v>
      </c>
      <c r="AR182" s="21" t="s">
        <v>133</v>
      </c>
      <c r="AT182" s="21" t="s">
        <v>129</v>
      </c>
      <c r="AU182" s="21" t="s">
        <v>76</v>
      </c>
      <c r="AY182" s="21" t="s">
        <v>126</v>
      </c>
      <c r="BE182" s="194">
        <f>IF(N182="základní",J182,0)</f>
        <v>0</v>
      </c>
      <c r="BF182" s="194">
        <f>IF(N182="snížená",J182,0)</f>
        <v>0</v>
      </c>
      <c r="BG182" s="194">
        <f>IF(N182="zákl. přenesená",J182,0)</f>
        <v>0</v>
      </c>
      <c r="BH182" s="194">
        <f>IF(N182="sníž. přenesená",J182,0)</f>
        <v>0</v>
      </c>
      <c r="BI182" s="194">
        <f>IF(N182="nulová",J182,0)</f>
        <v>0</v>
      </c>
      <c r="BJ182" s="21" t="s">
        <v>76</v>
      </c>
      <c r="BK182" s="194">
        <f>ROUND(I182*H182,2)</f>
        <v>0</v>
      </c>
      <c r="BL182" s="21" t="s">
        <v>133</v>
      </c>
      <c r="BM182" s="21" t="s">
        <v>229</v>
      </c>
    </row>
    <row r="183" spans="2:51" s="10" customFormat="1" ht="13.5">
      <c r="B183" s="195"/>
      <c r="C183" s="196"/>
      <c r="D183" s="197" t="s">
        <v>134</v>
      </c>
      <c r="E183" s="198" t="s">
        <v>21</v>
      </c>
      <c r="F183" s="199" t="s">
        <v>232</v>
      </c>
      <c r="G183" s="196"/>
      <c r="H183" s="200">
        <v>26</v>
      </c>
      <c r="I183" s="201"/>
      <c r="J183" s="196"/>
      <c r="K183" s="196"/>
      <c r="L183" s="202"/>
      <c r="M183" s="203"/>
      <c r="N183" s="204"/>
      <c r="O183" s="204"/>
      <c r="P183" s="204"/>
      <c r="Q183" s="204"/>
      <c r="R183" s="204"/>
      <c r="S183" s="204"/>
      <c r="T183" s="205"/>
      <c r="AT183" s="206" t="s">
        <v>134</v>
      </c>
      <c r="AU183" s="206" t="s">
        <v>76</v>
      </c>
      <c r="AV183" s="10" t="s">
        <v>78</v>
      </c>
      <c r="AW183" s="10" t="s">
        <v>33</v>
      </c>
      <c r="AX183" s="10" t="s">
        <v>69</v>
      </c>
      <c r="AY183" s="206" t="s">
        <v>126</v>
      </c>
    </row>
    <row r="184" spans="2:51" s="11" customFormat="1" ht="13.5">
      <c r="B184" s="207"/>
      <c r="C184" s="208"/>
      <c r="D184" s="197" t="s">
        <v>134</v>
      </c>
      <c r="E184" s="219" t="s">
        <v>21</v>
      </c>
      <c r="F184" s="220" t="s">
        <v>136</v>
      </c>
      <c r="G184" s="208"/>
      <c r="H184" s="221">
        <v>26</v>
      </c>
      <c r="I184" s="213"/>
      <c r="J184" s="208"/>
      <c r="K184" s="208"/>
      <c r="L184" s="214"/>
      <c r="M184" s="215"/>
      <c r="N184" s="216"/>
      <c r="O184" s="216"/>
      <c r="P184" s="216"/>
      <c r="Q184" s="216"/>
      <c r="R184" s="216"/>
      <c r="S184" s="216"/>
      <c r="T184" s="217"/>
      <c r="AT184" s="218" t="s">
        <v>134</v>
      </c>
      <c r="AU184" s="218" t="s">
        <v>76</v>
      </c>
      <c r="AV184" s="11" t="s">
        <v>133</v>
      </c>
      <c r="AW184" s="11" t="s">
        <v>33</v>
      </c>
      <c r="AX184" s="11" t="s">
        <v>76</v>
      </c>
      <c r="AY184" s="218" t="s">
        <v>126</v>
      </c>
    </row>
    <row r="185" spans="2:63" s="9" customFormat="1" ht="37.35" customHeight="1">
      <c r="B185" s="166"/>
      <c r="C185" s="167"/>
      <c r="D185" s="180" t="s">
        <v>68</v>
      </c>
      <c r="E185" s="181" t="s">
        <v>233</v>
      </c>
      <c r="F185" s="181" t="s">
        <v>234</v>
      </c>
      <c r="G185" s="167"/>
      <c r="H185" s="167"/>
      <c r="I185" s="170"/>
      <c r="J185" s="182">
        <f>BK185</f>
        <v>0</v>
      </c>
      <c r="K185" s="167"/>
      <c r="L185" s="172"/>
      <c r="M185" s="173"/>
      <c r="N185" s="174"/>
      <c r="O185" s="174"/>
      <c r="P185" s="175">
        <f>SUM(P186:P218)</f>
        <v>0</v>
      </c>
      <c r="Q185" s="174"/>
      <c r="R185" s="175">
        <f>SUM(R186:R218)</f>
        <v>0</v>
      </c>
      <c r="S185" s="174"/>
      <c r="T185" s="176">
        <f>SUM(T186:T218)</f>
        <v>0</v>
      </c>
      <c r="AR185" s="177" t="s">
        <v>76</v>
      </c>
      <c r="AT185" s="178" t="s">
        <v>68</v>
      </c>
      <c r="AU185" s="178" t="s">
        <v>69</v>
      </c>
      <c r="AY185" s="177" t="s">
        <v>126</v>
      </c>
      <c r="BK185" s="179">
        <f>SUM(BK186:BK218)</f>
        <v>0</v>
      </c>
    </row>
    <row r="186" spans="2:65" s="1" customFormat="1" ht="22.5" customHeight="1">
      <c r="B186" s="38"/>
      <c r="C186" s="183" t="s">
        <v>235</v>
      </c>
      <c r="D186" s="183" t="s">
        <v>129</v>
      </c>
      <c r="E186" s="184" t="s">
        <v>236</v>
      </c>
      <c r="F186" s="185" t="s">
        <v>237</v>
      </c>
      <c r="G186" s="186" t="s">
        <v>132</v>
      </c>
      <c r="H186" s="187">
        <v>1022.298</v>
      </c>
      <c r="I186" s="188"/>
      <c r="J186" s="189">
        <f>ROUND(I186*H186,2)</f>
        <v>0</v>
      </c>
      <c r="K186" s="185" t="s">
        <v>21</v>
      </c>
      <c r="L186" s="58"/>
      <c r="M186" s="190" t="s">
        <v>21</v>
      </c>
      <c r="N186" s="191" t="s">
        <v>40</v>
      </c>
      <c r="O186" s="39"/>
      <c r="P186" s="192">
        <f>O186*H186</f>
        <v>0</v>
      </c>
      <c r="Q186" s="192">
        <v>0</v>
      </c>
      <c r="R186" s="192">
        <f>Q186*H186</f>
        <v>0</v>
      </c>
      <c r="S186" s="192">
        <v>0</v>
      </c>
      <c r="T186" s="193">
        <f>S186*H186</f>
        <v>0</v>
      </c>
      <c r="AR186" s="21" t="s">
        <v>133</v>
      </c>
      <c r="AT186" s="21" t="s">
        <v>129</v>
      </c>
      <c r="AU186" s="21" t="s">
        <v>76</v>
      </c>
      <c r="AY186" s="21" t="s">
        <v>126</v>
      </c>
      <c r="BE186" s="194">
        <f>IF(N186="základní",J186,0)</f>
        <v>0</v>
      </c>
      <c r="BF186" s="194">
        <f>IF(N186="snížená",J186,0)</f>
        <v>0</v>
      </c>
      <c r="BG186" s="194">
        <f>IF(N186="zákl. přenesená",J186,0)</f>
        <v>0</v>
      </c>
      <c r="BH186" s="194">
        <f>IF(N186="sníž. přenesená",J186,0)</f>
        <v>0</v>
      </c>
      <c r="BI186" s="194">
        <f>IF(N186="nulová",J186,0)</f>
        <v>0</v>
      </c>
      <c r="BJ186" s="21" t="s">
        <v>76</v>
      </c>
      <c r="BK186" s="194">
        <f>ROUND(I186*H186,2)</f>
        <v>0</v>
      </c>
      <c r="BL186" s="21" t="s">
        <v>133</v>
      </c>
      <c r="BM186" s="21" t="s">
        <v>235</v>
      </c>
    </row>
    <row r="187" spans="2:51" s="10" customFormat="1" ht="13.5">
      <c r="B187" s="195"/>
      <c r="C187" s="196"/>
      <c r="D187" s="197" t="s">
        <v>134</v>
      </c>
      <c r="E187" s="198" t="s">
        <v>21</v>
      </c>
      <c r="F187" s="199" t="s">
        <v>179</v>
      </c>
      <c r="G187" s="196"/>
      <c r="H187" s="200">
        <v>532.313</v>
      </c>
      <c r="I187" s="201"/>
      <c r="J187" s="196"/>
      <c r="K187" s="196"/>
      <c r="L187" s="202"/>
      <c r="M187" s="203"/>
      <c r="N187" s="204"/>
      <c r="O187" s="204"/>
      <c r="P187" s="204"/>
      <c r="Q187" s="204"/>
      <c r="R187" s="204"/>
      <c r="S187" s="204"/>
      <c r="T187" s="205"/>
      <c r="AT187" s="206" t="s">
        <v>134</v>
      </c>
      <c r="AU187" s="206" t="s">
        <v>76</v>
      </c>
      <c r="AV187" s="10" t="s">
        <v>78</v>
      </c>
      <c r="AW187" s="10" t="s">
        <v>33</v>
      </c>
      <c r="AX187" s="10" t="s">
        <v>69</v>
      </c>
      <c r="AY187" s="206" t="s">
        <v>126</v>
      </c>
    </row>
    <row r="188" spans="2:51" s="10" customFormat="1" ht="13.5">
      <c r="B188" s="195"/>
      <c r="C188" s="196"/>
      <c r="D188" s="197" t="s">
        <v>134</v>
      </c>
      <c r="E188" s="198" t="s">
        <v>21</v>
      </c>
      <c r="F188" s="199" t="s">
        <v>180</v>
      </c>
      <c r="G188" s="196"/>
      <c r="H188" s="200">
        <v>243.165</v>
      </c>
      <c r="I188" s="201"/>
      <c r="J188" s="196"/>
      <c r="K188" s="196"/>
      <c r="L188" s="202"/>
      <c r="M188" s="203"/>
      <c r="N188" s="204"/>
      <c r="O188" s="204"/>
      <c r="P188" s="204"/>
      <c r="Q188" s="204"/>
      <c r="R188" s="204"/>
      <c r="S188" s="204"/>
      <c r="T188" s="205"/>
      <c r="AT188" s="206" t="s">
        <v>134</v>
      </c>
      <c r="AU188" s="206" t="s">
        <v>76</v>
      </c>
      <c r="AV188" s="10" t="s">
        <v>78</v>
      </c>
      <c r="AW188" s="10" t="s">
        <v>33</v>
      </c>
      <c r="AX188" s="10" t="s">
        <v>69</v>
      </c>
      <c r="AY188" s="206" t="s">
        <v>126</v>
      </c>
    </row>
    <row r="189" spans="2:51" s="10" customFormat="1" ht="13.5">
      <c r="B189" s="195"/>
      <c r="C189" s="196"/>
      <c r="D189" s="197" t="s">
        <v>134</v>
      </c>
      <c r="E189" s="198" t="s">
        <v>21</v>
      </c>
      <c r="F189" s="199" t="s">
        <v>181</v>
      </c>
      <c r="G189" s="196"/>
      <c r="H189" s="200">
        <v>246.82</v>
      </c>
      <c r="I189" s="201"/>
      <c r="J189" s="196"/>
      <c r="K189" s="196"/>
      <c r="L189" s="202"/>
      <c r="M189" s="203"/>
      <c r="N189" s="204"/>
      <c r="O189" s="204"/>
      <c r="P189" s="204"/>
      <c r="Q189" s="204"/>
      <c r="R189" s="204"/>
      <c r="S189" s="204"/>
      <c r="T189" s="205"/>
      <c r="AT189" s="206" t="s">
        <v>134</v>
      </c>
      <c r="AU189" s="206" t="s">
        <v>76</v>
      </c>
      <c r="AV189" s="10" t="s">
        <v>78</v>
      </c>
      <c r="AW189" s="10" t="s">
        <v>33</v>
      </c>
      <c r="AX189" s="10" t="s">
        <v>69</v>
      </c>
      <c r="AY189" s="206" t="s">
        <v>126</v>
      </c>
    </row>
    <row r="190" spans="2:51" s="11" customFormat="1" ht="13.5">
      <c r="B190" s="207"/>
      <c r="C190" s="208"/>
      <c r="D190" s="209" t="s">
        <v>134</v>
      </c>
      <c r="E190" s="210" t="s">
        <v>21</v>
      </c>
      <c r="F190" s="211" t="s">
        <v>136</v>
      </c>
      <c r="G190" s="208"/>
      <c r="H190" s="212">
        <v>1022.298</v>
      </c>
      <c r="I190" s="213"/>
      <c r="J190" s="208"/>
      <c r="K190" s="208"/>
      <c r="L190" s="214"/>
      <c r="M190" s="215"/>
      <c r="N190" s="216"/>
      <c r="O190" s="216"/>
      <c r="P190" s="216"/>
      <c r="Q190" s="216"/>
      <c r="R190" s="216"/>
      <c r="S190" s="216"/>
      <c r="T190" s="217"/>
      <c r="AT190" s="218" t="s">
        <v>134</v>
      </c>
      <c r="AU190" s="218" t="s">
        <v>76</v>
      </c>
      <c r="AV190" s="11" t="s">
        <v>133</v>
      </c>
      <c r="AW190" s="11" t="s">
        <v>33</v>
      </c>
      <c r="AX190" s="11" t="s">
        <v>76</v>
      </c>
      <c r="AY190" s="218" t="s">
        <v>126</v>
      </c>
    </row>
    <row r="191" spans="2:65" s="1" customFormat="1" ht="22.5" customHeight="1">
      <c r="B191" s="38"/>
      <c r="C191" s="183" t="s">
        <v>238</v>
      </c>
      <c r="D191" s="183" t="s">
        <v>129</v>
      </c>
      <c r="E191" s="184" t="s">
        <v>239</v>
      </c>
      <c r="F191" s="185" t="s">
        <v>240</v>
      </c>
      <c r="G191" s="186" t="s">
        <v>132</v>
      </c>
      <c r="H191" s="187">
        <v>3066.893</v>
      </c>
      <c r="I191" s="188"/>
      <c r="J191" s="189">
        <f>ROUND(I191*H191,2)</f>
        <v>0</v>
      </c>
      <c r="K191" s="185" t="s">
        <v>21</v>
      </c>
      <c r="L191" s="58"/>
      <c r="M191" s="190" t="s">
        <v>21</v>
      </c>
      <c r="N191" s="191" t="s">
        <v>40</v>
      </c>
      <c r="O191" s="39"/>
      <c r="P191" s="192">
        <f>O191*H191</f>
        <v>0</v>
      </c>
      <c r="Q191" s="192">
        <v>0</v>
      </c>
      <c r="R191" s="192">
        <f>Q191*H191</f>
        <v>0</v>
      </c>
      <c r="S191" s="192">
        <v>0</v>
      </c>
      <c r="T191" s="193">
        <f>S191*H191</f>
        <v>0</v>
      </c>
      <c r="AR191" s="21" t="s">
        <v>133</v>
      </c>
      <c r="AT191" s="21" t="s">
        <v>129</v>
      </c>
      <c r="AU191" s="21" t="s">
        <v>76</v>
      </c>
      <c r="AY191" s="21" t="s">
        <v>126</v>
      </c>
      <c r="BE191" s="194">
        <f>IF(N191="základní",J191,0)</f>
        <v>0</v>
      </c>
      <c r="BF191" s="194">
        <f>IF(N191="snížená",J191,0)</f>
        <v>0</v>
      </c>
      <c r="BG191" s="194">
        <f>IF(N191="zákl. přenesená",J191,0)</f>
        <v>0</v>
      </c>
      <c r="BH191" s="194">
        <f>IF(N191="sníž. přenesená",J191,0)</f>
        <v>0</v>
      </c>
      <c r="BI191" s="194">
        <f>IF(N191="nulová",J191,0)</f>
        <v>0</v>
      </c>
      <c r="BJ191" s="21" t="s">
        <v>76</v>
      </c>
      <c r="BK191" s="194">
        <f>ROUND(I191*H191,2)</f>
        <v>0</v>
      </c>
      <c r="BL191" s="21" t="s">
        <v>133</v>
      </c>
      <c r="BM191" s="21" t="s">
        <v>238</v>
      </c>
    </row>
    <row r="192" spans="2:51" s="10" customFormat="1" ht="13.5">
      <c r="B192" s="195"/>
      <c r="C192" s="196"/>
      <c r="D192" s="209" t="s">
        <v>134</v>
      </c>
      <c r="E192" s="222" t="s">
        <v>21</v>
      </c>
      <c r="F192" s="223" t="s">
        <v>241</v>
      </c>
      <c r="G192" s="196"/>
      <c r="H192" s="224">
        <v>3066.893</v>
      </c>
      <c r="I192" s="201"/>
      <c r="J192" s="196"/>
      <c r="K192" s="196"/>
      <c r="L192" s="202"/>
      <c r="M192" s="203"/>
      <c r="N192" s="204"/>
      <c r="O192" s="204"/>
      <c r="P192" s="204"/>
      <c r="Q192" s="204"/>
      <c r="R192" s="204"/>
      <c r="S192" s="204"/>
      <c r="T192" s="205"/>
      <c r="AT192" s="206" t="s">
        <v>134</v>
      </c>
      <c r="AU192" s="206" t="s">
        <v>76</v>
      </c>
      <c r="AV192" s="10" t="s">
        <v>78</v>
      </c>
      <c r="AW192" s="10" t="s">
        <v>33</v>
      </c>
      <c r="AX192" s="10" t="s">
        <v>69</v>
      </c>
      <c r="AY192" s="206" t="s">
        <v>126</v>
      </c>
    </row>
    <row r="193" spans="2:65" s="1" customFormat="1" ht="22.5" customHeight="1">
      <c r="B193" s="38"/>
      <c r="C193" s="183" t="s">
        <v>242</v>
      </c>
      <c r="D193" s="183" t="s">
        <v>129</v>
      </c>
      <c r="E193" s="184" t="s">
        <v>243</v>
      </c>
      <c r="F193" s="185" t="s">
        <v>244</v>
      </c>
      <c r="G193" s="186" t="s">
        <v>132</v>
      </c>
      <c r="H193" s="187">
        <v>1022.298</v>
      </c>
      <c r="I193" s="188"/>
      <c r="J193" s="189">
        <f>ROUND(I193*H193,2)</f>
        <v>0</v>
      </c>
      <c r="K193" s="185" t="s">
        <v>21</v>
      </c>
      <c r="L193" s="58"/>
      <c r="M193" s="190" t="s">
        <v>21</v>
      </c>
      <c r="N193" s="191" t="s">
        <v>40</v>
      </c>
      <c r="O193" s="39"/>
      <c r="P193" s="192">
        <f>O193*H193</f>
        <v>0</v>
      </c>
      <c r="Q193" s="192">
        <v>0</v>
      </c>
      <c r="R193" s="192">
        <f>Q193*H193</f>
        <v>0</v>
      </c>
      <c r="S193" s="192">
        <v>0</v>
      </c>
      <c r="T193" s="193">
        <f>S193*H193</f>
        <v>0</v>
      </c>
      <c r="AR193" s="21" t="s">
        <v>133</v>
      </c>
      <c r="AT193" s="21" t="s">
        <v>129</v>
      </c>
      <c r="AU193" s="21" t="s">
        <v>76</v>
      </c>
      <c r="AY193" s="21" t="s">
        <v>126</v>
      </c>
      <c r="BE193" s="194">
        <f>IF(N193="základní",J193,0)</f>
        <v>0</v>
      </c>
      <c r="BF193" s="194">
        <f>IF(N193="snížená",J193,0)</f>
        <v>0</v>
      </c>
      <c r="BG193" s="194">
        <f>IF(N193="zákl. přenesená",J193,0)</f>
        <v>0</v>
      </c>
      <c r="BH193" s="194">
        <f>IF(N193="sníž. přenesená",J193,0)</f>
        <v>0</v>
      </c>
      <c r="BI193" s="194">
        <f>IF(N193="nulová",J193,0)</f>
        <v>0</v>
      </c>
      <c r="BJ193" s="21" t="s">
        <v>76</v>
      </c>
      <c r="BK193" s="194">
        <f>ROUND(I193*H193,2)</f>
        <v>0</v>
      </c>
      <c r="BL193" s="21" t="s">
        <v>133</v>
      </c>
      <c r="BM193" s="21" t="s">
        <v>242</v>
      </c>
    </row>
    <row r="194" spans="2:51" s="10" customFormat="1" ht="13.5">
      <c r="B194" s="195"/>
      <c r="C194" s="196"/>
      <c r="D194" s="197" t="s">
        <v>134</v>
      </c>
      <c r="E194" s="198" t="s">
        <v>21</v>
      </c>
      <c r="F194" s="199" t="s">
        <v>245</v>
      </c>
      <c r="G194" s="196"/>
      <c r="H194" s="200">
        <v>532.313</v>
      </c>
      <c r="I194" s="201"/>
      <c r="J194" s="196"/>
      <c r="K194" s="196"/>
      <c r="L194" s="202"/>
      <c r="M194" s="203"/>
      <c r="N194" s="204"/>
      <c r="O194" s="204"/>
      <c r="P194" s="204"/>
      <c r="Q194" s="204"/>
      <c r="R194" s="204"/>
      <c r="S194" s="204"/>
      <c r="T194" s="205"/>
      <c r="AT194" s="206" t="s">
        <v>134</v>
      </c>
      <c r="AU194" s="206" t="s">
        <v>76</v>
      </c>
      <c r="AV194" s="10" t="s">
        <v>78</v>
      </c>
      <c r="AW194" s="10" t="s">
        <v>33</v>
      </c>
      <c r="AX194" s="10" t="s">
        <v>69</v>
      </c>
      <c r="AY194" s="206" t="s">
        <v>126</v>
      </c>
    </row>
    <row r="195" spans="2:51" s="10" customFormat="1" ht="13.5">
      <c r="B195" s="195"/>
      <c r="C195" s="196"/>
      <c r="D195" s="197" t="s">
        <v>134</v>
      </c>
      <c r="E195" s="198" t="s">
        <v>21</v>
      </c>
      <c r="F195" s="199" t="s">
        <v>246</v>
      </c>
      <c r="G195" s="196"/>
      <c r="H195" s="200">
        <v>243.165</v>
      </c>
      <c r="I195" s="201"/>
      <c r="J195" s="196"/>
      <c r="K195" s="196"/>
      <c r="L195" s="202"/>
      <c r="M195" s="203"/>
      <c r="N195" s="204"/>
      <c r="O195" s="204"/>
      <c r="P195" s="204"/>
      <c r="Q195" s="204"/>
      <c r="R195" s="204"/>
      <c r="S195" s="204"/>
      <c r="T195" s="205"/>
      <c r="AT195" s="206" t="s">
        <v>134</v>
      </c>
      <c r="AU195" s="206" t="s">
        <v>76</v>
      </c>
      <c r="AV195" s="10" t="s">
        <v>78</v>
      </c>
      <c r="AW195" s="10" t="s">
        <v>33</v>
      </c>
      <c r="AX195" s="10" t="s">
        <v>69</v>
      </c>
      <c r="AY195" s="206" t="s">
        <v>126</v>
      </c>
    </row>
    <row r="196" spans="2:51" s="10" customFormat="1" ht="13.5">
      <c r="B196" s="195"/>
      <c r="C196" s="196"/>
      <c r="D196" s="197" t="s">
        <v>134</v>
      </c>
      <c r="E196" s="198" t="s">
        <v>21</v>
      </c>
      <c r="F196" s="199" t="s">
        <v>181</v>
      </c>
      <c r="G196" s="196"/>
      <c r="H196" s="200">
        <v>246.82</v>
      </c>
      <c r="I196" s="201"/>
      <c r="J196" s="196"/>
      <c r="K196" s="196"/>
      <c r="L196" s="202"/>
      <c r="M196" s="203"/>
      <c r="N196" s="204"/>
      <c r="O196" s="204"/>
      <c r="P196" s="204"/>
      <c r="Q196" s="204"/>
      <c r="R196" s="204"/>
      <c r="S196" s="204"/>
      <c r="T196" s="205"/>
      <c r="AT196" s="206" t="s">
        <v>134</v>
      </c>
      <c r="AU196" s="206" t="s">
        <v>76</v>
      </c>
      <c r="AV196" s="10" t="s">
        <v>78</v>
      </c>
      <c r="AW196" s="10" t="s">
        <v>33</v>
      </c>
      <c r="AX196" s="10" t="s">
        <v>69</v>
      </c>
      <c r="AY196" s="206" t="s">
        <v>126</v>
      </c>
    </row>
    <row r="197" spans="2:51" s="11" customFormat="1" ht="13.5">
      <c r="B197" s="207"/>
      <c r="C197" s="208"/>
      <c r="D197" s="209" t="s">
        <v>134</v>
      </c>
      <c r="E197" s="210" t="s">
        <v>21</v>
      </c>
      <c r="F197" s="211" t="s">
        <v>136</v>
      </c>
      <c r="G197" s="208"/>
      <c r="H197" s="212">
        <v>1022.298</v>
      </c>
      <c r="I197" s="213"/>
      <c r="J197" s="208"/>
      <c r="K197" s="208"/>
      <c r="L197" s="214"/>
      <c r="M197" s="215"/>
      <c r="N197" s="216"/>
      <c r="O197" s="216"/>
      <c r="P197" s="216"/>
      <c r="Q197" s="216"/>
      <c r="R197" s="216"/>
      <c r="S197" s="216"/>
      <c r="T197" s="217"/>
      <c r="AT197" s="218" t="s">
        <v>134</v>
      </c>
      <c r="AU197" s="218" t="s">
        <v>76</v>
      </c>
      <c r="AV197" s="11" t="s">
        <v>133</v>
      </c>
      <c r="AW197" s="11" t="s">
        <v>33</v>
      </c>
      <c r="AX197" s="11" t="s">
        <v>76</v>
      </c>
      <c r="AY197" s="218" t="s">
        <v>126</v>
      </c>
    </row>
    <row r="198" spans="2:65" s="1" customFormat="1" ht="22.5" customHeight="1">
      <c r="B198" s="38"/>
      <c r="C198" s="183" t="s">
        <v>247</v>
      </c>
      <c r="D198" s="183" t="s">
        <v>129</v>
      </c>
      <c r="E198" s="184" t="s">
        <v>248</v>
      </c>
      <c r="F198" s="185" t="s">
        <v>249</v>
      </c>
      <c r="G198" s="186" t="s">
        <v>207</v>
      </c>
      <c r="H198" s="187">
        <v>5.6</v>
      </c>
      <c r="I198" s="188"/>
      <c r="J198" s="189">
        <f>ROUND(I198*H198,2)</f>
        <v>0</v>
      </c>
      <c r="K198" s="185" t="s">
        <v>21</v>
      </c>
      <c r="L198" s="58"/>
      <c r="M198" s="190" t="s">
        <v>21</v>
      </c>
      <c r="N198" s="191" t="s">
        <v>40</v>
      </c>
      <c r="O198" s="39"/>
      <c r="P198" s="192">
        <f>O198*H198</f>
        <v>0</v>
      </c>
      <c r="Q198" s="192">
        <v>0</v>
      </c>
      <c r="R198" s="192">
        <f>Q198*H198</f>
        <v>0</v>
      </c>
      <c r="S198" s="192">
        <v>0</v>
      </c>
      <c r="T198" s="193">
        <f>S198*H198</f>
        <v>0</v>
      </c>
      <c r="AR198" s="21" t="s">
        <v>133</v>
      </c>
      <c r="AT198" s="21" t="s">
        <v>129</v>
      </c>
      <c r="AU198" s="21" t="s">
        <v>76</v>
      </c>
      <c r="AY198" s="21" t="s">
        <v>126</v>
      </c>
      <c r="BE198" s="194">
        <f>IF(N198="základní",J198,0)</f>
        <v>0</v>
      </c>
      <c r="BF198" s="194">
        <f>IF(N198="snížená",J198,0)</f>
        <v>0</v>
      </c>
      <c r="BG198" s="194">
        <f>IF(N198="zákl. přenesená",J198,0)</f>
        <v>0</v>
      </c>
      <c r="BH198" s="194">
        <f>IF(N198="sníž. přenesená",J198,0)</f>
        <v>0</v>
      </c>
      <c r="BI198" s="194">
        <f>IF(N198="nulová",J198,0)</f>
        <v>0</v>
      </c>
      <c r="BJ198" s="21" t="s">
        <v>76</v>
      </c>
      <c r="BK198" s="194">
        <f>ROUND(I198*H198,2)</f>
        <v>0</v>
      </c>
      <c r="BL198" s="21" t="s">
        <v>133</v>
      </c>
      <c r="BM198" s="21" t="s">
        <v>247</v>
      </c>
    </row>
    <row r="199" spans="2:51" s="10" customFormat="1" ht="13.5">
      <c r="B199" s="195"/>
      <c r="C199" s="196"/>
      <c r="D199" s="197" t="s">
        <v>134</v>
      </c>
      <c r="E199" s="198" t="s">
        <v>21</v>
      </c>
      <c r="F199" s="199" t="s">
        <v>250</v>
      </c>
      <c r="G199" s="196"/>
      <c r="H199" s="200">
        <v>3.6</v>
      </c>
      <c r="I199" s="201"/>
      <c r="J199" s="196"/>
      <c r="K199" s="196"/>
      <c r="L199" s="202"/>
      <c r="M199" s="203"/>
      <c r="N199" s="204"/>
      <c r="O199" s="204"/>
      <c r="P199" s="204"/>
      <c r="Q199" s="204"/>
      <c r="R199" s="204"/>
      <c r="S199" s="204"/>
      <c r="T199" s="205"/>
      <c r="AT199" s="206" t="s">
        <v>134</v>
      </c>
      <c r="AU199" s="206" t="s">
        <v>76</v>
      </c>
      <c r="AV199" s="10" t="s">
        <v>78</v>
      </c>
      <c r="AW199" s="10" t="s">
        <v>33</v>
      </c>
      <c r="AX199" s="10" t="s">
        <v>69</v>
      </c>
      <c r="AY199" s="206" t="s">
        <v>126</v>
      </c>
    </row>
    <row r="200" spans="2:51" s="10" customFormat="1" ht="13.5">
      <c r="B200" s="195"/>
      <c r="C200" s="196"/>
      <c r="D200" s="197" t="s">
        <v>134</v>
      </c>
      <c r="E200" s="198" t="s">
        <v>21</v>
      </c>
      <c r="F200" s="199" t="s">
        <v>251</v>
      </c>
      <c r="G200" s="196"/>
      <c r="H200" s="200">
        <v>2</v>
      </c>
      <c r="I200" s="201"/>
      <c r="J200" s="196"/>
      <c r="K200" s="196"/>
      <c r="L200" s="202"/>
      <c r="M200" s="203"/>
      <c r="N200" s="204"/>
      <c r="O200" s="204"/>
      <c r="P200" s="204"/>
      <c r="Q200" s="204"/>
      <c r="R200" s="204"/>
      <c r="S200" s="204"/>
      <c r="T200" s="205"/>
      <c r="AT200" s="206" t="s">
        <v>134</v>
      </c>
      <c r="AU200" s="206" t="s">
        <v>76</v>
      </c>
      <c r="AV200" s="10" t="s">
        <v>78</v>
      </c>
      <c r="AW200" s="10" t="s">
        <v>33</v>
      </c>
      <c r="AX200" s="10" t="s">
        <v>69</v>
      </c>
      <c r="AY200" s="206" t="s">
        <v>126</v>
      </c>
    </row>
    <row r="201" spans="2:51" s="11" customFormat="1" ht="13.5">
      <c r="B201" s="207"/>
      <c r="C201" s="208"/>
      <c r="D201" s="209" t="s">
        <v>134</v>
      </c>
      <c r="E201" s="210" t="s">
        <v>21</v>
      </c>
      <c r="F201" s="211" t="s">
        <v>136</v>
      </c>
      <c r="G201" s="208"/>
      <c r="H201" s="212">
        <v>5.6</v>
      </c>
      <c r="I201" s="213"/>
      <c r="J201" s="208"/>
      <c r="K201" s="208"/>
      <c r="L201" s="214"/>
      <c r="M201" s="215"/>
      <c r="N201" s="216"/>
      <c r="O201" s="216"/>
      <c r="P201" s="216"/>
      <c r="Q201" s="216"/>
      <c r="R201" s="216"/>
      <c r="S201" s="216"/>
      <c r="T201" s="217"/>
      <c r="AT201" s="218" t="s">
        <v>134</v>
      </c>
      <c r="AU201" s="218" t="s">
        <v>76</v>
      </c>
      <c r="AV201" s="11" t="s">
        <v>133</v>
      </c>
      <c r="AW201" s="11" t="s">
        <v>33</v>
      </c>
      <c r="AX201" s="11" t="s">
        <v>76</v>
      </c>
      <c r="AY201" s="218" t="s">
        <v>126</v>
      </c>
    </row>
    <row r="202" spans="2:65" s="1" customFormat="1" ht="22.5" customHeight="1">
      <c r="B202" s="38"/>
      <c r="C202" s="183" t="s">
        <v>252</v>
      </c>
      <c r="D202" s="183" t="s">
        <v>129</v>
      </c>
      <c r="E202" s="184" t="s">
        <v>253</v>
      </c>
      <c r="F202" s="185" t="s">
        <v>254</v>
      </c>
      <c r="G202" s="186" t="s">
        <v>207</v>
      </c>
      <c r="H202" s="187">
        <v>16.8</v>
      </c>
      <c r="I202" s="188"/>
      <c r="J202" s="189">
        <f>ROUND(I202*H202,2)</f>
        <v>0</v>
      </c>
      <c r="K202" s="185" t="s">
        <v>21</v>
      </c>
      <c r="L202" s="58"/>
      <c r="M202" s="190" t="s">
        <v>21</v>
      </c>
      <c r="N202" s="191" t="s">
        <v>40</v>
      </c>
      <c r="O202" s="39"/>
      <c r="P202" s="192">
        <f>O202*H202</f>
        <v>0</v>
      </c>
      <c r="Q202" s="192">
        <v>0</v>
      </c>
      <c r="R202" s="192">
        <f>Q202*H202</f>
        <v>0</v>
      </c>
      <c r="S202" s="192">
        <v>0</v>
      </c>
      <c r="T202" s="193">
        <f>S202*H202</f>
        <v>0</v>
      </c>
      <c r="AR202" s="21" t="s">
        <v>133</v>
      </c>
      <c r="AT202" s="21" t="s">
        <v>129</v>
      </c>
      <c r="AU202" s="21" t="s">
        <v>76</v>
      </c>
      <c r="AY202" s="21" t="s">
        <v>126</v>
      </c>
      <c r="BE202" s="194">
        <f>IF(N202="základní",J202,0)</f>
        <v>0</v>
      </c>
      <c r="BF202" s="194">
        <f>IF(N202="snížená",J202,0)</f>
        <v>0</v>
      </c>
      <c r="BG202" s="194">
        <f>IF(N202="zákl. přenesená",J202,0)</f>
        <v>0</v>
      </c>
      <c r="BH202" s="194">
        <f>IF(N202="sníž. přenesená",J202,0)</f>
        <v>0</v>
      </c>
      <c r="BI202" s="194">
        <f>IF(N202="nulová",J202,0)</f>
        <v>0</v>
      </c>
      <c r="BJ202" s="21" t="s">
        <v>76</v>
      </c>
      <c r="BK202" s="194">
        <f>ROUND(I202*H202,2)</f>
        <v>0</v>
      </c>
      <c r="BL202" s="21" t="s">
        <v>133</v>
      </c>
      <c r="BM202" s="21" t="s">
        <v>252</v>
      </c>
    </row>
    <row r="203" spans="2:65" s="1" customFormat="1" ht="22.5" customHeight="1">
      <c r="B203" s="38"/>
      <c r="C203" s="183" t="s">
        <v>255</v>
      </c>
      <c r="D203" s="183" t="s">
        <v>129</v>
      </c>
      <c r="E203" s="184" t="s">
        <v>256</v>
      </c>
      <c r="F203" s="185" t="s">
        <v>257</v>
      </c>
      <c r="G203" s="186" t="s">
        <v>207</v>
      </c>
      <c r="H203" s="187">
        <v>5.6</v>
      </c>
      <c r="I203" s="188"/>
      <c r="J203" s="189">
        <f>ROUND(I203*H203,2)</f>
        <v>0</v>
      </c>
      <c r="K203" s="185" t="s">
        <v>21</v>
      </c>
      <c r="L203" s="58"/>
      <c r="M203" s="190" t="s">
        <v>21</v>
      </c>
      <c r="N203" s="191" t="s">
        <v>40</v>
      </c>
      <c r="O203" s="39"/>
      <c r="P203" s="192">
        <f>O203*H203</f>
        <v>0</v>
      </c>
      <c r="Q203" s="192">
        <v>0</v>
      </c>
      <c r="R203" s="192">
        <f>Q203*H203</f>
        <v>0</v>
      </c>
      <c r="S203" s="192">
        <v>0</v>
      </c>
      <c r="T203" s="193">
        <f>S203*H203</f>
        <v>0</v>
      </c>
      <c r="AR203" s="21" t="s">
        <v>133</v>
      </c>
      <c r="AT203" s="21" t="s">
        <v>129</v>
      </c>
      <c r="AU203" s="21" t="s">
        <v>76</v>
      </c>
      <c r="AY203" s="21" t="s">
        <v>126</v>
      </c>
      <c r="BE203" s="194">
        <f>IF(N203="základní",J203,0)</f>
        <v>0</v>
      </c>
      <c r="BF203" s="194">
        <f>IF(N203="snížená",J203,0)</f>
        <v>0</v>
      </c>
      <c r="BG203" s="194">
        <f>IF(N203="zákl. přenesená",J203,0)</f>
        <v>0</v>
      </c>
      <c r="BH203" s="194">
        <f>IF(N203="sníž. přenesená",J203,0)</f>
        <v>0</v>
      </c>
      <c r="BI203" s="194">
        <f>IF(N203="nulová",J203,0)</f>
        <v>0</v>
      </c>
      <c r="BJ203" s="21" t="s">
        <v>76</v>
      </c>
      <c r="BK203" s="194">
        <f>ROUND(I203*H203,2)</f>
        <v>0</v>
      </c>
      <c r="BL203" s="21" t="s">
        <v>133</v>
      </c>
      <c r="BM203" s="21" t="s">
        <v>255</v>
      </c>
    </row>
    <row r="204" spans="2:51" s="10" customFormat="1" ht="13.5">
      <c r="B204" s="195"/>
      <c r="C204" s="196"/>
      <c r="D204" s="197" t="s">
        <v>134</v>
      </c>
      <c r="E204" s="198" t="s">
        <v>21</v>
      </c>
      <c r="F204" s="199" t="s">
        <v>250</v>
      </c>
      <c r="G204" s="196"/>
      <c r="H204" s="200">
        <v>3.6</v>
      </c>
      <c r="I204" s="201"/>
      <c r="J204" s="196"/>
      <c r="K204" s="196"/>
      <c r="L204" s="202"/>
      <c r="M204" s="203"/>
      <c r="N204" s="204"/>
      <c r="O204" s="204"/>
      <c r="P204" s="204"/>
      <c r="Q204" s="204"/>
      <c r="R204" s="204"/>
      <c r="S204" s="204"/>
      <c r="T204" s="205"/>
      <c r="AT204" s="206" t="s">
        <v>134</v>
      </c>
      <c r="AU204" s="206" t="s">
        <v>76</v>
      </c>
      <c r="AV204" s="10" t="s">
        <v>78</v>
      </c>
      <c r="AW204" s="10" t="s">
        <v>33</v>
      </c>
      <c r="AX204" s="10" t="s">
        <v>69</v>
      </c>
      <c r="AY204" s="206" t="s">
        <v>126</v>
      </c>
    </row>
    <row r="205" spans="2:51" s="10" customFormat="1" ht="13.5">
      <c r="B205" s="195"/>
      <c r="C205" s="196"/>
      <c r="D205" s="197" t="s">
        <v>134</v>
      </c>
      <c r="E205" s="198" t="s">
        <v>21</v>
      </c>
      <c r="F205" s="199" t="s">
        <v>251</v>
      </c>
      <c r="G205" s="196"/>
      <c r="H205" s="200">
        <v>2</v>
      </c>
      <c r="I205" s="201"/>
      <c r="J205" s="196"/>
      <c r="K205" s="196"/>
      <c r="L205" s="202"/>
      <c r="M205" s="203"/>
      <c r="N205" s="204"/>
      <c r="O205" s="204"/>
      <c r="P205" s="204"/>
      <c r="Q205" s="204"/>
      <c r="R205" s="204"/>
      <c r="S205" s="204"/>
      <c r="T205" s="205"/>
      <c r="AT205" s="206" t="s">
        <v>134</v>
      </c>
      <c r="AU205" s="206" t="s">
        <v>76</v>
      </c>
      <c r="AV205" s="10" t="s">
        <v>78</v>
      </c>
      <c r="AW205" s="10" t="s">
        <v>33</v>
      </c>
      <c r="AX205" s="10" t="s">
        <v>69</v>
      </c>
      <c r="AY205" s="206" t="s">
        <v>126</v>
      </c>
    </row>
    <row r="206" spans="2:51" s="11" customFormat="1" ht="13.5">
      <c r="B206" s="207"/>
      <c r="C206" s="208"/>
      <c r="D206" s="209" t="s">
        <v>134</v>
      </c>
      <c r="E206" s="210" t="s">
        <v>21</v>
      </c>
      <c r="F206" s="211" t="s">
        <v>136</v>
      </c>
      <c r="G206" s="208"/>
      <c r="H206" s="212">
        <v>5.6</v>
      </c>
      <c r="I206" s="213"/>
      <c r="J206" s="208"/>
      <c r="K206" s="208"/>
      <c r="L206" s="214"/>
      <c r="M206" s="215"/>
      <c r="N206" s="216"/>
      <c r="O206" s="216"/>
      <c r="P206" s="216"/>
      <c r="Q206" s="216"/>
      <c r="R206" s="216"/>
      <c r="S206" s="216"/>
      <c r="T206" s="217"/>
      <c r="AT206" s="218" t="s">
        <v>134</v>
      </c>
      <c r="AU206" s="218" t="s">
        <v>76</v>
      </c>
      <c r="AV206" s="11" t="s">
        <v>133</v>
      </c>
      <c r="AW206" s="11" t="s">
        <v>33</v>
      </c>
      <c r="AX206" s="11" t="s">
        <v>76</v>
      </c>
      <c r="AY206" s="218" t="s">
        <v>126</v>
      </c>
    </row>
    <row r="207" spans="2:65" s="1" customFormat="1" ht="22.5" customHeight="1">
      <c r="B207" s="38"/>
      <c r="C207" s="183" t="s">
        <v>258</v>
      </c>
      <c r="D207" s="183" t="s">
        <v>129</v>
      </c>
      <c r="E207" s="184" t="s">
        <v>259</v>
      </c>
      <c r="F207" s="185" t="s">
        <v>260</v>
      </c>
      <c r="G207" s="186" t="s">
        <v>132</v>
      </c>
      <c r="H207" s="187">
        <v>1022.298</v>
      </c>
      <c r="I207" s="188"/>
      <c r="J207" s="189">
        <f>ROUND(I207*H207,2)</f>
        <v>0</v>
      </c>
      <c r="K207" s="185" t="s">
        <v>21</v>
      </c>
      <c r="L207" s="58"/>
      <c r="M207" s="190" t="s">
        <v>21</v>
      </c>
      <c r="N207" s="191" t="s">
        <v>40</v>
      </c>
      <c r="O207" s="39"/>
      <c r="P207" s="192">
        <f>O207*H207</f>
        <v>0</v>
      </c>
      <c r="Q207" s="192">
        <v>0</v>
      </c>
      <c r="R207" s="192">
        <f>Q207*H207</f>
        <v>0</v>
      </c>
      <c r="S207" s="192">
        <v>0</v>
      </c>
      <c r="T207" s="193">
        <f>S207*H207</f>
        <v>0</v>
      </c>
      <c r="AR207" s="21" t="s">
        <v>133</v>
      </c>
      <c r="AT207" s="21" t="s">
        <v>129</v>
      </c>
      <c r="AU207" s="21" t="s">
        <v>76</v>
      </c>
      <c r="AY207" s="21" t="s">
        <v>126</v>
      </c>
      <c r="BE207" s="194">
        <f>IF(N207="základní",J207,0)</f>
        <v>0</v>
      </c>
      <c r="BF207" s="194">
        <f>IF(N207="snížená",J207,0)</f>
        <v>0</v>
      </c>
      <c r="BG207" s="194">
        <f>IF(N207="zákl. přenesená",J207,0)</f>
        <v>0</v>
      </c>
      <c r="BH207" s="194">
        <f>IF(N207="sníž. přenesená",J207,0)</f>
        <v>0</v>
      </c>
      <c r="BI207" s="194">
        <f>IF(N207="nulová",J207,0)</f>
        <v>0</v>
      </c>
      <c r="BJ207" s="21" t="s">
        <v>76</v>
      </c>
      <c r="BK207" s="194">
        <f>ROUND(I207*H207,2)</f>
        <v>0</v>
      </c>
      <c r="BL207" s="21" t="s">
        <v>133</v>
      </c>
      <c r="BM207" s="21" t="s">
        <v>258</v>
      </c>
    </row>
    <row r="208" spans="2:51" s="10" customFormat="1" ht="13.5">
      <c r="B208" s="195"/>
      <c r="C208" s="196"/>
      <c r="D208" s="197" t="s">
        <v>134</v>
      </c>
      <c r="E208" s="198" t="s">
        <v>21</v>
      </c>
      <c r="F208" s="199" t="s">
        <v>179</v>
      </c>
      <c r="G208" s="196"/>
      <c r="H208" s="200">
        <v>532.313</v>
      </c>
      <c r="I208" s="201"/>
      <c r="J208" s="196"/>
      <c r="K208" s="196"/>
      <c r="L208" s="202"/>
      <c r="M208" s="203"/>
      <c r="N208" s="204"/>
      <c r="O208" s="204"/>
      <c r="P208" s="204"/>
      <c r="Q208" s="204"/>
      <c r="R208" s="204"/>
      <c r="S208" s="204"/>
      <c r="T208" s="205"/>
      <c r="AT208" s="206" t="s">
        <v>134</v>
      </c>
      <c r="AU208" s="206" t="s">
        <v>76</v>
      </c>
      <c r="AV208" s="10" t="s">
        <v>78</v>
      </c>
      <c r="AW208" s="10" t="s">
        <v>33</v>
      </c>
      <c r="AX208" s="10" t="s">
        <v>69</v>
      </c>
      <c r="AY208" s="206" t="s">
        <v>126</v>
      </c>
    </row>
    <row r="209" spans="2:51" s="10" customFormat="1" ht="13.5">
      <c r="B209" s="195"/>
      <c r="C209" s="196"/>
      <c r="D209" s="197" t="s">
        <v>134</v>
      </c>
      <c r="E209" s="198" t="s">
        <v>21</v>
      </c>
      <c r="F209" s="199" t="s">
        <v>180</v>
      </c>
      <c r="G209" s="196"/>
      <c r="H209" s="200">
        <v>243.165</v>
      </c>
      <c r="I209" s="201"/>
      <c r="J209" s="196"/>
      <c r="K209" s="196"/>
      <c r="L209" s="202"/>
      <c r="M209" s="203"/>
      <c r="N209" s="204"/>
      <c r="O209" s="204"/>
      <c r="P209" s="204"/>
      <c r="Q209" s="204"/>
      <c r="R209" s="204"/>
      <c r="S209" s="204"/>
      <c r="T209" s="205"/>
      <c r="AT209" s="206" t="s">
        <v>134</v>
      </c>
      <c r="AU209" s="206" t="s">
        <v>76</v>
      </c>
      <c r="AV209" s="10" t="s">
        <v>78</v>
      </c>
      <c r="AW209" s="10" t="s">
        <v>33</v>
      </c>
      <c r="AX209" s="10" t="s">
        <v>69</v>
      </c>
      <c r="AY209" s="206" t="s">
        <v>126</v>
      </c>
    </row>
    <row r="210" spans="2:51" s="10" customFormat="1" ht="13.5">
      <c r="B210" s="195"/>
      <c r="C210" s="196"/>
      <c r="D210" s="197" t="s">
        <v>134</v>
      </c>
      <c r="E210" s="198" t="s">
        <v>21</v>
      </c>
      <c r="F210" s="199" t="s">
        <v>261</v>
      </c>
      <c r="G210" s="196"/>
      <c r="H210" s="200">
        <v>246.82</v>
      </c>
      <c r="I210" s="201"/>
      <c r="J210" s="196"/>
      <c r="K210" s="196"/>
      <c r="L210" s="202"/>
      <c r="M210" s="203"/>
      <c r="N210" s="204"/>
      <c r="O210" s="204"/>
      <c r="P210" s="204"/>
      <c r="Q210" s="204"/>
      <c r="R210" s="204"/>
      <c r="S210" s="204"/>
      <c r="T210" s="205"/>
      <c r="AT210" s="206" t="s">
        <v>134</v>
      </c>
      <c r="AU210" s="206" t="s">
        <v>76</v>
      </c>
      <c r="AV210" s="10" t="s">
        <v>78</v>
      </c>
      <c r="AW210" s="10" t="s">
        <v>33</v>
      </c>
      <c r="AX210" s="10" t="s">
        <v>69</v>
      </c>
      <c r="AY210" s="206" t="s">
        <v>126</v>
      </c>
    </row>
    <row r="211" spans="2:51" s="11" customFormat="1" ht="13.5">
      <c r="B211" s="207"/>
      <c r="C211" s="208"/>
      <c r="D211" s="209" t="s">
        <v>134</v>
      </c>
      <c r="E211" s="210" t="s">
        <v>21</v>
      </c>
      <c r="F211" s="211" t="s">
        <v>136</v>
      </c>
      <c r="G211" s="208"/>
      <c r="H211" s="212">
        <v>1022.298</v>
      </c>
      <c r="I211" s="213"/>
      <c r="J211" s="208"/>
      <c r="K211" s="208"/>
      <c r="L211" s="214"/>
      <c r="M211" s="215"/>
      <c r="N211" s="216"/>
      <c r="O211" s="216"/>
      <c r="P211" s="216"/>
      <c r="Q211" s="216"/>
      <c r="R211" s="216"/>
      <c r="S211" s="216"/>
      <c r="T211" s="217"/>
      <c r="AT211" s="218" t="s">
        <v>134</v>
      </c>
      <c r="AU211" s="218" t="s">
        <v>76</v>
      </c>
      <c r="AV211" s="11" t="s">
        <v>133</v>
      </c>
      <c r="AW211" s="11" t="s">
        <v>33</v>
      </c>
      <c r="AX211" s="11" t="s">
        <v>76</v>
      </c>
      <c r="AY211" s="218" t="s">
        <v>126</v>
      </c>
    </row>
    <row r="212" spans="2:65" s="1" customFormat="1" ht="22.5" customHeight="1">
      <c r="B212" s="38"/>
      <c r="C212" s="183" t="s">
        <v>262</v>
      </c>
      <c r="D212" s="183" t="s">
        <v>129</v>
      </c>
      <c r="E212" s="184" t="s">
        <v>263</v>
      </c>
      <c r="F212" s="185" t="s">
        <v>264</v>
      </c>
      <c r="G212" s="186" t="s">
        <v>132</v>
      </c>
      <c r="H212" s="187">
        <v>3066.893</v>
      </c>
      <c r="I212" s="188"/>
      <c r="J212" s="189">
        <f>ROUND(I212*H212,2)</f>
        <v>0</v>
      </c>
      <c r="K212" s="185" t="s">
        <v>21</v>
      </c>
      <c r="L212" s="58"/>
      <c r="M212" s="190" t="s">
        <v>21</v>
      </c>
      <c r="N212" s="191" t="s">
        <v>40</v>
      </c>
      <c r="O212" s="39"/>
      <c r="P212" s="192">
        <f>O212*H212</f>
        <v>0</v>
      </c>
      <c r="Q212" s="192">
        <v>0</v>
      </c>
      <c r="R212" s="192">
        <f>Q212*H212</f>
        <v>0</v>
      </c>
      <c r="S212" s="192">
        <v>0</v>
      </c>
      <c r="T212" s="193">
        <f>S212*H212</f>
        <v>0</v>
      </c>
      <c r="AR212" s="21" t="s">
        <v>133</v>
      </c>
      <c r="AT212" s="21" t="s">
        <v>129</v>
      </c>
      <c r="AU212" s="21" t="s">
        <v>76</v>
      </c>
      <c r="AY212" s="21" t="s">
        <v>126</v>
      </c>
      <c r="BE212" s="194">
        <f>IF(N212="základní",J212,0)</f>
        <v>0</v>
      </c>
      <c r="BF212" s="194">
        <f>IF(N212="snížená",J212,0)</f>
        <v>0</v>
      </c>
      <c r="BG212" s="194">
        <f>IF(N212="zákl. přenesená",J212,0)</f>
        <v>0</v>
      </c>
      <c r="BH212" s="194">
        <f>IF(N212="sníž. přenesená",J212,0)</f>
        <v>0</v>
      </c>
      <c r="BI212" s="194">
        <f>IF(N212="nulová",J212,0)</f>
        <v>0</v>
      </c>
      <c r="BJ212" s="21" t="s">
        <v>76</v>
      </c>
      <c r="BK212" s="194">
        <f>ROUND(I212*H212,2)</f>
        <v>0</v>
      </c>
      <c r="BL212" s="21" t="s">
        <v>133</v>
      </c>
      <c r="BM212" s="21" t="s">
        <v>262</v>
      </c>
    </row>
    <row r="213" spans="2:51" s="10" customFormat="1" ht="13.5">
      <c r="B213" s="195"/>
      <c r="C213" s="196"/>
      <c r="D213" s="209" t="s">
        <v>134</v>
      </c>
      <c r="E213" s="222" t="s">
        <v>21</v>
      </c>
      <c r="F213" s="223" t="s">
        <v>241</v>
      </c>
      <c r="G213" s="196"/>
      <c r="H213" s="224">
        <v>3066.893</v>
      </c>
      <c r="I213" s="201"/>
      <c r="J213" s="196"/>
      <c r="K213" s="196"/>
      <c r="L213" s="202"/>
      <c r="M213" s="203"/>
      <c r="N213" s="204"/>
      <c r="O213" s="204"/>
      <c r="P213" s="204"/>
      <c r="Q213" s="204"/>
      <c r="R213" s="204"/>
      <c r="S213" s="204"/>
      <c r="T213" s="205"/>
      <c r="AT213" s="206" t="s">
        <v>134</v>
      </c>
      <c r="AU213" s="206" t="s">
        <v>76</v>
      </c>
      <c r="AV213" s="10" t="s">
        <v>78</v>
      </c>
      <c r="AW213" s="10" t="s">
        <v>33</v>
      </c>
      <c r="AX213" s="10" t="s">
        <v>69</v>
      </c>
      <c r="AY213" s="206" t="s">
        <v>126</v>
      </c>
    </row>
    <row r="214" spans="2:65" s="1" customFormat="1" ht="22.5" customHeight="1">
      <c r="B214" s="38"/>
      <c r="C214" s="183" t="s">
        <v>265</v>
      </c>
      <c r="D214" s="183" t="s">
        <v>129</v>
      </c>
      <c r="E214" s="184" t="s">
        <v>266</v>
      </c>
      <c r="F214" s="185" t="s">
        <v>267</v>
      </c>
      <c r="G214" s="186" t="s">
        <v>132</v>
      </c>
      <c r="H214" s="187">
        <v>1022.298</v>
      </c>
      <c r="I214" s="188"/>
      <c r="J214" s="189">
        <f>ROUND(I214*H214,2)</f>
        <v>0</v>
      </c>
      <c r="K214" s="185" t="s">
        <v>21</v>
      </c>
      <c r="L214" s="58"/>
      <c r="M214" s="190" t="s">
        <v>21</v>
      </c>
      <c r="N214" s="191" t="s">
        <v>40</v>
      </c>
      <c r="O214" s="39"/>
      <c r="P214" s="192">
        <f>O214*H214</f>
        <v>0</v>
      </c>
      <c r="Q214" s="192">
        <v>0</v>
      </c>
      <c r="R214" s="192">
        <f>Q214*H214</f>
        <v>0</v>
      </c>
      <c r="S214" s="192">
        <v>0</v>
      </c>
      <c r="T214" s="193">
        <f>S214*H214</f>
        <v>0</v>
      </c>
      <c r="AR214" s="21" t="s">
        <v>133</v>
      </c>
      <c r="AT214" s="21" t="s">
        <v>129</v>
      </c>
      <c r="AU214" s="21" t="s">
        <v>76</v>
      </c>
      <c r="AY214" s="21" t="s">
        <v>126</v>
      </c>
      <c r="BE214" s="194">
        <f>IF(N214="základní",J214,0)</f>
        <v>0</v>
      </c>
      <c r="BF214" s="194">
        <f>IF(N214="snížená",J214,0)</f>
        <v>0</v>
      </c>
      <c r="BG214" s="194">
        <f>IF(N214="zákl. přenesená",J214,0)</f>
        <v>0</v>
      </c>
      <c r="BH214" s="194">
        <f>IF(N214="sníž. přenesená",J214,0)</f>
        <v>0</v>
      </c>
      <c r="BI214" s="194">
        <f>IF(N214="nulová",J214,0)</f>
        <v>0</v>
      </c>
      <c r="BJ214" s="21" t="s">
        <v>76</v>
      </c>
      <c r="BK214" s="194">
        <f>ROUND(I214*H214,2)</f>
        <v>0</v>
      </c>
      <c r="BL214" s="21" t="s">
        <v>133</v>
      </c>
      <c r="BM214" s="21" t="s">
        <v>265</v>
      </c>
    </row>
    <row r="215" spans="2:51" s="10" customFormat="1" ht="13.5">
      <c r="B215" s="195"/>
      <c r="C215" s="196"/>
      <c r="D215" s="197" t="s">
        <v>134</v>
      </c>
      <c r="E215" s="198" t="s">
        <v>21</v>
      </c>
      <c r="F215" s="199" t="s">
        <v>179</v>
      </c>
      <c r="G215" s="196"/>
      <c r="H215" s="200">
        <v>532.313</v>
      </c>
      <c r="I215" s="201"/>
      <c r="J215" s="196"/>
      <c r="K215" s="196"/>
      <c r="L215" s="202"/>
      <c r="M215" s="203"/>
      <c r="N215" s="204"/>
      <c r="O215" s="204"/>
      <c r="P215" s="204"/>
      <c r="Q215" s="204"/>
      <c r="R215" s="204"/>
      <c r="S215" s="204"/>
      <c r="T215" s="205"/>
      <c r="AT215" s="206" t="s">
        <v>134</v>
      </c>
      <c r="AU215" s="206" t="s">
        <v>76</v>
      </c>
      <c r="AV215" s="10" t="s">
        <v>78</v>
      </c>
      <c r="AW215" s="10" t="s">
        <v>33</v>
      </c>
      <c r="AX215" s="10" t="s">
        <v>69</v>
      </c>
      <c r="AY215" s="206" t="s">
        <v>126</v>
      </c>
    </row>
    <row r="216" spans="2:51" s="10" customFormat="1" ht="13.5">
      <c r="B216" s="195"/>
      <c r="C216" s="196"/>
      <c r="D216" s="197" t="s">
        <v>134</v>
      </c>
      <c r="E216" s="198" t="s">
        <v>21</v>
      </c>
      <c r="F216" s="199" t="s">
        <v>180</v>
      </c>
      <c r="G216" s="196"/>
      <c r="H216" s="200">
        <v>243.165</v>
      </c>
      <c r="I216" s="201"/>
      <c r="J216" s="196"/>
      <c r="K216" s="196"/>
      <c r="L216" s="202"/>
      <c r="M216" s="203"/>
      <c r="N216" s="204"/>
      <c r="O216" s="204"/>
      <c r="P216" s="204"/>
      <c r="Q216" s="204"/>
      <c r="R216" s="204"/>
      <c r="S216" s="204"/>
      <c r="T216" s="205"/>
      <c r="AT216" s="206" t="s">
        <v>134</v>
      </c>
      <c r="AU216" s="206" t="s">
        <v>76</v>
      </c>
      <c r="AV216" s="10" t="s">
        <v>78</v>
      </c>
      <c r="AW216" s="10" t="s">
        <v>33</v>
      </c>
      <c r="AX216" s="10" t="s">
        <v>69</v>
      </c>
      <c r="AY216" s="206" t="s">
        <v>126</v>
      </c>
    </row>
    <row r="217" spans="2:51" s="10" customFormat="1" ht="13.5">
      <c r="B217" s="195"/>
      <c r="C217" s="196"/>
      <c r="D217" s="197" t="s">
        <v>134</v>
      </c>
      <c r="E217" s="198" t="s">
        <v>21</v>
      </c>
      <c r="F217" s="199" t="s">
        <v>181</v>
      </c>
      <c r="G217" s="196"/>
      <c r="H217" s="200">
        <v>246.82</v>
      </c>
      <c r="I217" s="201"/>
      <c r="J217" s="196"/>
      <c r="K217" s="196"/>
      <c r="L217" s="202"/>
      <c r="M217" s="203"/>
      <c r="N217" s="204"/>
      <c r="O217" s="204"/>
      <c r="P217" s="204"/>
      <c r="Q217" s="204"/>
      <c r="R217" s="204"/>
      <c r="S217" s="204"/>
      <c r="T217" s="205"/>
      <c r="AT217" s="206" t="s">
        <v>134</v>
      </c>
      <c r="AU217" s="206" t="s">
        <v>76</v>
      </c>
      <c r="AV217" s="10" t="s">
        <v>78</v>
      </c>
      <c r="AW217" s="10" t="s">
        <v>33</v>
      </c>
      <c r="AX217" s="10" t="s">
        <v>69</v>
      </c>
      <c r="AY217" s="206" t="s">
        <v>126</v>
      </c>
    </row>
    <row r="218" spans="2:51" s="11" customFormat="1" ht="13.5">
      <c r="B218" s="207"/>
      <c r="C218" s="208"/>
      <c r="D218" s="197" t="s">
        <v>134</v>
      </c>
      <c r="E218" s="219" t="s">
        <v>21</v>
      </c>
      <c r="F218" s="220" t="s">
        <v>136</v>
      </c>
      <c r="G218" s="208"/>
      <c r="H218" s="221">
        <v>1022.298</v>
      </c>
      <c r="I218" s="213"/>
      <c r="J218" s="208"/>
      <c r="K218" s="208"/>
      <c r="L218" s="214"/>
      <c r="M218" s="215"/>
      <c r="N218" s="216"/>
      <c r="O218" s="216"/>
      <c r="P218" s="216"/>
      <c r="Q218" s="216"/>
      <c r="R218" s="216"/>
      <c r="S218" s="216"/>
      <c r="T218" s="217"/>
      <c r="AT218" s="218" t="s">
        <v>134</v>
      </c>
      <c r="AU218" s="218" t="s">
        <v>76</v>
      </c>
      <c r="AV218" s="11" t="s">
        <v>133</v>
      </c>
      <c r="AW218" s="11" t="s">
        <v>33</v>
      </c>
      <c r="AX218" s="11" t="s">
        <v>76</v>
      </c>
      <c r="AY218" s="218" t="s">
        <v>126</v>
      </c>
    </row>
    <row r="219" spans="2:63" s="9" customFormat="1" ht="37.35" customHeight="1">
      <c r="B219" s="166"/>
      <c r="C219" s="167"/>
      <c r="D219" s="180" t="s">
        <v>68</v>
      </c>
      <c r="E219" s="181" t="s">
        <v>268</v>
      </c>
      <c r="F219" s="181" t="s">
        <v>269</v>
      </c>
      <c r="G219" s="167"/>
      <c r="H219" s="167"/>
      <c r="I219" s="170"/>
      <c r="J219" s="182">
        <f>BK219</f>
        <v>0</v>
      </c>
      <c r="K219" s="167"/>
      <c r="L219" s="172"/>
      <c r="M219" s="173"/>
      <c r="N219" s="174"/>
      <c r="O219" s="174"/>
      <c r="P219" s="175">
        <f>SUM(P220:P229)</f>
        <v>0</v>
      </c>
      <c r="Q219" s="174"/>
      <c r="R219" s="175">
        <f>SUM(R220:R229)</f>
        <v>0</v>
      </c>
      <c r="S219" s="174"/>
      <c r="T219" s="176">
        <f>SUM(T220:T229)</f>
        <v>0</v>
      </c>
      <c r="AR219" s="177" t="s">
        <v>76</v>
      </c>
      <c r="AT219" s="178" t="s">
        <v>68</v>
      </c>
      <c r="AU219" s="178" t="s">
        <v>69</v>
      </c>
      <c r="AY219" s="177" t="s">
        <v>126</v>
      </c>
      <c r="BK219" s="179">
        <f>SUM(BK220:BK229)</f>
        <v>0</v>
      </c>
    </row>
    <row r="220" spans="2:65" s="1" customFormat="1" ht="22.5" customHeight="1">
      <c r="B220" s="38"/>
      <c r="C220" s="183" t="s">
        <v>270</v>
      </c>
      <c r="D220" s="183" t="s">
        <v>129</v>
      </c>
      <c r="E220" s="184" t="s">
        <v>271</v>
      </c>
      <c r="F220" s="185" t="s">
        <v>272</v>
      </c>
      <c r="G220" s="186" t="s">
        <v>132</v>
      </c>
      <c r="H220" s="187">
        <v>982.684</v>
      </c>
      <c r="I220" s="188"/>
      <c r="J220" s="189">
        <f>ROUND(I220*H220,2)</f>
        <v>0</v>
      </c>
      <c r="K220" s="185" t="s">
        <v>21</v>
      </c>
      <c r="L220" s="58"/>
      <c r="M220" s="190" t="s">
        <v>21</v>
      </c>
      <c r="N220" s="191" t="s">
        <v>40</v>
      </c>
      <c r="O220" s="39"/>
      <c r="P220" s="192">
        <f>O220*H220</f>
        <v>0</v>
      </c>
      <c r="Q220" s="192">
        <v>0</v>
      </c>
      <c r="R220" s="192">
        <f>Q220*H220</f>
        <v>0</v>
      </c>
      <c r="S220" s="192">
        <v>0</v>
      </c>
      <c r="T220" s="193">
        <f>S220*H220</f>
        <v>0</v>
      </c>
      <c r="AR220" s="21" t="s">
        <v>133</v>
      </c>
      <c r="AT220" s="21" t="s">
        <v>129</v>
      </c>
      <c r="AU220" s="21" t="s">
        <v>76</v>
      </c>
      <c r="AY220" s="21" t="s">
        <v>126</v>
      </c>
      <c r="BE220" s="194">
        <f>IF(N220="základní",J220,0)</f>
        <v>0</v>
      </c>
      <c r="BF220" s="194">
        <f>IF(N220="snížená",J220,0)</f>
        <v>0</v>
      </c>
      <c r="BG220" s="194">
        <f>IF(N220="zákl. přenesená",J220,0)</f>
        <v>0</v>
      </c>
      <c r="BH220" s="194">
        <f>IF(N220="sníž. přenesená",J220,0)</f>
        <v>0</v>
      </c>
      <c r="BI220" s="194">
        <f>IF(N220="nulová",J220,0)</f>
        <v>0</v>
      </c>
      <c r="BJ220" s="21" t="s">
        <v>76</v>
      </c>
      <c r="BK220" s="194">
        <f>ROUND(I220*H220,2)</f>
        <v>0</v>
      </c>
      <c r="BL220" s="21" t="s">
        <v>133</v>
      </c>
      <c r="BM220" s="21" t="s">
        <v>270</v>
      </c>
    </row>
    <row r="221" spans="2:51" s="10" customFormat="1" ht="13.5">
      <c r="B221" s="195"/>
      <c r="C221" s="196"/>
      <c r="D221" s="197" t="s">
        <v>134</v>
      </c>
      <c r="E221" s="198" t="s">
        <v>21</v>
      </c>
      <c r="F221" s="199" t="s">
        <v>165</v>
      </c>
      <c r="G221" s="196"/>
      <c r="H221" s="200">
        <v>673.677</v>
      </c>
      <c r="I221" s="201"/>
      <c r="J221" s="196"/>
      <c r="K221" s="196"/>
      <c r="L221" s="202"/>
      <c r="M221" s="203"/>
      <c r="N221" s="204"/>
      <c r="O221" s="204"/>
      <c r="P221" s="204"/>
      <c r="Q221" s="204"/>
      <c r="R221" s="204"/>
      <c r="S221" s="204"/>
      <c r="T221" s="205"/>
      <c r="AT221" s="206" t="s">
        <v>134</v>
      </c>
      <c r="AU221" s="206" t="s">
        <v>76</v>
      </c>
      <c r="AV221" s="10" t="s">
        <v>78</v>
      </c>
      <c r="AW221" s="10" t="s">
        <v>33</v>
      </c>
      <c r="AX221" s="10" t="s">
        <v>69</v>
      </c>
      <c r="AY221" s="206" t="s">
        <v>126</v>
      </c>
    </row>
    <row r="222" spans="2:51" s="10" customFormat="1" ht="13.5">
      <c r="B222" s="195"/>
      <c r="C222" s="196"/>
      <c r="D222" s="197" t="s">
        <v>134</v>
      </c>
      <c r="E222" s="198" t="s">
        <v>21</v>
      </c>
      <c r="F222" s="199" t="s">
        <v>166</v>
      </c>
      <c r="G222" s="196"/>
      <c r="H222" s="200">
        <v>40.14</v>
      </c>
      <c r="I222" s="201"/>
      <c r="J222" s="196"/>
      <c r="K222" s="196"/>
      <c r="L222" s="202"/>
      <c r="M222" s="203"/>
      <c r="N222" s="204"/>
      <c r="O222" s="204"/>
      <c r="P222" s="204"/>
      <c r="Q222" s="204"/>
      <c r="R222" s="204"/>
      <c r="S222" s="204"/>
      <c r="T222" s="205"/>
      <c r="AT222" s="206" t="s">
        <v>134</v>
      </c>
      <c r="AU222" s="206" t="s">
        <v>76</v>
      </c>
      <c r="AV222" s="10" t="s">
        <v>78</v>
      </c>
      <c r="AW222" s="10" t="s">
        <v>33</v>
      </c>
      <c r="AX222" s="10" t="s">
        <v>69</v>
      </c>
      <c r="AY222" s="206" t="s">
        <v>126</v>
      </c>
    </row>
    <row r="223" spans="2:51" s="10" customFormat="1" ht="13.5">
      <c r="B223" s="195"/>
      <c r="C223" s="196"/>
      <c r="D223" s="197" t="s">
        <v>134</v>
      </c>
      <c r="E223" s="198" t="s">
        <v>21</v>
      </c>
      <c r="F223" s="199" t="s">
        <v>167</v>
      </c>
      <c r="G223" s="196"/>
      <c r="H223" s="200">
        <v>140.019</v>
      </c>
      <c r="I223" s="201"/>
      <c r="J223" s="196"/>
      <c r="K223" s="196"/>
      <c r="L223" s="202"/>
      <c r="M223" s="203"/>
      <c r="N223" s="204"/>
      <c r="O223" s="204"/>
      <c r="P223" s="204"/>
      <c r="Q223" s="204"/>
      <c r="R223" s="204"/>
      <c r="S223" s="204"/>
      <c r="T223" s="205"/>
      <c r="AT223" s="206" t="s">
        <v>134</v>
      </c>
      <c r="AU223" s="206" t="s">
        <v>76</v>
      </c>
      <c r="AV223" s="10" t="s">
        <v>78</v>
      </c>
      <c r="AW223" s="10" t="s">
        <v>33</v>
      </c>
      <c r="AX223" s="10" t="s">
        <v>69</v>
      </c>
      <c r="AY223" s="206" t="s">
        <v>126</v>
      </c>
    </row>
    <row r="224" spans="2:51" s="10" customFormat="1" ht="13.5">
      <c r="B224" s="195"/>
      <c r="C224" s="196"/>
      <c r="D224" s="197" t="s">
        <v>134</v>
      </c>
      <c r="E224" s="198" t="s">
        <v>21</v>
      </c>
      <c r="F224" s="199" t="s">
        <v>168</v>
      </c>
      <c r="G224" s="196"/>
      <c r="H224" s="200">
        <v>80.53</v>
      </c>
      <c r="I224" s="201"/>
      <c r="J224" s="196"/>
      <c r="K224" s="196"/>
      <c r="L224" s="202"/>
      <c r="M224" s="203"/>
      <c r="N224" s="204"/>
      <c r="O224" s="204"/>
      <c r="P224" s="204"/>
      <c r="Q224" s="204"/>
      <c r="R224" s="204"/>
      <c r="S224" s="204"/>
      <c r="T224" s="205"/>
      <c r="AT224" s="206" t="s">
        <v>134</v>
      </c>
      <c r="AU224" s="206" t="s">
        <v>76</v>
      </c>
      <c r="AV224" s="10" t="s">
        <v>78</v>
      </c>
      <c r="AW224" s="10" t="s">
        <v>33</v>
      </c>
      <c r="AX224" s="10" t="s">
        <v>69</v>
      </c>
      <c r="AY224" s="206" t="s">
        <v>126</v>
      </c>
    </row>
    <row r="225" spans="2:51" s="10" customFormat="1" ht="13.5">
      <c r="B225" s="195"/>
      <c r="C225" s="196"/>
      <c r="D225" s="197" t="s">
        <v>134</v>
      </c>
      <c r="E225" s="198" t="s">
        <v>21</v>
      </c>
      <c r="F225" s="199" t="s">
        <v>169</v>
      </c>
      <c r="G225" s="196"/>
      <c r="H225" s="200">
        <v>48.318</v>
      </c>
      <c r="I225" s="201"/>
      <c r="J225" s="196"/>
      <c r="K225" s="196"/>
      <c r="L225" s="202"/>
      <c r="M225" s="203"/>
      <c r="N225" s="204"/>
      <c r="O225" s="204"/>
      <c r="P225" s="204"/>
      <c r="Q225" s="204"/>
      <c r="R225" s="204"/>
      <c r="S225" s="204"/>
      <c r="T225" s="205"/>
      <c r="AT225" s="206" t="s">
        <v>134</v>
      </c>
      <c r="AU225" s="206" t="s">
        <v>76</v>
      </c>
      <c r="AV225" s="10" t="s">
        <v>78</v>
      </c>
      <c r="AW225" s="10" t="s">
        <v>33</v>
      </c>
      <c r="AX225" s="10" t="s">
        <v>69</v>
      </c>
      <c r="AY225" s="206" t="s">
        <v>126</v>
      </c>
    </row>
    <row r="226" spans="2:51" s="11" customFormat="1" ht="13.5">
      <c r="B226" s="207"/>
      <c r="C226" s="208"/>
      <c r="D226" s="209" t="s">
        <v>134</v>
      </c>
      <c r="E226" s="210" t="s">
        <v>21</v>
      </c>
      <c r="F226" s="211" t="s">
        <v>136</v>
      </c>
      <c r="G226" s="208"/>
      <c r="H226" s="212">
        <v>982.684</v>
      </c>
      <c r="I226" s="213"/>
      <c r="J226" s="208"/>
      <c r="K226" s="208"/>
      <c r="L226" s="214"/>
      <c r="M226" s="215"/>
      <c r="N226" s="216"/>
      <c r="O226" s="216"/>
      <c r="P226" s="216"/>
      <c r="Q226" s="216"/>
      <c r="R226" s="216"/>
      <c r="S226" s="216"/>
      <c r="T226" s="217"/>
      <c r="AT226" s="218" t="s">
        <v>134</v>
      </c>
      <c r="AU226" s="218" t="s">
        <v>76</v>
      </c>
      <c r="AV226" s="11" t="s">
        <v>133</v>
      </c>
      <c r="AW226" s="11" t="s">
        <v>33</v>
      </c>
      <c r="AX226" s="11" t="s">
        <v>76</v>
      </c>
      <c r="AY226" s="218" t="s">
        <v>126</v>
      </c>
    </row>
    <row r="227" spans="2:65" s="1" customFormat="1" ht="22.5" customHeight="1">
      <c r="B227" s="38"/>
      <c r="C227" s="183" t="s">
        <v>273</v>
      </c>
      <c r="D227" s="183" t="s">
        <v>129</v>
      </c>
      <c r="E227" s="184" t="s">
        <v>274</v>
      </c>
      <c r="F227" s="185" t="s">
        <v>275</v>
      </c>
      <c r="G227" s="186" t="s">
        <v>132</v>
      </c>
      <c r="H227" s="187">
        <v>48.318</v>
      </c>
      <c r="I227" s="188"/>
      <c r="J227" s="189">
        <f>ROUND(I227*H227,2)</f>
        <v>0</v>
      </c>
      <c r="K227" s="185" t="s">
        <v>21</v>
      </c>
      <c r="L227" s="58"/>
      <c r="M227" s="190" t="s">
        <v>21</v>
      </c>
      <c r="N227" s="191" t="s">
        <v>40</v>
      </c>
      <c r="O227" s="39"/>
      <c r="P227" s="192">
        <f>O227*H227</f>
        <v>0</v>
      </c>
      <c r="Q227" s="192">
        <v>0</v>
      </c>
      <c r="R227" s="192">
        <f>Q227*H227</f>
        <v>0</v>
      </c>
      <c r="S227" s="192">
        <v>0</v>
      </c>
      <c r="T227" s="193">
        <f>S227*H227</f>
        <v>0</v>
      </c>
      <c r="AR227" s="21" t="s">
        <v>133</v>
      </c>
      <c r="AT227" s="21" t="s">
        <v>129</v>
      </c>
      <c r="AU227" s="21" t="s">
        <v>76</v>
      </c>
      <c r="AY227" s="21" t="s">
        <v>126</v>
      </c>
      <c r="BE227" s="194">
        <f>IF(N227="základní",J227,0)</f>
        <v>0</v>
      </c>
      <c r="BF227" s="194">
        <f>IF(N227="snížená",J227,0)</f>
        <v>0</v>
      </c>
      <c r="BG227" s="194">
        <f>IF(N227="zákl. přenesená",J227,0)</f>
        <v>0</v>
      </c>
      <c r="BH227" s="194">
        <f>IF(N227="sníž. přenesená",J227,0)</f>
        <v>0</v>
      </c>
      <c r="BI227" s="194">
        <f>IF(N227="nulová",J227,0)</f>
        <v>0</v>
      </c>
      <c r="BJ227" s="21" t="s">
        <v>76</v>
      </c>
      <c r="BK227" s="194">
        <f>ROUND(I227*H227,2)</f>
        <v>0</v>
      </c>
      <c r="BL227" s="21" t="s">
        <v>133</v>
      </c>
      <c r="BM227" s="21" t="s">
        <v>273</v>
      </c>
    </row>
    <row r="228" spans="2:51" s="10" customFormat="1" ht="13.5">
      <c r="B228" s="195"/>
      <c r="C228" s="196"/>
      <c r="D228" s="197" t="s">
        <v>134</v>
      </c>
      <c r="E228" s="198" t="s">
        <v>21</v>
      </c>
      <c r="F228" s="199" t="s">
        <v>198</v>
      </c>
      <c r="G228" s="196"/>
      <c r="H228" s="200">
        <v>48.318</v>
      </c>
      <c r="I228" s="201"/>
      <c r="J228" s="196"/>
      <c r="K228" s="196"/>
      <c r="L228" s="202"/>
      <c r="M228" s="203"/>
      <c r="N228" s="204"/>
      <c r="O228" s="204"/>
      <c r="P228" s="204"/>
      <c r="Q228" s="204"/>
      <c r="R228" s="204"/>
      <c r="S228" s="204"/>
      <c r="T228" s="205"/>
      <c r="AT228" s="206" t="s">
        <v>134</v>
      </c>
      <c r="AU228" s="206" t="s">
        <v>76</v>
      </c>
      <c r="AV228" s="10" t="s">
        <v>78</v>
      </c>
      <c r="AW228" s="10" t="s">
        <v>33</v>
      </c>
      <c r="AX228" s="10" t="s">
        <v>69</v>
      </c>
      <c r="AY228" s="206" t="s">
        <v>126</v>
      </c>
    </row>
    <row r="229" spans="2:51" s="11" customFormat="1" ht="13.5">
      <c r="B229" s="207"/>
      <c r="C229" s="208"/>
      <c r="D229" s="197" t="s">
        <v>134</v>
      </c>
      <c r="E229" s="219" t="s">
        <v>21</v>
      </c>
      <c r="F229" s="220" t="s">
        <v>136</v>
      </c>
      <c r="G229" s="208"/>
      <c r="H229" s="221">
        <v>48.318</v>
      </c>
      <c r="I229" s="213"/>
      <c r="J229" s="208"/>
      <c r="K229" s="208"/>
      <c r="L229" s="214"/>
      <c r="M229" s="215"/>
      <c r="N229" s="216"/>
      <c r="O229" s="216"/>
      <c r="P229" s="216"/>
      <c r="Q229" s="216"/>
      <c r="R229" s="216"/>
      <c r="S229" s="216"/>
      <c r="T229" s="217"/>
      <c r="AT229" s="218" t="s">
        <v>134</v>
      </c>
      <c r="AU229" s="218" t="s">
        <v>76</v>
      </c>
      <c r="AV229" s="11" t="s">
        <v>133</v>
      </c>
      <c r="AW229" s="11" t="s">
        <v>33</v>
      </c>
      <c r="AX229" s="11" t="s">
        <v>76</v>
      </c>
      <c r="AY229" s="218" t="s">
        <v>126</v>
      </c>
    </row>
    <row r="230" spans="2:63" s="9" customFormat="1" ht="37.35" customHeight="1">
      <c r="B230" s="166"/>
      <c r="C230" s="167"/>
      <c r="D230" s="180" t="s">
        <v>68</v>
      </c>
      <c r="E230" s="181" t="s">
        <v>276</v>
      </c>
      <c r="F230" s="181" t="s">
        <v>277</v>
      </c>
      <c r="G230" s="167"/>
      <c r="H230" s="167"/>
      <c r="I230" s="170"/>
      <c r="J230" s="182">
        <f>BK230</f>
        <v>0</v>
      </c>
      <c r="K230" s="167"/>
      <c r="L230" s="172"/>
      <c r="M230" s="173"/>
      <c r="N230" s="174"/>
      <c r="O230" s="174"/>
      <c r="P230" s="175">
        <f>P231</f>
        <v>0</v>
      </c>
      <c r="Q230" s="174"/>
      <c r="R230" s="175">
        <f>R231</f>
        <v>0</v>
      </c>
      <c r="S230" s="174"/>
      <c r="T230" s="176">
        <f>T231</f>
        <v>0</v>
      </c>
      <c r="AR230" s="177" t="s">
        <v>76</v>
      </c>
      <c r="AT230" s="178" t="s">
        <v>68</v>
      </c>
      <c r="AU230" s="178" t="s">
        <v>69</v>
      </c>
      <c r="AY230" s="177" t="s">
        <v>126</v>
      </c>
      <c r="BK230" s="179">
        <f>BK231</f>
        <v>0</v>
      </c>
    </row>
    <row r="231" spans="2:65" s="1" customFormat="1" ht="22.5" customHeight="1">
      <c r="B231" s="38"/>
      <c r="C231" s="183" t="s">
        <v>278</v>
      </c>
      <c r="D231" s="183" t="s">
        <v>129</v>
      </c>
      <c r="E231" s="184" t="s">
        <v>279</v>
      </c>
      <c r="F231" s="185" t="s">
        <v>280</v>
      </c>
      <c r="G231" s="186" t="s">
        <v>281</v>
      </c>
      <c r="H231" s="187">
        <v>55.345</v>
      </c>
      <c r="I231" s="188"/>
      <c r="J231" s="189">
        <f>ROUND(I231*H231,2)</f>
        <v>0</v>
      </c>
      <c r="K231" s="185" t="s">
        <v>21</v>
      </c>
      <c r="L231" s="58"/>
      <c r="M231" s="190" t="s">
        <v>21</v>
      </c>
      <c r="N231" s="191" t="s">
        <v>40</v>
      </c>
      <c r="O231" s="39"/>
      <c r="P231" s="192">
        <f>O231*H231</f>
        <v>0</v>
      </c>
      <c r="Q231" s="192">
        <v>0</v>
      </c>
      <c r="R231" s="192">
        <f>Q231*H231</f>
        <v>0</v>
      </c>
      <c r="S231" s="192">
        <v>0</v>
      </c>
      <c r="T231" s="193">
        <f>S231*H231</f>
        <v>0</v>
      </c>
      <c r="AR231" s="21" t="s">
        <v>133</v>
      </c>
      <c r="AT231" s="21" t="s">
        <v>129</v>
      </c>
      <c r="AU231" s="21" t="s">
        <v>76</v>
      </c>
      <c r="AY231" s="21" t="s">
        <v>126</v>
      </c>
      <c r="BE231" s="194">
        <f>IF(N231="základní",J231,0)</f>
        <v>0</v>
      </c>
      <c r="BF231" s="194">
        <f>IF(N231="snížená",J231,0)</f>
        <v>0</v>
      </c>
      <c r="BG231" s="194">
        <f>IF(N231="zákl. přenesená",J231,0)</f>
        <v>0</v>
      </c>
      <c r="BH231" s="194">
        <f>IF(N231="sníž. přenesená",J231,0)</f>
        <v>0</v>
      </c>
      <c r="BI231" s="194">
        <f>IF(N231="nulová",J231,0)</f>
        <v>0</v>
      </c>
      <c r="BJ231" s="21" t="s">
        <v>76</v>
      </c>
      <c r="BK231" s="194">
        <f>ROUND(I231*H231,2)</f>
        <v>0</v>
      </c>
      <c r="BL231" s="21" t="s">
        <v>133</v>
      </c>
      <c r="BM231" s="21" t="s">
        <v>278</v>
      </c>
    </row>
    <row r="232" spans="2:63" s="9" customFormat="1" ht="37.35" customHeight="1">
      <c r="B232" s="166"/>
      <c r="C232" s="167"/>
      <c r="D232" s="180" t="s">
        <v>68</v>
      </c>
      <c r="E232" s="181" t="s">
        <v>282</v>
      </c>
      <c r="F232" s="181" t="s">
        <v>283</v>
      </c>
      <c r="G232" s="167"/>
      <c r="H232" s="167"/>
      <c r="I232" s="170"/>
      <c r="J232" s="182">
        <f>BK232</f>
        <v>0</v>
      </c>
      <c r="K232" s="167"/>
      <c r="L232" s="172"/>
      <c r="M232" s="173"/>
      <c r="N232" s="174"/>
      <c r="O232" s="174"/>
      <c r="P232" s="175">
        <f>SUM(P233:P242)</f>
        <v>0</v>
      </c>
      <c r="Q232" s="174"/>
      <c r="R232" s="175">
        <f>SUM(R233:R242)</f>
        <v>0</v>
      </c>
      <c r="S232" s="174"/>
      <c r="T232" s="176">
        <f>SUM(T233:T242)</f>
        <v>0</v>
      </c>
      <c r="AR232" s="177" t="s">
        <v>76</v>
      </c>
      <c r="AT232" s="178" t="s">
        <v>68</v>
      </c>
      <c r="AU232" s="178" t="s">
        <v>69</v>
      </c>
      <c r="AY232" s="177" t="s">
        <v>126</v>
      </c>
      <c r="BK232" s="179">
        <f>SUM(BK233:BK242)</f>
        <v>0</v>
      </c>
    </row>
    <row r="233" spans="2:65" s="1" customFormat="1" ht="22.5" customHeight="1">
      <c r="B233" s="38"/>
      <c r="C233" s="183" t="s">
        <v>284</v>
      </c>
      <c r="D233" s="183" t="s">
        <v>129</v>
      </c>
      <c r="E233" s="184" t="s">
        <v>285</v>
      </c>
      <c r="F233" s="185" t="s">
        <v>286</v>
      </c>
      <c r="G233" s="186" t="s">
        <v>132</v>
      </c>
      <c r="H233" s="187">
        <v>79.613</v>
      </c>
      <c r="I233" s="188"/>
      <c r="J233" s="189">
        <f>ROUND(I233*H233,2)</f>
        <v>0</v>
      </c>
      <c r="K233" s="185" t="s">
        <v>21</v>
      </c>
      <c r="L233" s="58"/>
      <c r="M233" s="190" t="s">
        <v>21</v>
      </c>
      <c r="N233" s="191" t="s">
        <v>40</v>
      </c>
      <c r="O233" s="39"/>
      <c r="P233" s="192">
        <f>O233*H233</f>
        <v>0</v>
      </c>
      <c r="Q233" s="192">
        <v>0</v>
      </c>
      <c r="R233" s="192">
        <f>Q233*H233</f>
        <v>0</v>
      </c>
      <c r="S233" s="192">
        <v>0</v>
      </c>
      <c r="T233" s="193">
        <f>S233*H233</f>
        <v>0</v>
      </c>
      <c r="AR233" s="21" t="s">
        <v>133</v>
      </c>
      <c r="AT233" s="21" t="s">
        <v>129</v>
      </c>
      <c r="AU233" s="21" t="s">
        <v>76</v>
      </c>
      <c r="AY233" s="21" t="s">
        <v>126</v>
      </c>
      <c r="BE233" s="194">
        <f>IF(N233="základní",J233,0)</f>
        <v>0</v>
      </c>
      <c r="BF233" s="194">
        <f>IF(N233="snížená",J233,0)</f>
        <v>0</v>
      </c>
      <c r="BG233" s="194">
        <f>IF(N233="zákl. přenesená",J233,0)</f>
        <v>0</v>
      </c>
      <c r="BH233" s="194">
        <f>IF(N233="sníž. přenesená",J233,0)</f>
        <v>0</v>
      </c>
      <c r="BI233" s="194">
        <f>IF(N233="nulová",J233,0)</f>
        <v>0</v>
      </c>
      <c r="BJ233" s="21" t="s">
        <v>76</v>
      </c>
      <c r="BK233" s="194">
        <f>ROUND(I233*H233,2)</f>
        <v>0</v>
      </c>
      <c r="BL233" s="21" t="s">
        <v>133</v>
      </c>
      <c r="BM233" s="21" t="s">
        <v>284</v>
      </c>
    </row>
    <row r="234" spans="2:51" s="10" customFormat="1" ht="13.5">
      <c r="B234" s="195"/>
      <c r="C234" s="196"/>
      <c r="D234" s="197" t="s">
        <v>134</v>
      </c>
      <c r="E234" s="198" t="s">
        <v>21</v>
      </c>
      <c r="F234" s="199" t="s">
        <v>287</v>
      </c>
      <c r="G234" s="196"/>
      <c r="H234" s="200">
        <v>79.613</v>
      </c>
      <c r="I234" s="201"/>
      <c r="J234" s="196"/>
      <c r="K234" s="196"/>
      <c r="L234" s="202"/>
      <c r="M234" s="203"/>
      <c r="N234" s="204"/>
      <c r="O234" s="204"/>
      <c r="P234" s="204"/>
      <c r="Q234" s="204"/>
      <c r="R234" s="204"/>
      <c r="S234" s="204"/>
      <c r="T234" s="205"/>
      <c r="AT234" s="206" t="s">
        <v>134</v>
      </c>
      <c r="AU234" s="206" t="s">
        <v>76</v>
      </c>
      <c r="AV234" s="10" t="s">
        <v>78</v>
      </c>
      <c r="AW234" s="10" t="s">
        <v>33</v>
      </c>
      <c r="AX234" s="10" t="s">
        <v>69</v>
      </c>
      <c r="AY234" s="206" t="s">
        <v>126</v>
      </c>
    </row>
    <row r="235" spans="2:51" s="11" customFormat="1" ht="13.5">
      <c r="B235" s="207"/>
      <c r="C235" s="208"/>
      <c r="D235" s="209" t="s">
        <v>134</v>
      </c>
      <c r="E235" s="210" t="s">
        <v>21</v>
      </c>
      <c r="F235" s="211" t="s">
        <v>136</v>
      </c>
      <c r="G235" s="208"/>
      <c r="H235" s="212">
        <v>79.613</v>
      </c>
      <c r="I235" s="213"/>
      <c r="J235" s="208"/>
      <c r="K235" s="208"/>
      <c r="L235" s="214"/>
      <c r="M235" s="215"/>
      <c r="N235" s="216"/>
      <c r="O235" s="216"/>
      <c r="P235" s="216"/>
      <c r="Q235" s="216"/>
      <c r="R235" s="216"/>
      <c r="S235" s="216"/>
      <c r="T235" s="217"/>
      <c r="AT235" s="218" t="s">
        <v>134</v>
      </c>
      <c r="AU235" s="218" t="s">
        <v>76</v>
      </c>
      <c r="AV235" s="11" t="s">
        <v>133</v>
      </c>
      <c r="AW235" s="11" t="s">
        <v>33</v>
      </c>
      <c r="AX235" s="11" t="s">
        <v>76</v>
      </c>
      <c r="AY235" s="218" t="s">
        <v>126</v>
      </c>
    </row>
    <row r="236" spans="2:65" s="1" customFormat="1" ht="22.5" customHeight="1">
      <c r="B236" s="38"/>
      <c r="C236" s="183" t="s">
        <v>288</v>
      </c>
      <c r="D236" s="183" t="s">
        <v>129</v>
      </c>
      <c r="E236" s="184" t="s">
        <v>289</v>
      </c>
      <c r="F236" s="185" t="s">
        <v>290</v>
      </c>
      <c r="G236" s="186" t="s">
        <v>132</v>
      </c>
      <c r="H236" s="187">
        <v>79.613</v>
      </c>
      <c r="I236" s="188"/>
      <c r="J236" s="189">
        <f>ROUND(I236*H236,2)</f>
        <v>0</v>
      </c>
      <c r="K236" s="185" t="s">
        <v>21</v>
      </c>
      <c r="L236" s="58"/>
      <c r="M236" s="190" t="s">
        <v>21</v>
      </c>
      <c r="N236" s="191" t="s">
        <v>40</v>
      </c>
      <c r="O236" s="39"/>
      <c r="P236" s="192">
        <f>O236*H236</f>
        <v>0</v>
      </c>
      <c r="Q236" s="192">
        <v>0</v>
      </c>
      <c r="R236" s="192">
        <f>Q236*H236</f>
        <v>0</v>
      </c>
      <c r="S236" s="192">
        <v>0</v>
      </c>
      <c r="T236" s="193">
        <f>S236*H236</f>
        <v>0</v>
      </c>
      <c r="AR236" s="21" t="s">
        <v>133</v>
      </c>
      <c r="AT236" s="21" t="s">
        <v>129</v>
      </c>
      <c r="AU236" s="21" t="s">
        <v>76</v>
      </c>
      <c r="AY236" s="21" t="s">
        <v>126</v>
      </c>
      <c r="BE236" s="194">
        <f>IF(N236="základní",J236,0)</f>
        <v>0</v>
      </c>
      <c r="BF236" s="194">
        <f>IF(N236="snížená",J236,0)</f>
        <v>0</v>
      </c>
      <c r="BG236" s="194">
        <f>IF(N236="zákl. přenesená",J236,0)</f>
        <v>0</v>
      </c>
      <c r="BH236" s="194">
        <f>IF(N236="sníž. přenesená",J236,0)</f>
        <v>0</v>
      </c>
      <c r="BI236" s="194">
        <f>IF(N236="nulová",J236,0)</f>
        <v>0</v>
      </c>
      <c r="BJ236" s="21" t="s">
        <v>76</v>
      </c>
      <c r="BK236" s="194">
        <f>ROUND(I236*H236,2)</f>
        <v>0</v>
      </c>
      <c r="BL236" s="21" t="s">
        <v>133</v>
      </c>
      <c r="BM236" s="21" t="s">
        <v>288</v>
      </c>
    </row>
    <row r="237" spans="2:51" s="10" customFormat="1" ht="13.5">
      <c r="B237" s="195"/>
      <c r="C237" s="196"/>
      <c r="D237" s="197" t="s">
        <v>134</v>
      </c>
      <c r="E237" s="198" t="s">
        <v>21</v>
      </c>
      <c r="F237" s="199" t="s">
        <v>287</v>
      </c>
      <c r="G237" s="196"/>
      <c r="H237" s="200">
        <v>79.613</v>
      </c>
      <c r="I237" s="201"/>
      <c r="J237" s="196"/>
      <c r="K237" s="196"/>
      <c r="L237" s="202"/>
      <c r="M237" s="203"/>
      <c r="N237" s="204"/>
      <c r="O237" s="204"/>
      <c r="P237" s="204"/>
      <c r="Q237" s="204"/>
      <c r="R237" s="204"/>
      <c r="S237" s="204"/>
      <c r="T237" s="205"/>
      <c r="AT237" s="206" t="s">
        <v>134</v>
      </c>
      <c r="AU237" s="206" t="s">
        <v>76</v>
      </c>
      <c r="AV237" s="10" t="s">
        <v>78</v>
      </c>
      <c r="AW237" s="10" t="s">
        <v>33</v>
      </c>
      <c r="AX237" s="10" t="s">
        <v>69</v>
      </c>
      <c r="AY237" s="206" t="s">
        <v>126</v>
      </c>
    </row>
    <row r="238" spans="2:51" s="11" customFormat="1" ht="13.5">
      <c r="B238" s="207"/>
      <c r="C238" s="208"/>
      <c r="D238" s="209" t="s">
        <v>134</v>
      </c>
      <c r="E238" s="210" t="s">
        <v>21</v>
      </c>
      <c r="F238" s="211" t="s">
        <v>136</v>
      </c>
      <c r="G238" s="208"/>
      <c r="H238" s="212">
        <v>79.613</v>
      </c>
      <c r="I238" s="213"/>
      <c r="J238" s="208"/>
      <c r="K238" s="208"/>
      <c r="L238" s="214"/>
      <c r="M238" s="215"/>
      <c r="N238" s="216"/>
      <c r="O238" s="216"/>
      <c r="P238" s="216"/>
      <c r="Q238" s="216"/>
      <c r="R238" s="216"/>
      <c r="S238" s="216"/>
      <c r="T238" s="217"/>
      <c r="AT238" s="218" t="s">
        <v>134</v>
      </c>
      <c r="AU238" s="218" t="s">
        <v>76</v>
      </c>
      <c r="AV238" s="11" t="s">
        <v>133</v>
      </c>
      <c r="AW238" s="11" t="s">
        <v>33</v>
      </c>
      <c r="AX238" s="11" t="s">
        <v>76</v>
      </c>
      <c r="AY238" s="218" t="s">
        <v>126</v>
      </c>
    </row>
    <row r="239" spans="2:65" s="1" customFormat="1" ht="22.5" customHeight="1">
      <c r="B239" s="38"/>
      <c r="C239" s="183" t="s">
        <v>291</v>
      </c>
      <c r="D239" s="183" t="s">
        <v>129</v>
      </c>
      <c r="E239" s="184" t="s">
        <v>292</v>
      </c>
      <c r="F239" s="185" t="s">
        <v>293</v>
      </c>
      <c r="G239" s="186" t="s">
        <v>132</v>
      </c>
      <c r="H239" s="187">
        <v>79.613</v>
      </c>
      <c r="I239" s="188"/>
      <c r="J239" s="189">
        <f>ROUND(I239*H239,2)</f>
        <v>0</v>
      </c>
      <c r="K239" s="185" t="s">
        <v>21</v>
      </c>
      <c r="L239" s="58"/>
      <c r="M239" s="190" t="s">
        <v>21</v>
      </c>
      <c r="N239" s="191" t="s">
        <v>40</v>
      </c>
      <c r="O239" s="39"/>
      <c r="P239" s="192">
        <f>O239*H239</f>
        <v>0</v>
      </c>
      <c r="Q239" s="192">
        <v>0</v>
      </c>
      <c r="R239" s="192">
        <f>Q239*H239</f>
        <v>0</v>
      </c>
      <c r="S239" s="192">
        <v>0</v>
      </c>
      <c r="T239" s="193">
        <f>S239*H239</f>
        <v>0</v>
      </c>
      <c r="AR239" s="21" t="s">
        <v>133</v>
      </c>
      <c r="AT239" s="21" t="s">
        <v>129</v>
      </c>
      <c r="AU239" s="21" t="s">
        <v>76</v>
      </c>
      <c r="AY239" s="21" t="s">
        <v>126</v>
      </c>
      <c r="BE239" s="194">
        <f>IF(N239="základní",J239,0)</f>
        <v>0</v>
      </c>
      <c r="BF239" s="194">
        <f>IF(N239="snížená",J239,0)</f>
        <v>0</v>
      </c>
      <c r="BG239" s="194">
        <f>IF(N239="zákl. přenesená",J239,0)</f>
        <v>0</v>
      </c>
      <c r="BH239" s="194">
        <f>IF(N239="sníž. přenesená",J239,0)</f>
        <v>0</v>
      </c>
      <c r="BI239" s="194">
        <f>IF(N239="nulová",J239,0)</f>
        <v>0</v>
      </c>
      <c r="BJ239" s="21" t="s">
        <v>76</v>
      </c>
      <c r="BK239" s="194">
        <f>ROUND(I239*H239,2)</f>
        <v>0</v>
      </c>
      <c r="BL239" s="21" t="s">
        <v>133</v>
      </c>
      <c r="BM239" s="21" t="s">
        <v>291</v>
      </c>
    </row>
    <row r="240" spans="2:51" s="10" customFormat="1" ht="13.5">
      <c r="B240" s="195"/>
      <c r="C240" s="196"/>
      <c r="D240" s="197" t="s">
        <v>134</v>
      </c>
      <c r="E240" s="198" t="s">
        <v>21</v>
      </c>
      <c r="F240" s="199" t="s">
        <v>294</v>
      </c>
      <c r="G240" s="196"/>
      <c r="H240" s="200">
        <v>79.613</v>
      </c>
      <c r="I240" s="201"/>
      <c r="J240" s="196"/>
      <c r="K240" s="196"/>
      <c r="L240" s="202"/>
      <c r="M240" s="203"/>
      <c r="N240" s="204"/>
      <c r="O240" s="204"/>
      <c r="P240" s="204"/>
      <c r="Q240" s="204"/>
      <c r="R240" s="204"/>
      <c r="S240" s="204"/>
      <c r="T240" s="205"/>
      <c r="AT240" s="206" t="s">
        <v>134</v>
      </c>
      <c r="AU240" s="206" t="s">
        <v>76</v>
      </c>
      <c r="AV240" s="10" t="s">
        <v>78</v>
      </c>
      <c r="AW240" s="10" t="s">
        <v>33</v>
      </c>
      <c r="AX240" s="10" t="s">
        <v>69</v>
      </c>
      <c r="AY240" s="206" t="s">
        <v>126</v>
      </c>
    </row>
    <row r="241" spans="2:51" s="11" customFormat="1" ht="13.5">
      <c r="B241" s="207"/>
      <c r="C241" s="208"/>
      <c r="D241" s="209" t="s">
        <v>134</v>
      </c>
      <c r="E241" s="210" t="s">
        <v>21</v>
      </c>
      <c r="F241" s="211" t="s">
        <v>136</v>
      </c>
      <c r="G241" s="208"/>
      <c r="H241" s="212">
        <v>79.613</v>
      </c>
      <c r="I241" s="213"/>
      <c r="J241" s="208"/>
      <c r="K241" s="208"/>
      <c r="L241" s="214"/>
      <c r="M241" s="215"/>
      <c r="N241" s="216"/>
      <c r="O241" s="216"/>
      <c r="P241" s="216"/>
      <c r="Q241" s="216"/>
      <c r="R241" s="216"/>
      <c r="S241" s="216"/>
      <c r="T241" s="217"/>
      <c r="AT241" s="218" t="s">
        <v>134</v>
      </c>
      <c r="AU241" s="218" t="s">
        <v>76</v>
      </c>
      <c r="AV241" s="11" t="s">
        <v>133</v>
      </c>
      <c r="AW241" s="11" t="s">
        <v>33</v>
      </c>
      <c r="AX241" s="11" t="s">
        <v>76</v>
      </c>
      <c r="AY241" s="218" t="s">
        <v>126</v>
      </c>
    </row>
    <row r="242" spans="2:65" s="1" customFormat="1" ht="22.5" customHeight="1">
      <c r="B242" s="38"/>
      <c r="C242" s="183" t="s">
        <v>295</v>
      </c>
      <c r="D242" s="183" t="s">
        <v>129</v>
      </c>
      <c r="E242" s="184" t="s">
        <v>296</v>
      </c>
      <c r="F242" s="185" t="s">
        <v>297</v>
      </c>
      <c r="G242" s="186" t="s">
        <v>281</v>
      </c>
      <c r="H242" s="187">
        <v>0.235</v>
      </c>
      <c r="I242" s="188"/>
      <c r="J242" s="189">
        <f>ROUND(I242*H242,2)</f>
        <v>0</v>
      </c>
      <c r="K242" s="185" t="s">
        <v>21</v>
      </c>
      <c r="L242" s="58"/>
      <c r="M242" s="190" t="s">
        <v>21</v>
      </c>
      <c r="N242" s="191" t="s">
        <v>40</v>
      </c>
      <c r="O242" s="39"/>
      <c r="P242" s="192">
        <f>O242*H242</f>
        <v>0</v>
      </c>
      <c r="Q242" s="192">
        <v>0</v>
      </c>
      <c r="R242" s="192">
        <f>Q242*H242</f>
        <v>0</v>
      </c>
      <c r="S242" s="192">
        <v>0</v>
      </c>
      <c r="T242" s="193">
        <f>S242*H242</f>
        <v>0</v>
      </c>
      <c r="AR242" s="21" t="s">
        <v>133</v>
      </c>
      <c r="AT242" s="21" t="s">
        <v>129</v>
      </c>
      <c r="AU242" s="21" t="s">
        <v>76</v>
      </c>
      <c r="AY242" s="21" t="s">
        <v>126</v>
      </c>
      <c r="BE242" s="194">
        <f>IF(N242="základní",J242,0)</f>
        <v>0</v>
      </c>
      <c r="BF242" s="194">
        <f>IF(N242="snížená",J242,0)</f>
        <v>0</v>
      </c>
      <c r="BG242" s="194">
        <f>IF(N242="zákl. přenesená",J242,0)</f>
        <v>0</v>
      </c>
      <c r="BH242" s="194">
        <f>IF(N242="sníž. přenesená",J242,0)</f>
        <v>0</v>
      </c>
      <c r="BI242" s="194">
        <f>IF(N242="nulová",J242,0)</f>
        <v>0</v>
      </c>
      <c r="BJ242" s="21" t="s">
        <v>76</v>
      </c>
      <c r="BK242" s="194">
        <f>ROUND(I242*H242,2)</f>
        <v>0</v>
      </c>
      <c r="BL242" s="21" t="s">
        <v>133</v>
      </c>
      <c r="BM242" s="21" t="s">
        <v>295</v>
      </c>
    </row>
    <row r="243" spans="2:63" s="9" customFormat="1" ht="37.35" customHeight="1">
      <c r="B243" s="166"/>
      <c r="C243" s="167"/>
      <c r="D243" s="180" t="s">
        <v>68</v>
      </c>
      <c r="E243" s="181" t="s">
        <v>298</v>
      </c>
      <c r="F243" s="181" t="s">
        <v>299</v>
      </c>
      <c r="G243" s="167"/>
      <c r="H243" s="167"/>
      <c r="I243" s="170"/>
      <c r="J243" s="182">
        <f>BK243</f>
        <v>0</v>
      </c>
      <c r="K243" s="167"/>
      <c r="L243" s="172"/>
      <c r="M243" s="173"/>
      <c r="N243" s="174"/>
      <c r="O243" s="174"/>
      <c r="P243" s="175">
        <f>P244</f>
        <v>0</v>
      </c>
      <c r="Q243" s="174"/>
      <c r="R243" s="175">
        <f>R244</f>
        <v>0</v>
      </c>
      <c r="S243" s="174"/>
      <c r="T243" s="176">
        <f>T244</f>
        <v>0</v>
      </c>
      <c r="AR243" s="177" t="s">
        <v>76</v>
      </c>
      <c r="AT243" s="178" t="s">
        <v>68</v>
      </c>
      <c r="AU243" s="178" t="s">
        <v>69</v>
      </c>
      <c r="AY243" s="177" t="s">
        <v>126</v>
      </c>
      <c r="BK243" s="179">
        <f>BK244</f>
        <v>0</v>
      </c>
    </row>
    <row r="244" spans="2:65" s="1" customFormat="1" ht="31.5" customHeight="1">
      <c r="B244" s="38"/>
      <c r="C244" s="183" t="s">
        <v>300</v>
      </c>
      <c r="D244" s="183" t="s">
        <v>129</v>
      </c>
      <c r="E244" s="184" t="s">
        <v>301</v>
      </c>
      <c r="F244" s="185" t="s">
        <v>302</v>
      </c>
      <c r="G244" s="186" t="s">
        <v>224</v>
      </c>
      <c r="H244" s="187">
        <v>1</v>
      </c>
      <c r="I244" s="188"/>
      <c r="J244" s="189">
        <f>ROUND(I244*H244,2)</f>
        <v>0</v>
      </c>
      <c r="K244" s="185" t="s">
        <v>21</v>
      </c>
      <c r="L244" s="58"/>
      <c r="M244" s="190" t="s">
        <v>21</v>
      </c>
      <c r="N244" s="191" t="s">
        <v>40</v>
      </c>
      <c r="O244" s="39"/>
      <c r="P244" s="192">
        <f>O244*H244</f>
        <v>0</v>
      </c>
      <c r="Q244" s="192">
        <v>0</v>
      </c>
      <c r="R244" s="192">
        <f>Q244*H244</f>
        <v>0</v>
      </c>
      <c r="S244" s="192">
        <v>0</v>
      </c>
      <c r="T244" s="193">
        <f>S244*H244</f>
        <v>0</v>
      </c>
      <c r="AR244" s="21" t="s">
        <v>133</v>
      </c>
      <c r="AT244" s="21" t="s">
        <v>129</v>
      </c>
      <c r="AU244" s="21" t="s">
        <v>76</v>
      </c>
      <c r="AY244" s="21" t="s">
        <v>126</v>
      </c>
      <c r="BE244" s="194">
        <f>IF(N244="základní",J244,0)</f>
        <v>0</v>
      </c>
      <c r="BF244" s="194">
        <f>IF(N244="snížená",J244,0)</f>
        <v>0</v>
      </c>
      <c r="BG244" s="194">
        <f>IF(N244="zákl. přenesená",J244,0)</f>
        <v>0</v>
      </c>
      <c r="BH244" s="194">
        <f>IF(N244="sníž. přenesená",J244,0)</f>
        <v>0</v>
      </c>
      <c r="BI244" s="194">
        <f>IF(N244="nulová",J244,0)</f>
        <v>0</v>
      </c>
      <c r="BJ244" s="21" t="s">
        <v>76</v>
      </c>
      <c r="BK244" s="194">
        <f>ROUND(I244*H244,2)</f>
        <v>0</v>
      </c>
      <c r="BL244" s="21" t="s">
        <v>133</v>
      </c>
      <c r="BM244" s="21" t="s">
        <v>300</v>
      </c>
    </row>
    <row r="245" spans="2:63" s="9" customFormat="1" ht="37.35" customHeight="1">
      <c r="B245" s="166"/>
      <c r="C245" s="167"/>
      <c r="D245" s="180" t="s">
        <v>68</v>
      </c>
      <c r="E245" s="181" t="s">
        <v>303</v>
      </c>
      <c r="F245" s="181" t="s">
        <v>304</v>
      </c>
      <c r="G245" s="167"/>
      <c r="H245" s="167"/>
      <c r="I245" s="170"/>
      <c r="J245" s="182">
        <f>BK245</f>
        <v>0</v>
      </c>
      <c r="K245" s="167"/>
      <c r="L245" s="172"/>
      <c r="M245" s="173"/>
      <c r="N245" s="174"/>
      <c r="O245" s="174"/>
      <c r="P245" s="175">
        <f>SUM(P246:P249)</f>
        <v>0</v>
      </c>
      <c r="Q245" s="174"/>
      <c r="R245" s="175">
        <f>SUM(R246:R249)</f>
        <v>0</v>
      </c>
      <c r="S245" s="174"/>
      <c r="T245" s="176">
        <f>SUM(T246:T249)</f>
        <v>0</v>
      </c>
      <c r="AR245" s="177" t="s">
        <v>76</v>
      </c>
      <c r="AT245" s="178" t="s">
        <v>68</v>
      </c>
      <c r="AU245" s="178" t="s">
        <v>69</v>
      </c>
      <c r="AY245" s="177" t="s">
        <v>126</v>
      </c>
      <c r="BK245" s="179">
        <f>SUM(BK246:BK249)</f>
        <v>0</v>
      </c>
    </row>
    <row r="246" spans="2:65" s="1" customFormat="1" ht="22.5" customHeight="1">
      <c r="B246" s="38"/>
      <c r="C246" s="183" t="s">
        <v>305</v>
      </c>
      <c r="D246" s="183" t="s">
        <v>129</v>
      </c>
      <c r="E246" s="184" t="s">
        <v>306</v>
      </c>
      <c r="F246" s="185" t="s">
        <v>307</v>
      </c>
      <c r="G246" s="186" t="s">
        <v>132</v>
      </c>
      <c r="H246" s="187">
        <v>79.613</v>
      </c>
      <c r="I246" s="188"/>
      <c r="J246" s="189">
        <f>ROUND(I246*H246,2)</f>
        <v>0</v>
      </c>
      <c r="K246" s="185" t="s">
        <v>21</v>
      </c>
      <c r="L246" s="58"/>
      <c r="M246" s="190" t="s">
        <v>21</v>
      </c>
      <c r="N246" s="191" t="s">
        <v>40</v>
      </c>
      <c r="O246" s="39"/>
      <c r="P246" s="192">
        <f>O246*H246</f>
        <v>0</v>
      </c>
      <c r="Q246" s="192">
        <v>0</v>
      </c>
      <c r="R246" s="192">
        <f>Q246*H246</f>
        <v>0</v>
      </c>
      <c r="S246" s="192">
        <v>0</v>
      </c>
      <c r="T246" s="193">
        <f>S246*H246</f>
        <v>0</v>
      </c>
      <c r="AR246" s="21" t="s">
        <v>133</v>
      </c>
      <c r="AT246" s="21" t="s">
        <v>129</v>
      </c>
      <c r="AU246" s="21" t="s">
        <v>76</v>
      </c>
      <c r="AY246" s="21" t="s">
        <v>126</v>
      </c>
      <c r="BE246" s="194">
        <f>IF(N246="základní",J246,0)</f>
        <v>0</v>
      </c>
      <c r="BF246" s="194">
        <f>IF(N246="snížená",J246,0)</f>
        <v>0</v>
      </c>
      <c r="BG246" s="194">
        <f>IF(N246="zákl. přenesená",J246,0)</f>
        <v>0</v>
      </c>
      <c r="BH246" s="194">
        <f>IF(N246="sníž. přenesená",J246,0)</f>
        <v>0</v>
      </c>
      <c r="BI246" s="194">
        <f>IF(N246="nulová",J246,0)</f>
        <v>0</v>
      </c>
      <c r="BJ246" s="21" t="s">
        <v>76</v>
      </c>
      <c r="BK246" s="194">
        <f>ROUND(I246*H246,2)</f>
        <v>0</v>
      </c>
      <c r="BL246" s="21" t="s">
        <v>133</v>
      </c>
      <c r="BM246" s="21" t="s">
        <v>305</v>
      </c>
    </row>
    <row r="247" spans="2:51" s="10" customFormat="1" ht="13.5">
      <c r="B247" s="195"/>
      <c r="C247" s="196"/>
      <c r="D247" s="197" t="s">
        <v>134</v>
      </c>
      <c r="E247" s="198" t="s">
        <v>21</v>
      </c>
      <c r="F247" s="199" t="s">
        <v>287</v>
      </c>
      <c r="G247" s="196"/>
      <c r="H247" s="200">
        <v>79.613</v>
      </c>
      <c r="I247" s="201"/>
      <c r="J247" s="196"/>
      <c r="K247" s="196"/>
      <c r="L247" s="202"/>
      <c r="M247" s="203"/>
      <c r="N247" s="204"/>
      <c r="O247" s="204"/>
      <c r="P247" s="204"/>
      <c r="Q247" s="204"/>
      <c r="R247" s="204"/>
      <c r="S247" s="204"/>
      <c r="T247" s="205"/>
      <c r="AT247" s="206" t="s">
        <v>134</v>
      </c>
      <c r="AU247" s="206" t="s">
        <v>76</v>
      </c>
      <c r="AV247" s="10" t="s">
        <v>78</v>
      </c>
      <c r="AW247" s="10" t="s">
        <v>33</v>
      </c>
      <c r="AX247" s="10" t="s">
        <v>69</v>
      </c>
      <c r="AY247" s="206" t="s">
        <v>126</v>
      </c>
    </row>
    <row r="248" spans="2:51" s="11" customFormat="1" ht="13.5">
      <c r="B248" s="207"/>
      <c r="C248" s="208"/>
      <c r="D248" s="209" t="s">
        <v>134</v>
      </c>
      <c r="E248" s="210" t="s">
        <v>21</v>
      </c>
      <c r="F248" s="211" t="s">
        <v>136</v>
      </c>
      <c r="G248" s="208"/>
      <c r="H248" s="212">
        <v>79.613</v>
      </c>
      <c r="I248" s="213"/>
      <c r="J248" s="208"/>
      <c r="K248" s="208"/>
      <c r="L248" s="214"/>
      <c r="M248" s="215"/>
      <c r="N248" s="216"/>
      <c r="O248" s="216"/>
      <c r="P248" s="216"/>
      <c r="Q248" s="216"/>
      <c r="R248" s="216"/>
      <c r="S248" s="216"/>
      <c r="T248" s="217"/>
      <c r="AT248" s="218" t="s">
        <v>134</v>
      </c>
      <c r="AU248" s="218" t="s">
        <v>76</v>
      </c>
      <c r="AV248" s="11" t="s">
        <v>133</v>
      </c>
      <c r="AW248" s="11" t="s">
        <v>33</v>
      </c>
      <c r="AX248" s="11" t="s">
        <v>76</v>
      </c>
      <c r="AY248" s="218" t="s">
        <v>126</v>
      </c>
    </row>
    <row r="249" spans="2:65" s="1" customFormat="1" ht="22.5" customHeight="1">
      <c r="B249" s="38"/>
      <c r="C249" s="183" t="s">
        <v>308</v>
      </c>
      <c r="D249" s="183" t="s">
        <v>129</v>
      </c>
      <c r="E249" s="184" t="s">
        <v>309</v>
      </c>
      <c r="F249" s="185" t="s">
        <v>310</v>
      </c>
      <c r="G249" s="186" t="s">
        <v>281</v>
      </c>
      <c r="H249" s="187">
        <v>1.139</v>
      </c>
      <c r="I249" s="188"/>
      <c r="J249" s="189">
        <f>ROUND(I249*H249,2)</f>
        <v>0</v>
      </c>
      <c r="K249" s="185" t="s">
        <v>21</v>
      </c>
      <c r="L249" s="58"/>
      <c r="M249" s="190" t="s">
        <v>21</v>
      </c>
      <c r="N249" s="191" t="s">
        <v>40</v>
      </c>
      <c r="O249" s="39"/>
      <c r="P249" s="192">
        <f>O249*H249</f>
        <v>0</v>
      </c>
      <c r="Q249" s="192">
        <v>0</v>
      </c>
      <c r="R249" s="192">
        <f>Q249*H249</f>
        <v>0</v>
      </c>
      <c r="S249" s="192">
        <v>0</v>
      </c>
      <c r="T249" s="193">
        <f>S249*H249</f>
        <v>0</v>
      </c>
      <c r="AR249" s="21" t="s">
        <v>133</v>
      </c>
      <c r="AT249" s="21" t="s">
        <v>129</v>
      </c>
      <c r="AU249" s="21" t="s">
        <v>76</v>
      </c>
      <c r="AY249" s="21" t="s">
        <v>126</v>
      </c>
      <c r="BE249" s="194">
        <f>IF(N249="základní",J249,0)</f>
        <v>0</v>
      </c>
      <c r="BF249" s="194">
        <f>IF(N249="snížená",J249,0)</f>
        <v>0</v>
      </c>
      <c r="BG249" s="194">
        <f>IF(N249="zákl. přenesená",J249,0)</f>
        <v>0</v>
      </c>
      <c r="BH249" s="194">
        <f>IF(N249="sníž. přenesená",J249,0)</f>
        <v>0</v>
      </c>
      <c r="BI249" s="194">
        <f>IF(N249="nulová",J249,0)</f>
        <v>0</v>
      </c>
      <c r="BJ249" s="21" t="s">
        <v>76</v>
      </c>
      <c r="BK249" s="194">
        <f>ROUND(I249*H249,2)</f>
        <v>0</v>
      </c>
      <c r="BL249" s="21" t="s">
        <v>133</v>
      </c>
      <c r="BM249" s="21" t="s">
        <v>308</v>
      </c>
    </row>
    <row r="250" spans="2:63" s="9" customFormat="1" ht="37.35" customHeight="1">
      <c r="B250" s="166"/>
      <c r="C250" s="167"/>
      <c r="D250" s="180" t="s">
        <v>68</v>
      </c>
      <c r="E250" s="181" t="s">
        <v>311</v>
      </c>
      <c r="F250" s="181" t="s">
        <v>312</v>
      </c>
      <c r="G250" s="167"/>
      <c r="H250" s="167"/>
      <c r="I250" s="170"/>
      <c r="J250" s="182">
        <f>BK250</f>
        <v>0</v>
      </c>
      <c r="K250" s="167"/>
      <c r="L250" s="172"/>
      <c r="M250" s="173"/>
      <c r="N250" s="174"/>
      <c r="O250" s="174"/>
      <c r="P250" s="175">
        <f>SUM(P251:P272)</f>
        <v>0</v>
      </c>
      <c r="Q250" s="174"/>
      <c r="R250" s="175">
        <f>SUM(R251:R272)</f>
        <v>0</v>
      </c>
      <c r="S250" s="174"/>
      <c r="T250" s="176">
        <f>SUM(T251:T272)</f>
        <v>0</v>
      </c>
      <c r="AR250" s="177" t="s">
        <v>76</v>
      </c>
      <c r="AT250" s="178" t="s">
        <v>68</v>
      </c>
      <c r="AU250" s="178" t="s">
        <v>69</v>
      </c>
      <c r="AY250" s="177" t="s">
        <v>126</v>
      </c>
      <c r="BK250" s="179">
        <f>SUM(BK251:BK272)</f>
        <v>0</v>
      </c>
    </row>
    <row r="251" spans="2:65" s="1" customFormat="1" ht="22.5" customHeight="1">
      <c r="B251" s="38"/>
      <c r="C251" s="183" t="s">
        <v>313</v>
      </c>
      <c r="D251" s="183" t="s">
        <v>129</v>
      </c>
      <c r="E251" s="184" t="s">
        <v>314</v>
      </c>
      <c r="F251" s="185" t="s">
        <v>315</v>
      </c>
      <c r="G251" s="186" t="s">
        <v>207</v>
      </c>
      <c r="H251" s="187">
        <v>165.86</v>
      </c>
      <c r="I251" s="188"/>
      <c r="J251" s="189">
        <f>ROUND(I251*H251,2)</f>
        <v>0</v>
      </c>
      <c r="K251" s="185" t="s">
        <v>21</v>
      </c>
      <c r="L251" s="58"/>
      <c r="M251" s="190" t="s">
        <v>21</v>
      </c>
      <c r="N251" s="191" t="s">
        <v>40</v>
      </c>
      <c r="O251" s="39"/>
      <c r="P251" s="192">
        <f>O251*H251</f>
        <v>0</v>
      </c>
      <c r="Q251" s="192">
        <v>0</v>
      </c>
      <c r="R251" s="192">
        <f>Q251*H251</f>
        <v>0</v>
      </c>
      <c r="S251" s="192">
        <v>0</v>
      </c>
      <c r="T251" s="193">
        <f>S251*H251</f>
        <v>0</v>
      </c>
      <c r="AR251" s="21" t="s">
        <v>133</v>
      </c>
      <c r="AT251" s="21" t="s">
        <v>129</v>
      </c>
      <c r="AU251" s="21" t="s">
        <v>76</v>
      </c>
      <c r="AY251" s="21" t="s">
        <v>126</v>
      </c>
      <c r="BE251" s="194">
        <f>IF(N251="základní",J251,0)</f>
        <v>0</v>
      </c>
      <c r="BF251" s="194">
        <f>IF(N251="snížená",J251,0)</f>
        <v>0</v>
      </c>
      <c r="BG251" s="194">
        <f>IF(N251="zákl. přenesená",J251,0)</f>
        <v>0</v>
      </c>
      <c r="BH251" s="194">
        <f>IF(N251="sníž. přenesená",J251,0)</f>
        <v>0</v>
      </c>
      <c r="BI251" s="194">
        <f>IF(N251="nulová",J251,0)</f>
        <v>0</v>
      </c>
      <c r="BJ251" s="21" t="s">
        <v>76</v>
      </c>
      <c r="BK251" s="194">
        <f>ROUND(I251*H251,2)</f>
        <v>0</v>
      </c>
      <c r="BL251" s="21" t="s">
        <v>133</v>
      </c>
      <c r="BM251" s="21" t="s">
        <v>313</v>
      </c>
    </row>
    <row r="252" spans="2:65" s="1" customFormat="1" ht="22.5" customHeight="1">
      <c r="B252" s="38"/>
      <c r="C252" s="183" t="s">
        <v>316</v>
      </c>
      <c r="D252" s="183" t="s">
        <v>129</v>
      </c>
      <c r="E252" s="184" t="s">
        <v>317</v>
      </c>
      <c r="F252" s="185" t="s">
        <v>318</v>
      </c>
      <c r="G252" s="186" t="s">
        <v>207</v>
      </c>
      <c r="H252" s="187">
        <v>21.53</v>
      </c>
      <c r="I252" s="188"/>
      <c r="J252" s="189">
        <f>ROUND(I252*H252,2)</f>
        <v>0</v>
      </c>
      <c r="K252" s="185" t="s">
        <v>21</v>
      </c>
      <c r="L252" s="58"/>
      <c r="M252" s="190" t="s">
        <v>21</v>
      </c>
      <c r="N252" s="191" t="s">
        <v>40</v>
      </c>
      <c r="O252" s="39"/>
      <c r="P252" s="192">
        <f>O252*H252</f>
        <v>0</v>
      </c>
      <c r="Q252" s="192">
        <v>0</v>
      </c>
      <c r="R252" s="192">
        <f>Q252*H252</f>
        <v>0</v>
      </c>
      <c r="S252" s="192">
        <v>0</v>
      </c>
      <c r="T252" s="193">
        <f>S252*H252</f>
        <v>0</v>
      </c>
      <c r="AR252" s="21" t="s">
        <v>133</v>
      </c>
      <c r="AT252" s="21" t="s">
        <v>129</v>
      </c>
      <c r="AU252" s="21" t="s">
        <v>76</v>
      </c>
      <c r="AY252" s="21" t="s">
        <v>126</v>
      </c>
      <c r="BE252" s="194">
        <f>IF(N252="základní",J252,0)</f>
        <v>0</v>
      </c>
      <c r="BF252" s="194">
        <f>IF(N252="snížená",J252,0)</f>
        <v>0</v>
      </c>
      <c r="BG252" s="194">
        <f>IF(N252="zákl. přenesená",J252,0)</f>
        <v>0</v>
      </c>
      <c r="BH252" s="194">
        <f>IF(N252="sníž. přenesená",J252,0)</f>
        <v>0</v>
      </c>
      <c r="BI252" s="194">
        <f>IF(N252="nulová",J252,0)</f>
        <v>0</v>
      </c>
      <c r="BJ252" s="21" t="s">
        <v>76</v>
      </c>
      <c r="BK252" s="194">
        <f>ROUND(I252*H252,2)</f>
        <v>0</v>
      </c>
      <c r="BL252" s="21" t="s">
        <v>133</v>
      </c>
      <c r="BM252" s="21" t="s">
        <v>316</v>
      </c>
    </row>
    <row r="253" spans="2:65" s="1" customFormat="1" ht="22.5" customHeight="1">
      <c r="B253" s="38"/>
      <c r="C253" s="183" t="s">
        <v>319</v>
      </c>
      <c r="D253" s="183" t="s">
        <v>129</v>
      </c>
      <c r="E253" s="184" t="s">
        <v>320</v>
      </c>
      <c r="F253" s="185" t="s">
        <v>321</v>
      </c>
      <c r="G253" s="186" t="s">
        <v>207</v>
      </c>
      <c r="H253" s="187">
        <v>126.2</v>
      </c>
      <c r="I253" s="188"/>
      <c r="J253" s="189">
        <f>ROUND(I253*H253,2)</f>
        <v>0</v>
      </c>
      <c r="K253" s="185" t="s">
        <v>21</v>
      </c>
      <c r="L253" s="58"/>
      <c r="M253" s="190" t="s">
        <v>21</v>
      </c>
      <c r="N253" s="191" t="s">
        <v>40</v>
      </c>
      <c r="O253" s="39"/>
      <c r="P253" s="192">
        <f>O253*H253</f>
        <v>0</v>
      </c>
      <c r="Q253" s="192">
        <v>0</v>
      </c>
      <c r="R253" s="192">
        <f>Q253*H253</f>
        <v>0</v>
      </c>
      <c r="S253" s="192">
        <v>0</v>
      </c>
      <c r="T253" s="193">
        <f>S253*H253</f>
        <v>0</v>
      </c>
      <c r="AR253" s="21" t="s">
        <v>133</v>
      </c>
      <c r="AT253" s="21" t="s">
        <v>129</v>
      </c>
      <c r="AU253" s="21" t="s">
        <v>76</v>
      </c>
      <c r="AY253" s="21" t="s">
        <v>126</v>
      </c>
      <c r="BE253" s="194">
        <f>IF(N253="základní",J253,0)</f>
        <v>0</v>
      </c>
      <c r="BF253" s="194">
        <f>IF(N253="snížená",J253,0)</f>
        <v>0</v>
      </c>
      <c r="BG253" s="194">
        <f>IF(N253="zákl. přenesená",J253,0)</f>
        <v>0</v>
      </c>
      <c r="BH253" s="194">
        <f>IF(N253="sníž. přenesená",J253,0)</f>
        <v>0</v>
      </c>
      <c r="BI253" s="194">
        <f>IF(N253="nulová",J253,0)</f>
        <v>0</v>
      </c>
      <c r="BJ253" s="21" t="s">
        <v>76</v>
      </c>
      <c r="BK253" s="194">
        <f>ROUND(I253*H253,2)</f>
        <v>0</v>
      </c>
      <c r="BL253" s="21" t="s">
        <v>133</v>
      </c>
      <c r="BM253" s="21" t="s">
        <v>319</v>
      </c>
    </row>
    <row r="254" spans="2:65" s="1" customFormat="1" ht="22.5" customHeight="1">
      <c r="B254" s="38"/>
      <c r="C254" s="183" t="s">
        <v>322</v>
      </c>
      <c r="D254" s="183" t="s">
        <v>129</v>
      </c>
      <c r="E254" s="184" t="s">
        <v>323</v>
      </c>
      <c r="F254" s="185" t="s">
        <v>324</v>
      </c>
      <c r="G254" s="186" t="s">
        <v>207</v>
      </c>
      <c r="H254" s="187">
        <v>126.2</v>
      </c>
      <c r="I254" s="188"/>
      <c r="J254" s="189">
        <f>ROUND(I254*H254,2)</f>
        <v>0</v>
      </c>
      <c r="K254" s="185" t="s">
        <v>21</v>
      </c>
      <c r="L254" s="58"/>
      <c r="M254" s="190" t="s">
        <v>21</v>
      </c>
      <c r="N254" s="191" t="s">
        <v>40</v>
      </c>
      <c r="O254" s="39"/>
      <c r="P254" s="192">
        <f>O254*H254</f>
        <v>0</v>
      </c>
      <c r="Q254" s="192">
        <v>0</v>
      </c>
      <c r="R254" s="192">
        <f>Q254*H254</f>
        <v>0</v>
      </c>
      <c r="S254" s="192">
        <v>0</v>
      </c>
      <c r="T254" s="193">
        <f>S254*H254</f>
        <v>0</v>
      </c>
      <c r="AR254" s="21" t="s">
        <v>133</v>
      </c>
      <c r="AT254" s="21" t="s">
        <v>129</v>
      </c>
      <c r="AU254" s="21" t="s">
        <v>76</v>
      </c>
      <c r="AY254" s="21" t="s">
        <v>126</v>
      </c>
      <c r="BE254" s="194">
        <f>IF(N254="základní",J254,0)</f>
        <v>0</v>
      </c>
      <c r="BF254" s="194">
        <f>IF(N254="snížená",J254,0)</f>
        <v>0</v>
      </c>
      <c r="BG254" s="194">
        <f>IF(N254="zákl. přenesená",J254,0)</f>
        <v>0</v>
      </c>
      <c r="BH254" s="194">
        <f>IF(N254="sníž. přenesená",J254,0)</f>
        <v>0</v>
      </c>
      <c r="BI254" s="194">
        <f>IF(N254="nulová",J254,0)</f>
        <v>0</v>
      </c>
      <c r="BJ254" s="21" t="s">
        <v>76</v>
      </c>
      <c r="BK254" s="194">
        <f>ROUND(I254*H254,2)</f>
        <v>0</v>
      </c>
      <c r="BL254" s="21" t="s">
        <v>133</v>
      </c>
      <c r="BM254" s="21" t="s">
        <v>322</v>
      </c>
    </row>
    <row r="255" spans="2:51" s="10" customFormat="1" ht="13.5">
      <c r="B255" s="195"/>
      <c r="C255" s="196"/>
      <c r="D255" s="197" t="s">
        <v>134</v>
      </c>
      <c r="E255" s="198" t="s">
        <v>21</v>
      </c>
      <c r="F255" s="199" t="s">
        <v>325</v>
      </c>
      <c r="G255" s="196"/>
      <c r="H255" s="200">
        <v>126.2</v>
      </c>
      <c r="I255" s="201"/>
      <c r="J255" s="196"/>
      <c r="K255" s="196"/>
      <c r="L255" s="202"/>
      <c r="M255" s="203"/>
      <c r="N255" s="204"/>
      <c r="O255" s="204"/>
      <c r="P255" s="204"/>
      <c r="Q255" s="204"/>
      <c r="R255" s="204"/>
      <c r="S255" s="204"/>
      <c r="T255" s="205"/>
      <c r="AT255" s="206" t="s">
        <v>134</v>
      </c>
      <c r="AU255" s="206" t="s">
        <v>76</v>
      </c>
      <c r="AV255" s="10" t="s">
        <v>78</v>
      </c>
      <c r="AW255" s="10" t="s">
        <v>33</v>
      </c>
      <c r="AX255" s="10" t="s">
        <v>69</v>
      </c>
      <c r="AY255" s="206" t="s">
        <v>126</v>
      </c>
    </row>
    <row r="256" spans="2:51" s="11" customFormat="1" ht="13.5">
      <c r="B256" s="207"/>
      <c r="C256" s="208"/>
      <c r="D256" s="209" t="s">
        <v>134</v>
      </c>
      <c r="E256" s="210" t="s">
        <v>21</v>
      </c>
      <c r="F256" s="211" t="s">
        <v>136</v>
      </c>
      <c r="G256" s="208"/>
      <c r="H256" s="212">
        <v>126.2</v>
      </c>
      <c r="I256" s="213"/>
      <c r="J256" s="208"/>
      <c r="K256" s="208"/>
      <c r="L256" s="214"/>
      <c r="M256" s="215"/>
      <c r="N256" s="216"/>
      <c r="O256" s="216"/>
      <c r="P256" s="216"/>
      <c r="Q256" s="216"/>
      <c r="R256" s="216"/>
      <c r="S256" s="216"/>
      <c r="T256" s="217"/>
      <c r="AT256" s="218" t="s">
        <v>134</v>
      </c>
      <c r="AU256" s="218" t="s">
        <v>76</v>
      </c>
      <c r="AV256" s="11" t="s">
        <v>133</v>
      </c>
      <c r="AW256" s="11" t="s">
        <v>33</v>
      </c>
      <c r="AX256" s="11" t="s">
        <v>76</v>
      </c>
      <c r="AY256" s="218" t="s">
        <v>126</v>
      </c>
    </row>
    <row r="257" spans="2:65" s="1" customFormat="1" ht="22.5" customHeight="1">
      <c r="B257" s="38"/>
      <c r="C257" s="183" t="s">
        <v>326</v>
      </c>
      <c r="D257" s="183" t="s">
        <v>129</v>
      </c>
      <c r="E257" s="184" t="s">
        <v>327</v>
      </c>
      <c r="F257" s="185" t="s">
        <v>328</v>
      </c>
      <c r="G257" s="186" t="s">
        <v>207</v>
      </c>
      <c r="H257" s="187">
        <v>165.86</v>
      </c>
      <c r="I257" s="188"/>
      <c r="J257" s="189">
        <f>ROUND(I257*H257,2)</f>
        <v>0</v>
      </c>
      <c r="K257" s="185" t="s">
        <v>21</v>
      </c>
      <c r="L257" s="58"/>
      <c r="M257" s="190" t="s">
        <v>21</v>
      </c>
      <c r="N257" s="191" t="s">
        <v>40</v>
      </c>
      <c r="O257" s="39"/>
      <c r="P257" s="192">
        <f>O257*H257</f>
        <v>0</v>
      </c>
      <c r="Q257" s="192">
        <v>0</v>
      </c>
      <c r="R257" s="192">
        <f>Q257*H257</f>
        <v>0</v>
      </c>
      <c r="S257" s="192">
        <v>0</v>
      </c>
      <c r="T257" s="193">
        <f>S257*H257</f>
        <v>0</v>
      </c>
      <c r="AR257" s="21" t="s">
        <v>133</v>
      </c>
      <c r="AT257" s="21" t="s">
        <v>129</v>
      </c>
      <c r="AU257" s="21" t="s">
        <v>76</v>
      </c>
      <c r="AY257" s="21" t="s">
        <v>126</v>
      </c>
      <c r="BE257" s="194">
        <f>IF(N257="základní",J257,0)</f>
        <v>0</v>
      </c>
      <c r="BF257" s="194">
        <f>IF(N257="snížená",J257,0)</f>
        <v>0</v>
      </c>
      <c r="BG257" s="194">
        <f>IF(N257="zákl. přenesená",J257,0)</f>
        <v>0</v>
      </c>
      <c r="BH257" s="194">
        <f>IF(N257="sníž. přenesená",J257,0)</f>
        <v>0</v>
      </c>
      <c r="BI257" s="194">
        <f>IF(N257="nulová",J257,0)</f>
        <v>0</v>
      </c>
      <c r="BJ257" s="21" t="s">
        <v>76</v>
      </c>
      <c r="BK257" s="194">
        <f>ROUND(I257*H257,2)</f>
        <v>0</v>
      </c>
      <c r="BL257" s="21" t="s">
        <v>133</v>
      </c>
      <c r="BM257" s="21" t="s">
        <v>326</v>
      </c>
    </row>
    <row r="258" spans="2:51" s="10" customFormat="1" ht="13.5">
      <c r="B258" s="195"/>
      <c r="C258" s="196"/>
      <c r="D258" s="197" t="s">
        <v>134</v>
      </c>
      <c r="E258" s="198" t="s">
        <v>21</v>
      </c>
      <c r="F258" s="199" t="s">
        <v>329</v>
      </c>
      <c r="G258" s="196"/>
      <c r="H258" s="200">
        <v>165.86</v>
      </c>
      <c r="I258" s="201"/>
      <c r="J258" s="196"/>
      <c r="K258" s="196"/>
      <c r="L258" s="202"/>
      <c r="M258" s="203"/>
      <c r="N258" s="204"/>
      <c r="O258" s="204"/>
      <c r="P258" s="204"/>
      <c r="Q258" s="204"/>
      <c r="R258" s="204"/>
      <c r="S258" s="204"/>
      <c r="T258" s="205"/>
      <c r="AT258" s="206" t="s">
        <v>134</v>
      </c>
      <c r="AU258" s="206" t="s">
        <v>76</v>
      </c>
      <c r="AV258" s="10" t="s">
        <v>78</v>
      </c>
      <c r="AW258" s="10" t="s">
        <v>33</v>
      </c>
      <c r="AX258" s="10" t="s">
        <v>69</v>
      </c>
      <c r="AY258" s="206" t="s">
        <v>126</v>
      </c>
    </row>
    <row r="259" spans="2:51" s="11" customFormat="1" ht="13.5">
      <c r="B259" s="207"/>
      <c r="C259" s="208"/>
      <c r="D259" s="209" t="s">
        <v>134</v>
      </c>
      <c r="E259" s="210" t="s">
        <v>21</v>
      </c>
      <c r="F259" s="211" t="s">
        <v>136</v>
      </c>
      <c r="G259" s="208"/>
      <c r="H259" s="212">
        <v>165.86</v>
      </c>
      <c r="I259" s="213"/>
      <c r="J259" s="208"/>
      <c r="K259" s="208"/>
      <c r="L259" s="214"/>
      <c r="M259" s="215"/>
      <c r="N259" s="216"/>
      <c r="O259" s="216"/>
      <c r="P259" s="216"/>
      <c r="Q259" s="216"/>
      <c r="R259" s="216"/>
      <c r="S259" s="216"/>
      <c r="T259" s="217"/>
      <c r="AT259" s="218" t="s">
        <v>134</v>
      </c>
      <c r="AU259" s="218" t="s">
        <v>76</v>
      </c>
      <c r="AV259" s="11" t="s">
        <v>133</v>
      </c>
      <c r="AW259" s="11" t="s">
        <v>33</v>
      </c>
      <c r="AX259" s="11" t="s">
        <v>76</v>
      </c>
      <c r="AY259" s="218" t="s">
        <v>126</v>
      </c>
    </row>
    <row r="260" spans="2:65" s="1" customFormat="1" ht="22.5" customHeight="1">
      <c r="B260" s="38"/>
      <c r="C260" s="183" t="s">
        <v>330</v>
      </c>
      <c r="D260" s="183" t="s">
        <v>129</v>
      </c>
      <c r="E260" s="184" t="s">
        <v>331</v>
      </c>
      <c r="F260" s="185" t="s">
        <v>332</v>
      </c>
      <c r="G260" s="186" t="s">
        <v>207</v>
      </c>
      <c r="H260" s="187">
        <v>12.33</v>
      </c>
      <c r="I260" s="188"/>
      <c r="J260" s="189">
        <f>ROUND(I260*H260,2)</f>
        <v>0</v>
      </c>
      <c r="K260" s="185" t="s">
        <v>21</v>
      </c>
      <c r="L260" s="58"/>
      <c r="M260" s="190" t="s">
        <v>21</v>
      </c>
      <c r="N260" s="191" t="s">
        <v>40</v>
      </c>
      <c r="O260" s="39"/>
      <c r="P260" s="192">
        <f>O260*H260</f>
        <v>0</v>
      </c>
      <c r="Q260" s="192">
        <v>0</v>
      </c>
      <c r="R260" s="192">
        <f>Q260*H260</f>
        <v>0</v>
      </c>
      <c r="S260" s="192">
        <v>0</v>
      </c>
      <c r="T260" s="193">
        <f>S260*H260</f>
        <v>0</v>
      </c>
      <c r="AR260" s="21" t="s">
        <v>133</v>
      </c>
      <c r="AT260" s="21" t="s">
        <v>129</v>
      </c>
      <c r="AU260" s="21" t="s">
        <v>76</v>
      </c>
      <c r="AY260" s="21" t="s">
        <v>126</v>
      </c>
      <c r="BE260" s="194">
        <f>IF(N260="základní",J260,0)</f>
        <v>0</v>
      </c>
      <c r="BF260" s="194">
        <f>IF(N260="snížená",J260,0)</f>
        <v>0</v>
      </c>
      <c r="BG260" s="194">
        <f>IF(N260="zákl. přenesená",J260,0)</f>
        <v>0</v>
      </c>
      <c r="BH260" s="194">
        <f>IF(N260="sníž. přenesená",J260,0)</f>
        <v>0</v>
      </c>
      <c r="BI260" s="194">
        <f>IF(N260="nulová",J260,0)</f>
        <v>0</v>
      </c>
      <c r="BJ260" s="21" t="s">
        <v>76</v>
      </c>
      <c r="BK260" s="194">
        <f>ROUND(I260*H260,2)</f>
        <v>0</v>
      </c>
      <c r="BL260" s="21" t="s">
        <v>133</v>
      </c>
      <c r="BM260" s="21" t="s">
        <v>330</v>
      </c>
    </row>
    <row r="261" spans="2:51" s="10" customFormat="1" ht="13.5">
      <c r="B261" s="195"/>
      <c r="C261" s="196"/>
      <c r="D261" s="197" t="s">
        <v>134</v>
      </c>
      <c r="E261" s="198" t="s">
        <v>21</v>
      </c>
      <c r="F261" s="199" t="s">
        <v>333</v>
      </c>
      <c r="G261" s="196"/>
      <c r="H261" s="200">
        <v>12.33</v>
      </c>
      <c r="I261" s="201"/>
      <c r="J261" s="196"/>
      <c r="K261" s="196"/>
      <c r="L261" s="202"/>
      <c r="M261" s="203"/>
      <c r="N261" s="204"/>
      <c r="O261" s="204"/>
      <c r="P261" s="204"/>
      <c r="Q261" s="204"/>
      <c r="R261" s="204"/>
      <c r="S261" s="204"/>
      <c r="T261" s="205"/>
      <c r="AT261" s="206" t="s">
        <v>134</v>
      </c>
      <c r="AU261" s="206" t="s">
        <v>76</v>
      </c>
      <c r="AV261" s="10" t="s">
        <v>78</v>
      </c>
      <c r="AW261" s="10" t="s">
        <v>33</v>
      </c>
      <c r="AX261" s="10" t="s">
        <v>69</v>
      </c>
      <c r="AY261" s="206" t="s">
        <v>126</v>
      </c>
    </row>
    <row r="262" spans="2:51" s="11" customFormat="1" ht="13.5">
      <c r="B262" s="207"/>
      <c r="C262" s="208"/>
      <c r="D262" s="209" t="s">
        <v>134</v>
      </c>
      <c r="E262" s="210" t="s">
        <v>21</v>
      </c>
      <c r="F262" s="211" t="s">
        <v>136</v>
      </c>
      <c r="G262" s="208"/>
      <c r="H262" s="212">
        <v>12.33</v>
      </c>
      <c r="I262" s="213"/>
      <c r="J262" s="208"/>
      <c r="K262" s="208"/>
      <c r="L262" s="214"/>
      <c r="M262" s="215"/>
      <c r="N262" s="216"/>
      <c r="O262" s="216"/>
      <c r="P262" s="216"/>
      <c r="Q262" s="216"/>
      <c r="R262" s="216"/>
      <c r="S262" s="216"/>
      <c r="T262" s="217"/>
      <c r="AT262" s="218" t="s">
        <v>134</v>
      </c>
      <c r="AU262" s="218" t="s">
        <v>76</v>
      </c>
      <c r="AV262" s="11" t="s">
        <v>133</v>
      </c>
      <c r="AW262" s="11" t="s">
        <v>33</v>
      </c>
      <c r="AX262" s="11" t="s">
        <v>76</v>
      </c>
      <c r="AY262" s="218" t="s">
        <v>126</v>
      </c>
    </row>
    <row r="263" spans="2:65" s="1" customFormat="1" ht="22.5" customHeight="1">
      <c r="B263" s="38"/>
      <c r="C263" s="183" t="s">
        <v>334</v>
      </c>
      <c r="D263" s="183" t="s">
        <v>129</v>
      </c>
      <c r="E263" s="184" t="s">
        <v>335</v>
      </c>
      <c r="F263" s="185" t="s">
        <v>336</v>
      </c>
      <c r="G263" s="186" t="s">
        <v>207</v>
      </c>
      <c r="H263" s="187">
        <v>103.86</v>
      </c>
      <c r="I263" s="188"/>
      <c r="J263" s="189">
        <f>ROUND(I263*H263,2)</f>
        <v>0</v>
      </c>
      <c r="K263" s="185" t="s">
        <v>21</v>
      </c>
      <c r="L263" s="58"/>
      <c r="M263" s="190" t="s">
        <v>21</v>
      </c>
      <c r="N263" s="191" t="s">
        <v>40</v>
      </c>
      <c r="O263" s="39"/>
      <c r="P263" s="192">
        <f>O263*H263</f>
        <v>0</v>
      </c>
      <c r="Q263" s="192">
        <v>0</v>
      </c>
      <c r="R263" s="192">
        <f>Q263*H263</f>
        <v>0</v>
      </c>
      <c r="S263" s="192">
        <v>0</v>
      </c>
      <c r="T263" s="193">
        <f>S263*H263</f>
        <v>0</v>
      </c>
      <c r="AR263" s="21" t="s">
        <v>133</v>
      </c>
      <c r="AT263" s="21" t="s">
        <v>129</v>
      </c>
      <c r="AU263" s="21" t="s">
        <v>76</v>
      </c>
      <c r="AY263" s="21" t="s">
        <v>126</v>
      </c>
      <c r="BE263" s="194">
        <f>IF(N263="základní",J263,0)</f>
        <v>0</v>
      </c>
      <c r="BF263" s="194">
        <f>IF(N263="snížená",J263,0)</f>
        <v>0</v>
      </c>
      <c r="BG263" s="194">
        <f>IF(N263="zákl. přenesená",J263,0)</f>
        <v>0</v>
      </c>
      <c r="BH263" s="194">
        <f>IF(N263="sníž. přenesená",J263,0)</f>
        <v>0</v>
      </c>
      <c r="BI263" s="194">
        <f>IF(N263="nulová",J263,0)</f>
        <v>0</v>
      </c>
      <c r="BJ263" s="21" t="s">
        <v>76</v>
      </c>
      <c r="BK263" s="194">
        <f>ROUND(I263*H263,2)</f>
        <v>0</v>
      </c>
      <c r="BL263" s="21" t="s">
        <v>133</v>
      </c>
      <c r="BM263" s="21" t="s">
        <v>334</v>
      </c>
    </row>
    <row r="264" spans="2:51" s="10" customFormat="1" ht="13.5">
      <c r="B264" s="195"/>
      <c r="C264" s="196"/>
      <c r="D264" s="197" t="s">
        <v>134</v>
      </c>
      <c r="E264" s="198" t="s">
        <v>21</v>
      </c>
      <c r="F264" s="199" t="s">
        <v>337</v>
      </c>
      <c r="G264" s="196"/>
      <c r="H264" s="200">
        <v>103.86</v>
      </c>
      <c r="I264" s="201"/>
      <c r="J264" s="196"/>
      <c r="K264" s="196"/>
      <c r="L264" s="202"/>
      <c r="M264" s="203"/>
      <c r="N264" s="204"/>
      <c r="O264" s="204"/>
      <c r="P264" s="204"/>
      <c r="Q264" s="204"/>
      <c r="R264" s="204"/>
      <c r="S264" s="204"/>
      <c r="T264" s="205"/>
      <c r="AT264" s="206" t="s">
        <v>134</v>
      </c>
      <c r="AU264" s="206" t="s">
        <v>76</v>
      </c>
      <c r="AV264" s="10" t="s">
        <v>78</v>
      </c>
      <c r="AW264" s="10" t="s">
        <v>33</v>
      </c>
      <c r="AX264" s="10" t="s">
        <v>69</v>
      </c>
      <c r="AY264" s="206" t="s">
        <v>126</v>
      </c>
    </row>
    <row r="265" spans="2:51" s="11" customFormat="1" ht="13.5">
      <c r="B265" s="207"/>
      <c r="C265" s="208"/>
      <c r="D265" s="209" t="s">
        <v>134</v>
      </c>
      <c r="E265" s="210" t="s">
        <v>21</v>
      </c>
      <c r="F265" s="211" t="s">
        <v>136</v>
      </c>
      <c r="G265" s="208"/>
      <c r="H265" s="212">
        <v>103.86</v>
      </c>
      <c r="I265" s="213"/>
      <c r="J265" s="208"/>
      <c r="K265" s="208"/>
      <c r="L265" s="214"/>
      <c r="M265" s="215"/>
      <c r="N265" s="216"/>
      <c r="O265" s="216"/>
      <c r="P265" s="216"/>
      <c r="Q265" s="216"/>
      <c r="R265" s="216"/>
      <c r="S265" s="216"/>
      <c r="T265" s="217"/>
      <c r="AT265" s="218" t="s">
        <v>134</v>
      </c>
      <c r="AU265" s="218" t="s">
        <v>76</v>
      </c>
      <c r="AV265" s="11" t="s">
        <v>133</v>
      </c>
      <c r="AW265" s="11" t="s">
        <v>33</v>
      </c>
      <c r="AX265" s="11" t="s">
        <v>76</v>
      </c>
      <c r="AY265" s="218" t="s">
        <v>126</v>
      </c>
    </row>
    <row r="266" spans="2:65" s="1" customFormat="1" ht="22.5" customHeight="1">
      <c r="B266" s="38"/>
      <c r="C266" s="183" t="s">
        <v>338</v>
      </c>
      <c r="D266" s="183" t="s">
        <v>129</v>
      </c>
      <c r="E266" s="184" t="s">
        <v>339</v>
      </c>
      <c r="F266" s="185" t="s">
        <v>340</v>
      </c>
      <c r="G266" s="186" t="s">
        <v>207</v>
      </c>
      <c r="H266" s="187">
        <v>12.3</v>
      </c>
      <c r="I266" s="188"/>
      <c r="J266" s="189">
        <f>ROUND(I266*H266,2)</f>
        <v>0</v>
      </c>
      <c r="K266" s="185" t="s">
        <v>21</v>
      </c>
      <c r="L266" s="58"/>
      <c r="M266" s="190" t="s">
        <v>21</v>
      </c>
      <c r="N266" s="191" t="s">
        <v>40</v>
      </c>
      <c r="O266" s="39"/>
      <c r="P266" s="192">
        <f>O266*H266</f>
        <v>0</v>
      </c>
      <c r="Q266" s="192">
        <v>0</v>
      </c>
      <c r="R266" s="192">
        <f>Q266*H266</f>
        <v>0</v>
      </c>
      <c r="S266" s="192">
        <v>0</v>
      </c>
      <c r="T266" s="193">
        <f>S266*H266</f>
        <v>0</v>
      </c>
      <c r="AR266" s="21" t="s">
        <v>133</v>
      </c>
      <c r="AT266" s="21" t="s">
        <v>129</v>
      </c>
      <c r="AU266" s="21" t="s">
        <v>76</v>
      </c>
      <c r="AY266" s="21" t="s">
        <v>126</v>
      </c>
      <c r="BE266" s="194">
        <f>IF(N266="základní",J266,0)</f>
        <v>0</v>
      </c>
      <c r="BF266" s="194">
        <f>IF(N266="snížená",J266,0)</f>
        <v>0</v>
      </c>
      <c r="BG266" s="194">
        <f>IF(N266="zákl. přenesená",J266,0)</f>
        <v>0</v>
      </c>
      <c r="BH266" s="194">
        <f>IF(N266="sníž. přenesená",J266,0)</f>
        <v>0</v>
      </c>
      <c r="BI266" s="194">
        <f>IF(N266="nulová",J266,0)</f>
        <v>0</v>
      </c>
      <c r="BJ266" s="21" t="s">
        <v>76</v>
      </c>
      <c r="BK266" s="194">
        <f>ROUND(I266*H266,2)</f>
        <v>0</v>
      </c>
      <c r="BL266" s="21" t="s">
        <v>133</v>
      </c>
      <c r="BM266" s="21" t="s">
        <v>338</v>
      </c>
    </row>
    <row r="267" spans="2:51" s="10" customFormat="1" ht="13.5">
      <c r="B267" s="195"/>
      <c r="C267" s="196"/>
      <c r="D267" s="197" t="s">
        <v>134</v>
      </c>
      <c r="E267" s="198" t="s">
        <v>21</v>
      </c>
      <c r="F267" s="199" t="s">
        <v>341</v>
      </c>
      <c r="G267" s="196"/>
      <c r="H267" s="200">
        <v>12.3</v>
      </c>
      <c r="I267" s="201"/>
      <c r="J267" s="196"/>
      <c r="K267" s="196"/>
      <c r="L267" s="202"/>
      <c r="M267" s="203"/>
      <c r="N267" s="204"/>
      <c r="O267" s="204"/>
      <c r="P267" s="204"/>
      <c r="Q267" s="204"/>
      <c r="R267" s="204"/>
      <c r="S267" s="204"/>
      <c r="T267" s="205"/>
      <c r="AT267" s="206" t="s">
        <v>134</v>
      </c>
      <c r="AU267" s="206" t="s">
        <v>76</v>
      </c>
      <c r="AV267" s="10" t="s">
        <v>78</v>
      </c>
      <c r="AW267" s="10" t="s">
        <v>33</v>
      </c>
      <c r="AX267" s="10" t="s">
        <v>69</v>
      </c>
      <c r="AY267" s="206" t="s">
        <v>126</v>
      </c>
    </row>
    <row r="268" spans="2:51" s="11" customFormat="1" ht="13.5">
      <c r="B268" s="207"/>
      <c r="C268" s="208"/>
      <c r="D268" s="209" t="s">
        <v>134</v>
      </c>
      <c r="E268" s="210" t="s">
        <v>21</v>
      </c>
      <c r="F268" s="211" t="s">
        <v>136</v>
      </c>
      <c r="G268" s="208"/>
      <c r="H268" s="212">
        <v>12.3</v>
      </c>
      <c r="I268" s="213"/>
      <c r="J268" s="208"/>
      <c r="K268" s="208"/>
      <c r="L268" s="214"/>
      <c r="M268" s="215"/>
      <c r="N268" s="216"/>
      <c r="O268" s="216"/>
      <c r="P268" s="216"/>
      <c r="Q268" s="216"/>
      <c r="R268" s="216"/>
      <c r="S268" s="216"/>
      <c r="T268" s="217"/>
      <c r="AT268" s="218" t="s">
        <v>134</v>
      </c>
      <c r="AU268" s="218" t="s">
        <v>76</v>
      </c>
      <c r="AV268" s="11" t="s">
        <v>133</v>
      </c>
      <c r="AW268" s="11" t="s">
        <v>33</v>
      </c>
      <c r="AX268" s="11" t="s">
        <v>76</v>
      </c>
      <c r="AY268" s="218" t="s">
        <v>126</v>
      </c>
    </row>
    <row r="269" spans="2:65" s="1" customFormat="1" ht="22.5" customHeight="1">
      <c r="B269" s="38"/>
      <c r="C269" s="183" t="s">
        <v>342</v>
      </c>
      <c r="D269" s="183" t="s">
        <v>129</v>
      </c>
      <c r="E269" s="184" t="s">
        <v>343</v>
      </c>
      <c r="F269" s="185" t="s">
        <v>344</v>
      </c>
      <c r="G269" s="186" t="s">
        <v>207</v>
      </c>
      <c r="H269" s="187">
        <v>8.6</v>
      </c>
      <c r="I269" s="188"/>
      <c r="J269" s="189">
        <f>ROUND(I269*H269,2)</f>
        <v>0</v>
      </c>
      <c r="K269" s="185" t="s">
        <v>21</v>
      </c>
      <c r="L269" s="58"/>
      <c r="M269" s="190" t="s">
        <v>21</v>
      </c>
      <c r="N269" s="191" t="s">
        <v>40</v>
      </c>
      <c r="O269" s="39"/>
      <c r="P269" s="192">
        <f>O269*H269</f>
        <v>0</v>
      </c>
      <c r="Q269" s="192">
        <v>0</v>
      </c>
      <c r="R269" s="192">
        <f>Q269*H269</f>
        <v>0</v>
      </c>
      <c r="S269" s="192">
        <v>0</v>
      </c>
      <c r="T269" s="193">
        <f>S269*H269</f>
        <v>0</v>
      </c>
      <c r="AR269" s="21" t="s">
        <v>133</v>
      </c>
      <c r="AT269" s="21" t="s">
        <v>129</v>
      </c>
      <c r="AU269" s="21" t="s">
        <v>76</v>
      </c>
      <c r="AY269" s="21" t="s">
        <v>126</v>
      </c>
      <c r="BE269" s="194">
        <f>IF(N269="základní",J269,0)</f>
        <v>0</v>
      </c>
      <c r="BF269" s="194">
        <f>IF(N269="snížená",J269,0)</f>
        <v>0</v>
      </c>
      <c r="BG269" s="194">
        <f>IF(N269="zákl. přenesená",J269,0)</f>
        <v>0</v>
      </c>
      <c r="BH269" s="194">
        <f>IF(N269="sníž. přenesená",J269,0)</f>
        <v>0</v>
      </c>
      <c r="BI269" s="194">
        <f>IF(N269="nulová",J269,0)</f>
        <v>0</v>
      </c>
      <c r="BJ269" s="21" t="s">
        <v>76</v>
      </c>
      <c r="BK269" s="194">
        <f>ROUND(I269*H269,2)</f>
        <v>0</v>
      </c>
      <c r="BL269" s="21" t="s">
        <v>133</v>
      </c>
      <c r="BM269" s="21" t="s">
        <v>342</v>
      </c>
    </row>
    <row r="270" spans="2:51" s="10" customFormat="1" ht="13.5">
      <c r="B270" s="195"/>
      <c r="C270" s="196"/>
      <c r="D270" s="197" t="s">
        <v>134</v>
      </c>
      <c r="E270" s="198" t="s">
        <v>21</v>
      </c>
      <c r="F270" s="199" t="s">
        <v>345</v>
      </c>
      <c r="G270" s="196"/>
      <c r="H270" s="200">
        <v>8.6</v>
      </c>
      <c r="I270" s="201"/>
      <c r="J270" s="196"/>
      <c r="K270" s="196"/>
      <c r="L270" s="202"/>
      <c r="M270" s="203"/>
      <c r="N270" s="204"/>
      <c r="O270" s="204"/>
      <c r="P270" s="204"/>
      <c r="Q270" s="204"/>
      <c r="R270" s="204"/>
      <c r="S270" s="204"/>
      <c r="T270" s="205"/>
      <c r="AT270" s="206" t="s">
        <v>134</v>
      </c>
      <c r="AU270" s="206" t="s">
        <v>76</v>
      </c>
      <c r="AV270" s="10" t="s">
        <v>78</v>
      </c>
      <c r="AW270" s="10" t="s">
        <v>33</v>
      </c>
      <c r="AX270" s="10" t="s">
        <v>69</v>
      </c>
      <c r="AY270" s="206" t="s">
        <v>126</v>
      </c>
    </row>
    <row r="271" spans="2:51" s="11" customFormat="1" ht="13.5">
      <c r="B271" s="207"/>
      <c r="C271" s="208"/>
      <c r="D271" s="209" t="s">
        <v>134</v>
      </c>
      <c r="E271" s="210" t="s">
        <v>21</v>
      </c>
      <c r="F271" s="211" t="s">
        <v>136</v>
      </c>
      <c r="G271" s="208"/>
      <c r="H271" s="212">
        <v>8.6</v>
      </c>
      <c r="I271" s="213"/>
      <c r="J271" s="208"/>
      <c r="K271" s="208"/>
      <c r="L271" s="214"/>
      <c r="M271" s="215"/>
      <c r="N271" s="216"/>
      <c r="O271" s="216"/>
      <c r="P271" s="216"/>
      <c r="Q271" s="216"/>
      <c r="R271" s="216"/>
      <c r="S271" s="216"/>
      <c r="T271" s="217"/>
      <c r="AT271" s="218" t="s">
        <v>134</v>
      </c>
      <c r="AU271" s="218" t="s">
        <v>76</v>
      </c>
      <c r="AV271" s="11" t="s">
        <v>133</v>
      </c>
      <c r="AW271" s="11" t="s">
        <v>33</v>
      </c>
      <c r="AX271" s="11" t="s">
        <v>76</v>
      </c>
      <c r="AY271" s="218" t="s">
        <v>126</v>
      </c>
    </row>
    <row r="272" spans="2:65" s="1" customFormat="1" ht="22.5" customHeight="1">
      <c r="B272" s="38"/>
      <c r="C272" s="183" t="s">
        <v>346</v>
      </c>
      <c r="D272" s="183" t="s">
        <v>129</v>
      </c>
      <c r="E272" s="184" t="s">
        <v>347</v>
      </c>
      <c r="F272" s="185" t="s">
        <v>348</v>
      </c>
      <c r="G272" s="186" t="s">
        <v>281</v>
      </c>
      <c r="H272" s="187">
        <v>1.105</v>
      </c>
      <c r="I272" s="188"/>
      <c r="J272" s="189">
        <f>ROUND(I272*H272,2)</f>
        <v>0</v>
      </c>
      <c r="K272" s="185" t="s">
        <v>21</v>
      </c>
      <c r="L272" s="58"/>
      <c r="M272" s="190" t="s">
        <v>21</v>
      </c>
      <c r="N272" s="191" t="s">
        <v>40</v>
      </c>
      <c r="O272" s="39"/>
      <c r="P272" s="192">
        <f>O272*H272</f>
        <v>0</v>
      </c>
      <c r="Q272" s="192">
        <v>0</v>
      </c>
      <c r="R272" s="192">
        <f>Q272*H272</f>
        <v>0</v>
      </c>
      <c r="S272" s="192">
        <v>0</v>
      </c>
      <c r="T272" s="193">
        <f>S272*H272</f>
        <v>0</v>
      </c>
      <c r="AR272" s="21" t="s">
        <v>133</v>
      </c>
      <c r="AT272" s="21" t="s">
        <v>129</v>
      </c>
      <c r="AU272" s="21" t="s">
        <v>76</v>
      </c>
      <c r="AY272" s="21" t="s">
        <v>126</v>
      </c>
      <c r="BE272" s="194">
        <f>IF(N272="základní",J272,0)</f>
        <v>0</v>
      </c>
      <c r="BF272" s="194">
        <f>IF(N272="snížená",J272,0)</f>
        <v>0</v>
      </c>
      <c r="BG272" s="194">
        <f>IF(N272="zákl. přenesená",J272,0)</f>
        <v>0</v>
      </c>
      <c r="BH272" s="194">
        <f>IF(N272="sníž. přenesená",J272,0)</f>
        <v>0</v>
      </c>
      <c r="BI272" s="194">
        <f>IF(N272="nulová",J272,0)</f>
        <v>0</v>
      </c>
      <c r="BJ272" s="21" t="s">
        <v>76</v>
      </c>
      <c r="BK272" s="194">
        <f>ROUND(I272*H272,2)</f>
        <v>0</v>
      </c>
      <c r="BL272" s="21" t="s">
        <v>133</v>
      </c>
      <c r="BM272" s="21" t="s">
        <v>346</v>
      </c>
    </row>
    <row r="273" spans="2:63" s="9" customFormat="1" ht="37.35" customHeight="1">
      <c r="B273" s="166"/>
      <c r="C273" s="167"/>
      <c r="D273" s="180" t="s">
        <v>68</v>
      </c>
      <c r="E273" s="181" t="s">
        <v>349</v>
      </c>
      <c r="F273" s="181" t="s">
        <v>350</v>
      </c>
      <c r="G273" s="167"/>
      <c r="H273" s="167"/>
      <c r="I273" s="170"/>
      <c r="J273" s="182">
        <f>BK273</f>
        <v>0</v>
      </c>
      <c r="K273" s="167"/>
      <c r="L273" s="172"/>
      <c r="M273" s="173"/>
      <c r="N273" s="174"/>
      <c r="O273" s="174"/>
      <c r="P273" s="175">
        <f>SUM(P274:P278)</f>
        <v>0</v>
      </c>
      <c r="Q273" s="174"/>
      <c r="R273" s="175">
        <f>SUM(R274:R278)</f>
        <v>0</v>
      </c>
      <c r="S273" s="174"/>
      <c r="T273" s="176">
        <f>SUM(T274:T278)</f>
        <v>0</v>
      </c>
      <c r="AR273" s="177" t="s">
        <v>76</v>
      </c>
      <c r="AT273" s="178" t="s">
        <v>68</v>
      </c>
      <c r="AU273" s="178" t="s">
        <v>69</v>
      </c>
      <c r="AY273" s="177" t="s">
        <v>126</v>
      </c>
      <c r="BK273" s="179">
        <f>SUM(BK274:BK278)</f>
        <v>0</v>
      </c>
    </row>
    <row r="274" spans="2:65" s="1" customFormat="1" ht="22.5" customHeight="1">
      <c r="B274" s="38"/>
      <c r="C274" s="183" t="s">
        <v>351</v>
      </c>
      <c r="D274" s="183" t="s">
        <v>129</v>
      </c>
      <c r="E274" s="184" t="s">
        <v>352</v>
      </c>
      <c r="F274" s="185" t="s">
        <v>353</v>
      </c>
      <c r="G274" s="186" t="s">
        <v>207</v>
      </c>
      <c r="H274" s="187">
        <v>600.53</v>
      </c>
      <c r="I274" s="188"/>
      <c r="J274" s="189">
        <f>ROUND(I274*H274,2)</f>
        <v>0</v>
      </c>
      <c r="K274" s="185" t="s">
        <v>21</v>
      </c>
      <c r="L274" s="58"/>
      <c r="M274" s="190" t="s">
        <v>21</v>
      </c>
      <c r="N274" s="191" t="s">
        <v>40</v>
      </c>
      <c r="O274" s="39"/>
      <c r="P274" s="192">
        <f>O274*H274</f>
        <v>0</v>
      </c>
      <c r="Q274" s="192">
        <v>0</v>
      </c>
      <c r="R274" s="192">
        <f>Q274*H274</f>
        <v>0</v>
      </c>
      <c r="S274" s="192">
        <v>0</v>
      </c>
      <c r="T274" s="193">
        <f>S274*H274</f>
        <v>0</v>
      </c>
      <c r="AR274" s="21" t="s">
        <v>133</v>
      </c>
      <c r="AT274" s="21" t="s">
        <v>129</v>
      </c>
      <c r="AU274" s="21" t="s">
        <v>76</v>
      </c>
      <c r="AY274" s="21" t="s">
        <v>126</v>
      </c>
      <c r="BE274" s="194">
        <f>IF(N274="základní",J274,0)</f>
        <v>0</v>
      </c>
      <c r="BF274" s="194">
        <f>IF(N274="snížená",J274,0)</f>
        <v>0</v>
      </c>
      <c r="BG274" s="194">
        <f>IF(N274="zákl. přenesená",J274,0)</f>
        <v>0</v>
      </c>
      <c r="BH274" s="194">
        <f>IF(N274="sníž. přenesená",J274,0)</f>
        <v>0</v>
      </c>
      <c r="BI274" s="194">
        <f>IF(N274="nulová",J274,0)</f>
        <v>0</v>
      </c>
      <c r="BJ274" s="21" t="s">
        <v>76</v>
      </c>
      <c r="BK274" s="194">
        <f>ROUND(I274*H274,2)</f>
        <v>0</v>
      </c>
      <c r="BL274" s="21" t="s">
        <v>133</v>
      </c>
      <c r="BM274" s="21" t="s">
        <v>351</v>
      </c>
    </row>
    <row r="275" spans="2:51" s="10" customFormat="1" ht="13.5">
      <c r="B275" s="195"/>
      <c r="C275" s="196"/>
      <c r="D275" s="197" t="s">
        <v>134</v>
      </c>
      <c r="E275" s="198" t="s">
        <v>21</v>
      </c>
      <c r="F275" s="199" t="s">
        <v>354</v>
      </c>
      <c r="G275" s="196"/>
      <c r="H275" s="200">
        <v>133.8</v>
      </c>
      <c r="I275" s="201"/>
      <c r="J275" s="196"/>
      <c r="K275" s="196"/>
      <c r="L275" s="202"/>
      <c r="M275" s="203"/>
      <c r="N275" s="204"/>
      <c r="O275" s="204"/>
      <c r="P275" s="204"/>
      <c r="Q275" s="204"/>
      <c r="R275" s="204"/>
      <c r="S275" s="204"/>
      <c r="T275" s="205"/>
      <c r="AT275" s="206" t="s">
        <v>134</v>
      </c>
      <c r="AU275" s="206" t="s">
        <v>76</v>
      </c>
      <c r="AV275" s="10" t="s">
        <v>78</v>
      </c>
      <c r="AW275" s="10" t="s">
        <v>33</v>
      </c>
      <c r="AX275" s="10" t="s">
        <v>69</v>
      </c>
      <c r="AY275" s="206" t="s">
        <v>126</v>
      </c>
    </row>
    <row r="276" spans="2:51" s="10" customFormat="1" ht="13.5">
      <c r="B276" s="195"/>
      <c r="C276" s="196"/>
      <c r="D276" s="197" t="s">
        <v>134</v>
      </c>
      <c r="E276" s="198" t="s">
        <v>21</v>
      </c>
      <c r="F276" s="199" t="s">
        <v>355</v>
      </c>
      <c r="G276" s="196"/>
      <c r="H276" s="200">
        <v>466.73</v>
      </c>
      <c r="I276" s="201"/>
      <c r="J276" s="196"/>
      <c r="K276" s="196"/>
      <c r="L276" s="202"/>
      <c r="M276" s="203"/>
      <c r="N276" s="204"/>
      <c r="O276" s="204"/>
      <c r="P276" s="204"/>
      <c r="Q276" s="204"/>
      <c r="R276" s="204"/>
      <c r="S276" s="204"/>
      <c r="T276" s="205"/>
      <c r="AT276" s="206" t="s">
        <v>134</v>
      </c>
      <c r="AU276" s="206" t="s">
        <v>76</v>
      </c>
      <c r="AV276" s="10" t="s">
        <v>78</v>
      </c>
      <c r="AW276" s="10" t="s">
        <v>33</v>
      </c>
      <c r="AX276" s="10" t="s">
        <v>69</v>
      </c>
      <c r="AY276" s="206" t="s">
        <v>126</v>
      </c>
    </row>
    <row r="277" spans="2:51" s="11" customFormat="1" ht="13.5">
      <c r="B277" s="207"/>
      <c r="C277" s="208"/>
      <c r="D277" s="209" t="s">
        <v>134</v>
      </c>
      <c r="E277" s="210" t="s">
        <v>21</v>
      </c>
      <c r="F277" s="211" t="s">
        <v>136</v>
      </c>
      <c r="G277" s="208"/>
      <c r="H277" s="212">
        <v>600.53</v>
      </c>
      <c r="I277" s="213"/>
      <c r="J277" s="208"/>
      <c r="K277" s="208"/>
      <c r="L277" s="214"/>
      <c r="M277" s="215"/>
      <c r="N277" s="216"/>
      <c r="O277" s="216"/>
      <c r="P277" s="216"/>
      <c r="Q277" s="216"/>
      <c r="R277" s="216"/>
      <c r="S277" s="216"/>
      <c r="T277" s="217"/>
      <c r="AT277" s="218" t="s">
        <v>134</v>
      </c>
      <c r="AU277" s="218" t="s">
        <v>76</v>
      </c>
      <c r="AV277" s="11" t="s">
        <v>133</v>
      </c>
      <c r="AW277" s="11" t="s">
        <v>33</v>
      </c>
      <c r="AX277" s="11" t="s">
        <v>76</v>
      </c>
      <c r="AY277" s="218" t="s">
        <v>126</v>
      </c>
    </row>
    <row r="278" spans="2:65" s="1" customFormat="1" ht="22.5" customHeight="1">
      <c r="B278" s="38"/>
      <c r="C278" s="183" t="s">
        <v>356</v>
      </c>
      <c r="D278" s="183" t="s">
        <v>129</v>
      </c>
      <c r="E278" s="184" t="s">
        <v>357</v>
      </c>
      <c r="F278" s="185" t="s">
        <v>358</v>
      </c>
      <c r="G278" s="186" t="s">
        <v>281</v>
      </c>
      <c r="H278" s="187">
        <v>0.096</v>
      </c>
      <c r="I278" s="188"/>
      <c r="J278" s="189">
        <f>ROUND(I278*H278,2)</f>
        <v>0</v>
      </c>
      <c r="K278" s="185" t="s">
        <v>21</v>
      </c>
      <c r="L278" s="58"/>
      <c r="M278" s="190" t="s">
        <v>21</v>
      </c>
      <c r="N278" s="191" t="s">
        <v>40</v>
      </c>
      <c r="O278" s="39"/>
      <c r="P278" s="192">
        <f>O278*H278</f>
        <v>0</v>
      </c>
      <c r="Q278" s="192">
        <v>0</v>
      </c>
      <c r="R278" s="192">
        <f>Q278*H278</f>
        <v>0</v>
      </c>
      <c r="S278" s="192">
        <v>0</v>
      </c>
      <c r="T278" s="193">
        <f>S278*H278</f>
        <v>0</v>
      </c>
      <c r="AR278" s="21" t="s">
        <v>133</v>
      </c>
      <c r="AT278" s="21" t="s">
        <v>129</v>
      </c>
      <c r="AU278" s="21" t="s">
        <v>76</v>
      </c>
      <c r="AY278" s="21" t="s">
        <v>126</v>
      </c>
      <c r="BE278" s="194">
        <f>IF(N278="základní",J278,0)</f>
        <v>0</v>
      </c>
      <c r="BF278" s="194">
        <f>IF(N278="snížená",J278,0)</f>
        <v>0</v>
      </c>
      <c r="BG278" s="194">
        <f>IF(N278="zákl. přenesená",J278,0)</f>
        <v>0</v>
      </c>
      <c r="BH278" s="194">
        <f>IF(N278="sníž. přenesená",J278,0)</f>
        <v>0</v>
      </c>
      <c r="BI278" s="194">
        <f>IF(N278="nulová",J278,0)</f>
        <v>0</v>
      </c>
      <c r="BJ278" s="21" t="s">
        <v>76</v>
      </c>
      <c r="BK278" s="194">
        <f>ROUND(I278*H278,2)</f>
        <v>0</v>
      </c>
      <c r="BL278" s="21" t="s">
        <v>133</v>
      </c>
      <c r="BM278" s="21" t="s">
        <v>356</v>
      </c>
    </row>
    <row r="279" spans="2:63" s="9" customFormat="1" ht="37.35" customHeight="1">
      <c r="B279" s="166"/>
      <c r="C279" s="167"/>
      <c r="D279" s="180" t="s">
        <v>68</v>
      </c>
      <c r="E279" s="181" t="s">
        <v>359</v>
      </c>
      <c r="F279" s="181" t="s">
        <v>360</v>
      </c>
      <c r="G279" s="167"/>
      <c r="H279" s="167"/>
      <c r="I279" s="170"/>
      <c r="J279" s="182">
        <f>BK279</f>
        <v>0</v>
      </c>
      <c r="K279" s="167"/>
      <c r="L279" s="172"/>
      <c r="M279" s="173"/>
      <c r="N279" s="174"/>
      <c r="O279" s="174"/>
      <c r="P279" s="175">
        <f>SUM(P280:P282)</f>
        <v>0</v>
      </c>
      <c r="Q279" s="174"/>
      <c r="R279" s="175">
        <f>SUM(R280:R282)</f>
        <v>0</v>
      </c>
      <c r="S279" s="174"/>
      <c r="T279" s="176">
        <f>SUM(T280:T282)</f>
        <v>0</v>
      </c>
      <c r="AR279" s="177" t="s">
        <v>76</v>
      </c>
      <c r="AT279" s="178" t="s">
        <v>68</v>
      </c>
      <c r="AU279" s="178" t="s">
        <v>69</v>
      </c>
      <c r="AY279" s="177" t="s">
        <v>126</v>
      </c>
      <c r="BK279" s="179">
        <f>SUM(BK280:BK282)</f>
        <v>0</v>
      </c>
    </row>
    <row r="280" spans="2:65" s="1" customFormat="1" ht="22.5" customHeight="1">
      <c r="B280" s="38"/>
      <c r="C280" s="183" t="s">
        <v>361</v>
      </c>
      <c r="D280" s="183" t="s">
        <v>129</v>
      </c>
      <c r="E280" s="184" t="s">
        <v>362</v>
      </c>
      <c r="F280" s="185" t="s">
        <v>363</v>
      </c>
      <c r="G280" s="186" t="s">
        <v>132</v>
      </c>
      <c r="H280" s="187">
        <v>159.226</v>
      </c>
      <c r="I280" s="188"/>
      <c r="J280" s="189">
        <f>ROUND(I280*H280,2)</f>
        <v>0</v>
      </c>
      <c r="K280" s="185" t="s">
        <v>21</v>
      </c>
      <c r="L280" s="58"/>
      <c r="M280" s="190" t="s">
        <v>21</v>
      </c>
      <c r="N280" s="191" t="s">
        <v>40</v>
      </c>
      <c r="O280" s="39"/>
      <c r="P280" s="192">
        <f>O280*H280</f>
        <v>0</v>
      </c>
      <c r="Q280" s="192">
        <v>0</v>
      </c>
      <c r="R280" s="192">
        <f>Q280*H280</f>
        <v>0</v>
      </c>
      <c r="S280" s="192">
        <v>0</v>
      </c>
      <c r="T280" s="193">
        <f>S280*H280</f>
        <v>0</v>
      </c>
      <c r="AR280" s="21" t="s">
        <v>133</v>
      </c>
      <c r="AT280" s="21" t="s">
        <v>129</v>
      </c>
      <c r="AU280" s="21" t="s">
        <v>76</v>
      </c>
      <c r="AY280" s="21" t="s">
        <v>126</v>
      </c>
      <c r="BE280" s="194">
        <f>IF(N280="základní",J280,0)</f>
        <v>0</v>
      </c>
      <c r="BF280" s="194">
        <f>IF(N280="snížená",J280,0)</f>
        <v>0</v>
      </c>
      <c r="BG280" s="194">
        <f>IF(N280="zákl. přenesená",J280,0)</f>
        <v>0</v>
      </c>
      <c r="BH280" s="194">
        <f>IF(N280="sníž. přenesená",J280,0)</f>
        <v>0</v>
      </c>
      <c r="BI280" s="194">
        <f>IF(N280="nulová",J280,0)</f>
        <v>0</v>
      </c>
      <c r="BJ280" s="21" t="s">
        <v>76</v>
      </c>
      <c r="BK280" s="194">
        <f>ROUND(I280*H280,2)</f>
        <v>0</v>
      </c>
      <c r="BL280" s="21" t="s">
        <v>133</v>
      </c>
      <c r="BM280" s="21" t="s">
        <v>361</v>
      </c>
    </row>
    <row r="281" spans="2:51" s="10" customFormat="1" ht="13.5">
      <c r="B281" s="195"/>
      <c r="C281" s="196"/>
      <c r="D281" s="197" t="s">
        <v>134</v>
      </c>
      <c r="E281" s="198" t="s">
        <v>21</v>
      </c>
      <c r="F281" s="199" t="s">
        <v>364</v>
      </c>
      <c r="G281" s="196"/>
      <c r="H281" s="200">
        <v>159.226</v>
      </c>
      <c r="I281" s="201"/>
      <c r="J281" s="196"/>
      <c r="K281" s="196"/>
      <c r="L281" s="202"/>
      <c r="M281" s="203"/>
      <c r="N281" s="204"/>
      <c r="O281" s="204"/>
      <c r="P281" s="204"/>
      <c r="Q281" s="204"/>
      <c r="R281" s="204"/>
      <c r="S281" s="204"/>
      <c r="T281" s="205"/>
      <c r="AT281" s="206" t="s">
        <v>134</v>
      </c>
      <c r="AU281" s="206" t="s">
        <v>76</v>
      </c>
      <c r="AV281" s="10" t="s">
        <v>78</v>
      </c>
      <c r="AW281" s="10" t="s">
        <v>33</v>
      </c>
      <c r="AX281" s="10" t="s">
        <v>69</v>
      </c>
      <c r="AY281" s="206" t="s">
        <v>126</v>
      </c>
    </row>
    <row r="282" spans="2:51" s="11" customFormat="1" ht="13.5">
      <c r="B282" s="207"/>
      <c r="C282" s="208"/>
      <c r="D282" s="197" t="s">
        <v>134</v>
      </c>
      <c r="E282" s="219" t="s">
        <v>21</v>
      </c>
      <c r="F282" s="220" t="s">
        <v>136</v>
      </c>
      <c r="G282" s="208"/>
      <c r="H282" s="221">
        <v>159.226</v>
      </c>
      <c r="I282" s="213"/>
      <c r="J282" s="208"/>
      <c r="K282" s="208"/>
      <c r="L282" s="214"/>
      <c r="M282" s="215"/>
      <c r="N282" s="216"/>
      <c r="O282" s="216"/>
      <c r="P282" s="216"/>
      <c r="Q282" s="216"/>
      <c r="R282" s="216"/>
      <c r="S282" s="216"/>
      <c r="T282" s="217"/>
      <c r="AT282" s="218" t="s">
        <v>134</v>
      </c>
      <c r="AU282" s="218" t="s">
        <v>76</v>
      </c>
      <c r="AV282" s="11" t="s">
        <v>133</v>
      </c>
      <c r="AW282" s="11" t="s">
        <v>33</v>
      </c>
      <c r="AX282" s="11" t="s">
        <v>76</v>
      </c>
      <c r="AY282" s="218" t="s">
        <v>126</v>
      </c>
    </row>
    <row r="283" spans="2:63" s="9" customFormat="1" ht="37.35" customHeight="1">
      <c r="B283" s="166"/>
      <c r="C283" s="167"/>
      <c r="D283" s="180" t="s">
        <v>68</v>
      </c>
      <c r="E283" s="181" t="s">
        <v>365</v>
      </c>
      <c r="F283" s="181" t="s">
        <v>366</v>
      </c>
      <c r="G283" s="167"/>
      <c r="H283" s="167"/>
      <c r="I283" s="170"/>
      <c r="J283" s="182">
        <f>BK283</f>
        <v>0</v>
      </c>
      <c r="K283" s="167"/>
      <c r="L283" s="172"/>
      <c r="M283" s="173"/>
      <c r="N283" s="174"/>
      <c r="O283" s="174"/>
      <c r="P283" s="175">
        <f>SUM(P284:P289)</f>
        <v>0</v>
      </c>
      <c r="Q283" s="174"/>
      <c r="R283" s="175">
        <f>SUM(R284:R289)</f>
        <v>0</v>
      </c>
      <c r="S283" s="174"/>
      <c r="T283" s="176">
        <f>SUM(T284:T289)</f>
        <v>0</v>
      </c>
      <c r="AR283" s="177" t="s">
        <v>76</v>
      </c>
      <c r="AT283" s="178" t="s">
        <v>68</v>
      </c>
      <c r="AU283" s="178" t="s">
        <v>69</v>
      </c>
      <c r="AY283" s="177" t="s">
        <v>126</v>
      </c>
      <c r="BK283" s="179">
        <f>SUM(BK284:BK289)</f>
        <v>0</v>
      </c>
    </row>
    <row r="284" spans="2:65" s="1" customFormat="1" ht="22.5" customHeight="1">
      <c r="B284" s="38"/>
      <c r="C284" s="183" t="s">
        <v>367</v>
      </c>
      <c r="D284" s="183" t="s">
        <v>129</v>
      </c>
      <c r="E284" s="184" t="s">
        <v>368</v>
      </c>
      <c r="F284" s="185" t="s">
        <v>369</v>
      </c>
      <c r="G284" s="186" t="s">
        <v>207</v>
      </c>
      <c r="H284" s="187">
        <v>72.16</v>
      </c>
      <c r="I284" s="188"/>
      <c r="J284" s="189">
        <f>ROUND(I284*H284,2)</f>
        <v>0</v>
      </c>
      <c r="K284" s="185" t="s">
        <v>21</v>
      </c>
      <c r="L284" s="58"/>
      <c r="M284" s="190" t="s">
        <v>21</v>
      </c>
      <c r="N284" s="191" t="s">
        <v>40</v>
      </c>
      <c r="O284" s="39"/>
      <c r="P284" s="192">
        <f>O284*H284</f>
        <v>0</v>
      </c>
      <c r="Q284" s="192">
        <v>0</v>
      </c>
      <c r="R284" s="192">
        <f>Q284*H284</f>
        <v>0</v>
      </c>
      <c r="S284" s="192">
        <v>0</v>
      </c>
      <c r="T284" s="193">
        <f>S284*H284</f>
        <v>0</v>
      </c>
      <c r="AR284" s="21" t="s">
        <v>133</v>
      </c>
      <c r="AT284" s="21" t="s">
        <v>129</v>
      </c>
      <c r="AU284" s="21" t="s">
        <v>76</v>
      </c>
      <c r="AY284" s="21" t="s">
        <v>126</v>
      </c>
      <c r="BE284" s="194">
        <f>IF(N284="základní",J284,0)</f>
        <v>0</v>
      </c>
      <c r="BF284" s="194">
        <f>IF(N284="snížená",J284,0)</f>
        <v>0</v>
      </c>
      <c r="BG284" s="194">
        <f>IF(N284="zákl. přenesená",J284,0)</f>
        <v>0</v>
      </c>
      <c r="BH284" s="194">
        <f>IF(N284="sníž. přenesená",J284,0)</f>
        <v>0</v>
      </c>
      <c r="BI284" s="194">
        <f>IF(N284="nulová",J284,0)</f>
        <v>0</v>
      </c>
      <c r="BJ284" s="21" t="s">
        <v>76</v>
      </c>
      <c r="BK284" s="194">
        <f>ROUND(I284*H284,2)</f>
        <v>0</v>
      </c>
      <c r="BL284" s="21" t="s">
        <v>133</v>
      </c>
      <c r="BM284" s="21" t="s">
        <v>367</v>
      </c>
    </row>
    <row r="285" spans="2:51" s="10" customFormat="1" ht="13.5">
      <c r="B285" s="195"/>
      <c r="C285" s="196"/>
      <c r="D285" s="197" t="s">
        <v>134</v>
      </c>
      <c r="E285" s="198" t="s">
        <v>21</v>
      </c>
      <c r="F285" s="199" t="s">
        <v>370</v>
      </c>
      <c r="G285" s="196"/>
      <c r="H285" s="200">
        <v>72.16</v>
      </c>
      <c r="I285" s="201"/>
      <c r="J285" s="196"/>
      <c r="K285" s="196"/>
      <c r="L285" s="202"/>
      <c r="M285" s="203"/>
      <c r="N285" s="204"/>
      <c r="O285" s="204"/>
      <c r="P285" s="204"/>
      <c r="Q285" s="204"/>
      <c r="R285" s="204"/>
      <c r="S285" s="204"/>
      <c r="T285" s="205"/>
      <c r="AT285" s="206" t="s">
        <v>134</v>
      </c>
      <c r="AU285" s="206" t="s">
        <v>76</v>
      </c>
      <c r="AV285" s="10" t="s">
        <v>78</v>
      </c>
      <c r="AW285" s="10" t="s">
        <v>33</v>
      </c>
      <c r="AX285" s="10" t="s">
        <v>69</v>
      </c>
      <c r="AY285" s="206" t="s">
        <v>126</v>
      </c>
    </row>
    <row r="286" spans="2:51" s="11" customFormat="1" ht="13.5">
      <c r="B286" s="207"/>
      <c r="C286" s="208"/>
      <c r="D286" s="209" t="s">
        <v>134</v>
      </c>
      <c r="E286" s="210" t="s">
        <v>21</v>
      </c>
      <c r="F286" s="211" t="s">
        <v>136</v>
      </c>
      <c r="G286" s="208"/>
      <c r="H286" s="212">
        <v>72.16</v>
      </c>
      <c r="I286" s="213"/>
      <c r="J286" s="208"/>
      <c r="K286" s="208"/>
      <c r="L286" s="214"/>
      <c r="M286" s="215"/>
      <c r="N286" s="216"/>
      <c r="O286" s="216"/>
      <c r="P286" s="216"/>
      <c r="Q286" s="216"/>
      <c r="R286" s="216"/>
      <c r="S286" s="216"/>
      <c r="T286" s="217"/>
      <c r="AT286" s="218" t="s">
        <v>134</v>
      </c>
      <c r="AU286" s="218" t="s">
        <v>76</v>
      </c>
      <c r="AV286" s="11" t="s">
        <v>133</v>
      </c>
      <c r="AW286" s="11" t="s">
        <v>33</v>
      </c>
      <c r="AX286" s="11" t="s">
        <v>76</v>
      </c>
      <c r="AY286" s="218" t="s">
        <v>126</v>
      </c>
    </row>
    <row r="287" spans="2:65" s="1" customFormat="1" ht="31.5" customHeight="1">
      <c r="B287" s="38"/>
      <c r="C287" s="183" t="s">
        <v>371</v>
      </c>
      <c r="D287" s="183" t="s">
        <v>129</v>
      </c>
      <c r="E287" s="184" t="s">
        <v>372</v>
      </c>
      <c r="F287" s="185" t="s">
        <v>373</v>
      </c>
      <c r="G287" s="186" t="s">
        <v>207</v>
      </c>
      <c r="H287" s="187">
        <v>72.16</v>
      </c>
      <c r="I287" s="188"/>
      <c r="J287" s="189">
        <f>ROUND(I287*H287,2)</f>
        <v>0</v>
      </c>
      <c r="K287" s="185" t="s">
        <v>21</v>
      </c>
      <c r="L287" s="58"/>
      <c r="M287" s="190" t="s">
        <v>21</v>
      </c>
      <c r="N287" s="191" t="s">
        <v>40</v>
      </c>
      <c r="O287" s="39"/>
      <c r="P287" s="192">
        <f>O287*H287</f>
        <v>0</v>
      </c>
      <c r="Q287" s="192">
        <v>0</v>
      </c>
      <c r="R287" s="192">
        <f>Q287*H287</f>
        <v>0</v>
      </c>
      <c r="S287" s="192">
        <v>0</v>
      </c>
      <c r="T287" s="193">
        <f>S287*H287</f>
        <v>0</v>
      </c>
      <c r="AR287" s="21" t="s">
        <v>133</v>
      </c>
      <c r="AT287" s="21" t="s">
        <v>129</v>
      </c>
      <c r="AU287" s="21" t="s">
        <v>76</v>
      </c>
      <c r="AY287" s="21" t="s">
        <v>126</v>
      </c>
      <c r="BE287" s="194">
        <f>IF(N287="základní",J287,0)</f>
        <v>0</v>
      </c>
      <c r="BF287" s="194">
        <f>IF(N287="snížená",J287,0)</f>
        <v>0</v>
      </c>
      <c r="BG287" s="194">
        <f>IF(N287="zákl. přenesená",J287,0)</f>
        <v>0</v>
      </c>
      <c r="BH287" s="194">
        <f>IF(N287="sníž. přenesená",J287,0)</f>
        <v>0</v>
      </c>
      <c r="BI287" s="194">
        <f>IF(N287="nulová",J287,0)</f>
        <v>0</v>
      </c>
      <c r="BJ287" s="21" t="s">
        <v>76</v>
      </c>
      <c r="BK287" s="194">
        <f>ROUND(I287*H287,2)</f>
        <v>0</v>
      </c>
      <c r="BL287" s="21" t="s">
        <v>133</v>
      </c>
      <c r="BM287" s="21" t="s">
        <v>371</v>
      </c>
    </row>
    <row r="288" spans="2:51" s="10" customFormat="1" ht="13.5">
      <c r="B288" s="195"/>
      <c r="C288" s="196"/>
      <c r="D288" s="197" t="s">
        <v>134</v>
      </c>
      <c r="E288" s="198" t="s">
        <v>21</v>
      </c>
      <c r="F288" s="199" t="s">
        <v>370</v>
      </c>
      <c r="G288" s="196"/>
      <c r="H288" s="200">
        <v>72.16</v>
      </c>
      <c r="I288" s="201"/>
      <c r="J288" s="196"/>
      <c r="K288" s="196"/>
      <c r="L288" s="202"/>
      <c r="M288" s="203"/>
      <c r="N288" s="204"/>
      <c r="O288" s="204"/>
      <c r="P288" s="204"/>
      <c r="Q288" s="204"/>
      <c r="R288" s="204"/>
      <c r="S288" s="204"/>
      <c r="T288" s="205"/>
      <c r="AT288" s="206" t="s">
        <v>134</v>
      </c>
      <c r="AU288" s="206" t="s">
        <v>76</v>
      </c>
      <c r="AV288" s="10" t="s">
        <v>78</v>
      </c>
      <c r="AW288" s="10" t="s">
        <v>33</v>
      </c>
      <c r="AX288" s="10" t="s">
        <v>69</v>
      </c>
      <c r="AY288" s="206" t="s">
        <v>126</v>
      </c>
    </row>
    <row r="289" spans="2:51" s="11" customFormat="1" ht="13.5">
      <c r="B289" s="207"/>
      <c r="C289" s="208"/>
      <c r="D289" s="197" t="s">
        <v>134</v>
      </c>
      <c r="E289" s="219" t="s">
        <v>21</v>
      </c>
      <c r="F289" s="220" t="s">
        <v>136</v>
      </c>
      <c r="G289" s="208"/>
      <c r="H289" s="221">
        <v>72.16</v>
      </c>
      <c r="I289" s="213"/>
      <c r="J289" s="208"/>
      <c r="K289" s="208"/>
      <c r="L289" s="214"/>
      <c r="M289" s="215"/>
      <c r="N289" s="216"/>
      <c r="O289" s="216"/>
      <c r="P289" s="216"/>
      <c r="Q289" s="216"/>
      <c r="R289" s="216"/>
      <c r="S289" s="216"/>
      <c r="T289" s="217"/>
      <c r="AT289" s="218" t="s">
        <v>134</v>
      </c>
      <c r="AU289" s="218" t="s">
        <v>76</v>
      </c>
      <c r="AV289" s="11" t="s">
        <v>133</v>
      </c>
      <c r="AW289" s="11" t="s">
        <v>33</v>
      </c>
      <c r="AX289" s="11" t="s">
        <v>76</v>
      </c>
      <c r="AY289" s="218" t="s">
        <v>126</v>
      </c>
    </row>
    <row r="290" spans="2:63" s="9" customFormat="1" ht="37.35" customHeight="1">
      <c r="B290" s="166"/>
      <c r="C290" s="167"/>
      <c r="D290" s="180" t="s">
        <v>68</v>
      </c>
      <c r="E290" s="181" t="s">
        <v>374</v>
      </c>
      <c r="F290" s="181" t="s">
        <v>375</v>
      </c>
      <c r="G290" s="167"/>
      <c r="H290" s="167"/>
      <c r="I290" s="170"/>
      <c r="J290" s="182">
        <f>BK290</f>
        <v>0</v>
      </c>
      <c r="K290" s="167"/>
      <c r="L290" s="172"/>
      <c r="M290" s="173"/>
      <c r="N290" s="174"/>
      <c r="O290" s="174"/>
      <c r="P290" s="175">
        <f>SUM(P291:P297)</f>
        <v>0</v>
      </c>
      <c r="Q290" s="174"/>
      <c r="R290" s="175">
        <f>SUM(R291:R297)</f>
        <v>0</v>
      </c>
      <c r="S290" s="174"/>
      <c r="T290" s="176">
        <f>SUM(T291:T297)</f>
        <v>0</v>
      </c>
      <c r="AR290" s="177" t="s">
        <v>76</v>
      </c>
      <c r="AT290" s="178" t="s">
        <v>68</v>
      </c>
      <c r="AU290" s="178" t="s">
        <v>69</v>
      </c>
      <c r="AY290" s="177" t="s">
        <v>126</v>
      </c>
      <c r="BK290" s="179">
        <f>SUM(BK291:BK297)</f>
        <v>0</v>
      </c>
    </row>
    <row r="291" spans="2:65" s="1" customFormat="1" ht="22.5" customHeight="1">
      <c r="B291" s="38"/>
      <c r="C291" s="183" t="s">
        <v>376</v>
      </c>
      <c r="D291" s="183" t="s">
        <v>129</v>
      </c>
      <c r="E291" s="184" t="s">
        <v>377</v>
      </c>
      <c r="F291" s="185" t="s">
        <v>378</v>
      </c>
      <c r="G291" s="186" t="s">
        <v>281</v>
      </c>
      <c r="H291" s="187">
        <v>20.825</v>
      </c>
      <c r="I291" s="188"/>
      <c r="J291" s="189">
        <f aca="true" t="shared" si="0" ref="J291:J297">ROUND(I291*H291,2)</f>
        <v>0</v>
      </c>
      <c r="K291" s="185" t="s">
        <v>21</v>
      </c>
      <c r="L291" s="58"/>
      <c r="M291" s="190" t="s">
        <v>21</v>
      </c>
      <c r="N291" s="191" t="s">
        <v>40</v>
      </c>
      <c r="O291" s="39"/>
      <c r="P291" s="192">
        <f aca="true" t="shared" si="1" ref="P291:P297">O291*H291</f>
        <v>0</v>
      </c>
      <c r="Q291" s="192">
        <v>0</v>
      </c>
      <c r="R291" s="192">
        <f aca="true" t="shared" si="2" ref="R291:R297">Q291*H291</f>
        <v>0</v>
      </c>
      <c r="S291" s="192">
        <v>0</v>
      </c>
      <c r="T291" s="193">
        <f aca="true" t="shared" si="3" ref="T291:T297">S291*H291</f>
        <v>0</v>
      </c>
      <c r="AR291" s="21" t="s">
        <v>133</v>
      </c>
      <c r="AT291" s="21" t="s">
        <v>129</v>
      </c>
      <c r="AU291" s="21" t="s">
        <v>76</v>
      </c>
      <c r="AY291" s="21" t="s">
        <v>126</v>
      </c>
      <c r="BE291" s="194">
        <f aca="true" t="shared" si="4" ref="BE291:BE297">IF(N291="základní",J291,0)</f>
        <v>0</v>
      </c>
      <c r="BF291" s="194">
        <f aca="true" t="shared" si="5" ref="BF291:BF297">IF(N291="snížená",J291,0)</f>
        <v>0</v>
      </c>
      <c r="BG291" s="194">
        <f aca="true" t="shared" si="6" ref="BG291:BG297">IF(N291="zákl. přenesená",J291,0)</f>
        <v>0</v>
      </c>
      <c r="BH291" s="194">
        <f aca="true" t="shared" si="7" ref="BH291:BH297">IF(N291="sníž. přenesená",J291,0)</f>
        <v>0</v>
      </c>
      <c r="BI291" s="194">
        <f aca="true" t="shared" si="8" ref="BI291:BI297">IF(N291="nulová",J291,0)</f>
        <v>0</v>
      </c>
      <c r="BJ291" s="21" t="s">
        <v>76</v>
      </c>
      <c r="BK291" s="194">
        <f aca="true" t="shared" si="9" ref="BK291:BK297">ROUND(I291*H291,2)</f>
        <v>0</v>
      </c>
      <c r="BL291" s="21" t="s">
        <v>133</v>
      </c>
      <c r="BM291" s="21" t="s">
        <v>376</v>
      </c>
    </row>
    <row r="292" spans="2:65" s="1" customFormat="1" ht="22.5" customHeight="1">
      <c r="B292" s="38"/>
      <c r="C292" s="183" t="s">
        <v>379</v>
      </c>
      <c r="D292" s="183" t="s">
        <v>129</v>
      </c>
      <c r="E292" s="184" t="s">
        <v>380</v>
      </c>
      <c r="F292" s="185" t="s">
        <v>381</v>
      </c>
      <c r="G292" s="186" t="s">
        <v>281</v>
      </c>
      <c r="H292" s="187">
        <v>41.65</v>
      </c>
      <c r="I292" s="188"/>
      <c r="J292" s="189">
        <f t="shared" si="0"/>
        <v>0</v>
      </c>
      <c r="K292" s="185" t="s">
        <v>21</v>
      </c>
      <c r="L292" s="58"/>
      <c r="M292" s="190" t="s">
        <v>21</v>
      </c>
      <c r="N292" s="191" t="s">
        <v>40</v>
      </c>
      <c r="O292" s="39"/>
      <c r="P292" s="192">
        <f t="shared" si="1"/>
        <v>0</v>
      </c>
      <c r="Q292" s="192">
        <v>0</v>
      </c>
      <c r="R292" s="192">
        <f t="shared" si="2"/>
        <v>0</v>
      </c>
      <c r="S292" s="192">
        <v>0</v>
      </c>
      <c r="T292" s="193">
        <f t="shared" si="3"/>
        <v>0</v>
      </c>
      <c r="AR292" s="21" t="s">
        <v>133</v>
      </c>
      <c r="AT292" s="21" t="s">
        <v>129</v>
      </c>
      <c r="AU292" s="21" t="s">
        <v>76</v>
      </c>
      <c r="AY292" s="21" t="s">
        <v>126</v>
      </c>
      <c r="BE292" s="194">
        <f t="shared" si="4"/>
        <v>0</v>
      </c>
      <c r="BF292" s="194">
        <f t="shared" si="5"/>
        <v>0</v>
      </c>
      <c r="BG292" s="194">
        <f t="shared" si="6"/>
        <v>0</v>
      </c>
      <c r="BH292" s="194">
        <f t="shared" si="7"/>
        <v>0</v>
      </c>
      <c r="BI292" s="194">
        <f t="shared" si="8"/>
        <v>0</v>
      </c>
      <c r="BJ292" s="21" t="s">
        <v>76</v>
      </c>
      <c r="BK292" s="194">
        <f t="shared" si="9"/>
        <v>0</v>
      </c>
      <c r="BL292" s="21" t="s">
        <v>133</v>
      </c>
      <c r="BM292" s="21" t="s">
        <v>379</v>
      </c>
    </row>
    <row r="293" spans="2:65" s="1" customFormat="1" ht="22.5" customHeight="1">
      <c r="B293" s="38"/>
      <c r="C293" s="183" t="s">
        <v>382</v>
      </c>
      <c r="D293" s="183" t="s">
        <v>129</v>
      </c>
      <c r="E293" s="184" t="s">
        <v>383</v>
      </c>
      <c r="F293" s="185" t="s">
        <v>384</v>
      </c>
      <c r="G293" s="186" t="s">
        <v>281</v>
      </c>
      <c r="H293" s="187">
        <v>20.825</v>
      </c>
      <c r="I293" s="188"/>
      <c r="J293" s="189">
        <f t="shared" si="0"/>
        <v>0</v>
      </c>
      <c r="K293" s="185" t="s">
        <v>21</v>
      </c>
      <c r="L293" s="58"/>
      <c r="M293" s="190" t="s">
        <v>21</v>
      </c>
      <c r="N293" s="191" t="s">
        <v>40</v>
      </c>
      <c r="O293" s="39"/>
      <c r="P293" s="192">
        <f t="shared" si="1"/>
        <v>0</v>
      </c>
      <c r="Q293" s="192">
        <v>0</v>
      </c>
      <c r="R293" s="192">
        <f t="shared" si="2"/>
        <v>0</v>
      </c>
      <c r="S293" s="192">
        <v>0</v>
      </c>
      <c r="T293" s="193">
        <f t="shared" si="3"/>
        <v>0</v>
      </c>
      <c r="AR293" s="21" t="s">
        <v>133</v>
      </c>
      <c r="AT293" s="21" t="s">
        <v>129</v>
      </c>
      <c r="AU293" s="21" t="s">
        <v>76</v>
      </c>
      <c r="AY293" s="21" t="s">
        <v>126</v>
      </c>
      <c r="BE293" s="194">
        <f t="shared" si="4"/>
        <v>0</v>
      </c>
      <c r="BF293" s="194">
        <f t="shared" si="5"/>
        <v>0</v>
      </c>
      <c r="BG293" s="194">
        <f t="shared" si="6"/>
        <v>0</v>
      </c>
      <c r="BH293" s="194">
        <f t="shared" si="7"/>
        <v>0</v>
      </c>
      <c r="BI293" s="194">
        <f t="shared" si="8"/>
        <v>0</v>
      </c>
      <c r="BJ293" s="21" t="s">
        <v>76</v>
      </c>
      <c r="BK293" s="194">
        <f t="shared" si="9"/>
        <v>0</v>
      </c>
      <c r="BL293" s="21" t="s">
        <v>133</v>
      </c>
      <c r="BM293" s="21" t="s">
        <v>382</v>
      </c>
    </row>
    <row r="294" spans="2:65" s="1" customFormat="1" ht="22.5" customHeight="1">
      <c r="B294" s="38"/>
      <c r="C294" s="183" t="s">
        <v>156</v>
      </c>
      <c r="D294" s="183" t="s">
        <v>129</v>
      </c>
      <c r="E294" s="184" t="s">
        <v>385</v>
      </c>
      <c r="F294" s="185" t="s">
        <v>386</v>
      </c>
      <c r="G294" s="186" t="s">
        <v>281</v>
      </c>
      <c r="H294" s="187">
        <v>416.5</v>
      </c>
      <c r="I294" s="188"/>
      <c r="J294" s="189">
        <f t="shared" si="0"/>
        <v>0</v>
      </c>
      <c r="K294" s="185" t="s">
        <v>21</v>
      </c>
      <c r="L294" s="58"/>
      <c r="M294" s="190" t="s">
        <v>21</v>
      </c>
      <c r="N294" s="191" t="s">
        <v>40</v>
      </c>
      <c r="O294" s="39"/>
      <c r="P294" s="192">
        <f t="shared" si="1"/>
        <v>0</v>
      </c>
      <c r="Q294" s="192">
        <v>0</v>
      </c>
      <c r="R294" s="192">
        <f t="shared" si="2"/>
        <v>0</v>
      </c>
      <c r="S294" s="192">
        <v>0</v>
      </c>
      <c r="T294" s="193">
        <f t="shared" si="3"/>
        <v>0</v>
      </c>
      <c r="AR294" s="21" t="s">
        <v>133</v>
      </c>
      <c r="AT294" s="21" t="s">
        <v>129</v>
      </c>
      <c r="AU294" s="21" t="s">
        <v>76</v>
      </c>
      <c r="AY294" s="21" t="s">
        <v>126</v>
      </c>
      <c r="BE294" s="194">
        <f t="shared" si="4"/>
        <v>0</v>
      </c>
      <c r="BF294" s="194">
        <f t="shared" si="5"/>
        <v>0</v>
      </c>
      <c r="BG294" s="194">
        <f t="shared" si="6"/>
        <v>0</v>
      </c>
      <c r="BH294" s="194">
        <f t="shared" si="7"/>
        <v>0</v>
      </c>
      <c r="BI294" s="194">
        <f t="shared" si="8"/>
        <v>0</v>
      </c>
      <c r="BJ294" s="21" t="s">
        <v>76</v>
      </c>
      <c r="BK294" s="194">
        <f t="shared" si="9"/>
        <v>0</v>
      </c>
      <c r="BL294" s="21" t="s">
        <v>133</v>
      </c>
      <c r="BM294" s="21" t="s">
        <v>156</v>
      </c>
    </row>
    <row r="295" spans="2:65" s="1" customFormat="1" ht="22.5" customHeight="1">
      <c r="B295" s="38"/>
      <c r="C295" s="183" t="s">
        <v>387</v>
      </c>
      <c r="D295" s="183" t="s">
        <v>129</v>
      </c>
      <c r="E295" s="184" t="s">
        <v>388</v>
      </c>
      <c r="F295" s="185" t="s">
        <v>389</v>
      </c>
      <c r="G295" s="186" t="s">
        <v>281</v>
      </c>
      <c r="H295" s="187">
        <v>20.825</v>
      </c>
      <c r="I295" s="188"/>
      <c r="J295" s="189">
        <f t="shared" si="0"/>
        <v>0</v>
      </c>
      <c r="K295" s="185" t="s">
        <v>21</v>
      </c>
      <c r="L295" s="58"/>
      <c r="M295" s="190" t="s">
        <v>21</v>
      </c>
      <c r="N295" s="191" t="s">
        <v>40</v>
      </c>
      <c r="O295" s="39"/>
      <c r="P295" s="192">
        <f t="shared" si="1"/>
        <v>0</v>
      </c>
      <c r="Q295" s="192">
        <v>0</v>
      </c>
      <c r="R295" s="192">
        <f t="shared" si="2"/>
        <v>0</v>
      </c>
      <c r="S295" s="192">
        <v>0</v>
      </c>
      <c r="T295" s="193">
        <f t="shared" si="3"/>
        <v>0</v>
      </c>
      <c r="AR295" s="21" t="s">
        <v>133</v>
      </c>
      <c r="AT295" s="21" t="s">
        <v>129</v>
      </c>
      <c r="AU295" s="21" t="s">
        <v>76</v>
      </c>
      <c r="AY295" s="21" t="s">
        <v>126</v>
      </c>
      <c r="BE295" s="194">
        <f t="shared" si="4"/>
        <v>0</v>
      </c>
      <c r="BF295" s="194">
        <f t="shared" si="5"/>
        <v>0</v>
      </c>
      <c r="BG295" s="194">
        <f t="shared" si="6"/>
        <v>0</v>
      </c>
      <c r="BH295" s="194">
        <f t="shared" si="7"/>
        <v>0</v>
      </c>
      <c r="BI295" s="194">
        <f t="shared" si="8"/>
        <v>0</v>
      </c>
      <c r="BJ295" s="21" t="s">
        <v>76</v>
      </c>
      <c r="BK295" s="194">
        <f t="shared" si="9"/>
        <v>0</v>
      </c>
      <c r="BL295" s="21" t="s">
        <v>133</v>
      </c>
      <c r="BM295" s="21" t="s">
        <v>387</v>
      </c>
    </row>
    <row r="296" spans="2:65" s="1" customFormat="1" ht="22.5" customHeight="1">
      <c r="B296" s="38"/>
      <c r="C296" s="183" t="s">
        <v>390</v>
      </c>
      <c r="D296" s="183" t="s">
        <v>129</v>
      </c>
      <c r="E296" s="184" t="s">
        <v>391</v>
      </c>
      <c r="F296" s="185" t="s">
        <v>392</v>
      </c>
      <c r="G296" s="186" t="s">
        <v>281</v>
      </c>
      <c r="H296" s="187">
        <v>208.252</v>
      </c>
      <c r="I296" s="188"/>
      <c r="J296" s="189">
        <f t="shared" si="0"/>
        <v>0</v>
      </c>
      <c r="K296" s="185" t="s">
        <v>21</v>
      </c>
      <c r="L296" s="58"/>
      <c r="M296" s="190" t="s">
        <v>21</v>
      </c>
      <c r="N296" s="191" t="s">
        <v>40</v>
      </c>
      <c r="O296" s="39"/>
      <c r="P296" s="192">
        <f t="shared" si="1"/>
        <v>0</v>
      </c>
      <c r="Q296" s="192">
        <v>0</v>
      </c>
      <c r="R296" s="192">
        <f t="shared" si="2"/>
        <v>0</v>
      </c>
      <c r="S296" s="192">
        <v>0</v>
      </c>
      <c r="T296" s="193">
        <f t="shared" si="3"/>
        <v>0</v>
      </c>
      <c r="AR296" s="21" t="s">
        <v>133</v>
      </c>
      <c r="AT296" s="21" t="s">
        <v>129</v>
      </c>
      <c r="AU296" s="21" t="s">
        <v>76</v>
      </c>
      <c r="AY296" s="21" t="s">
        <v>126</v>
      </c>
      <c r="BE296" s="194">
        <f t="shared" si="4"/>
        <v>0</v>
      </c>
      <c r="BF296" s="194">
        <f t="shared" si="5"/>
        <v>0</v>
      </c>
      <c r="BG296" s="194">
        <f t="shared" si="6"/>
        <v>0</v>
      </c>
      <c r="BH296" s="194">
        <f t="shared" si="7"/>
        <v>0</v>
      </c>
      <c r="BI296" s="194">
        <f t="shared" si="8"/>
        <v>0</v>
      </c>
      <c r="BJ296" s="21" t="s">
        <v>76</v>
      </c>
      <c r="BK296" s="194">
        <f t="shared" si="9"/>
        <v>0</v>
      </c>
      <c r="BL296" s="21" t="s">
        <v>133</v>
      </c>
      <c r="BM296" s="21" t="s">
        <v>390</v>
      </c>
    </row>
    <row r="297" spans="2:65" s="1" customFormat="1" ht="22.5" customHeight="1">
      <c r="B297" s="38"/>
      <c r="C297" s="183" t="s">
        <v>393</v>
      </c>
      <c r="D297" s="183" t="s">
        <v>129</v>
      </c>
      <c r="E297" s="184" t="s">
        <v>394</v>
      </c>
      <c r="F297" s="185" t="s">
        <v>395</v>
      </c>
      <c r="G297" s="186" t="s">
        <v>281</v>
      </c>
      <c r="H297" s="187">
        <v>20.825</v>
      </c>
      <c r="I297" s="188"/>
      <c r="J297" s="189">
        <f t="shared" si="0"/>
        <v>0</v>
      </c>
      <c r="K297" s="185" t="s">
        <v>21</v>
      </c>
      <c r="L297" s="58"/>
      <c r="M297" s="190" t="s">
        <v>21</v>
      </c>
      <c r="N297" s="225" t="s">
        <v>40</v>
      </c>
      <c r="O297" s="226"/>
      <c r="P297" s="227">
        <f t="shared" si="1"/>
        <v>0</v>
      </c>
      <c r="Q297" s="227">
        <v>0</v>
      </c>
      <c r="R297" s="227">
        <f t="shared" si="2"/>
        <v>0</v>
      </c>
      <c r="S297" s="227">
        <v>0</v>
      </c>
      <c r="T297" s="228">
        <f t="shared" si="3"/>
        <v>0</v>
      </c>
      <c r="AR297" s="21" t="s">
        <v>133</v>
      </c>
      <c r="AT297" s="21" t="s">
        <v>129</v>
      </c>
      <c r="AU297" s="21" t="s">
        <v>76</v>
      </c>
      <c r="AY297" s="21" t="s">
        <v>126</v>
      </c>
      <c r="BE297" s="194">
        <f t="shared" si="4"/>
        <v>0</v>
      </c>
      <c r="BF297" s="194">
        <f t="shared" si="5"/>
        <v>0</v>
      </c>
      <c r="BG297" s="194">
        <f t="shared" si="6"/>
        <v>0</v>
      </c>
      <c r="BH297" s="194">
        <f t="shared" si="7"/>
        <v>0</v>
      </c>
      <c r="BI297" s="194">
        <f t="shared" si="8"/>
        <v>0</v>
      </c>
      <c r="BJ297" s="21" t="s">
        <v>76</v>
      </c>
      <c r="BK297" s="194">
        <f t="shared" si="9"/>
        <v>0</v>
      </c>
      <c r="BL297" s="21" t="s">
        <v>133</v>
      </c>
      <c r="BM297" s="21" t="s">
        <v>393</v>
      </c>
    </row>
    <row r="298" spans="2:12" s="1" customFormat="1" ht="6.95" customHeight="1">
      <c r="B298" s="53"/>
      <c r="C298" s="54"/>
      <c r="D298" s="54"/>
      <c r="E298" s="54"/>
      <c r="F298" s="54"/>
      <c r="G298" s="54"/>
      <c r="H298" s="54"/>
      <c r="I298" s="136"/>
      <c r="J298" s="54"/>
      <c r="K298" s="54"/>
      <c r="L298" s="58"/>
    </row>
  </sheetData>
  <sheetProtection algorithmName="SHA-512" hashValue="2cpY7qYuV559Nkr4X/db7sNWcamNUO4IIqqDWcOAigD2yFNVHX8CMkupE3Hb5FpDXz3BuFOchjmKRCUNJmEfMg==" saltValue="CTxkAlFCT0U0MoSedQR5cA==" spinCount="100000" sheet="1" objects="1" scenarios="1" formatCells="0" formatColumns="0" formatRows="0" sort="0" autoFilter="0"/>
  <autoFilter ref="C91:K297"/>
  <mergeCells count="9">
    <mergeCell ref="E82:H82"/>
    <mergeCell ref="E84:H84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91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84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8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8"/>
      <c r="B1" s="109"/>
      <c r="C1" s="109"/>
      <c r="D1" s="110" t="s">
        <v>1</v>
      </c>
      <c r="E1" s="109"/>
      <c r="F1" s="111" t="s">
        <v>82</v>
      </c>
      <c r="G1" s="355" t="s">
        <v>83</v>
      </c>
      <c r="H1" s="355"/>
      <c r="I1" s="112"/>
      <c r="J1" s="111" t="s">
        <v>84</v>
      </c>
      <c r="K1" s="110" t="s">
        <v>85</v>
      </c>
      <c r="L1" s="111" t="s">
        <v>86</v>
      </c>
      <c r="M1" s="111"/>
      <c r="N1" s="111"/>
      <c r="O1" s="111"/>
      <c r="P1" s="111"/>
      <c r="Q1" s="111"/>
      <c r="R1" s="111"/>
      <c r="S1" s="111"/>
      <c r="T1" s="111"/>
      <c r="U1" s="17"/>
      <c r="V1" s="17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</row>
    <row r="2" spans="3:46" ht="36.95" customHeight="1">
      <c r="L2" s="347"/>
      <c r="M2" s="347"/>
      <c r="N2" s="347"/>
      <c r="O2" s="347"/>
      <c r="P2" s="347"/>
      <c r="Q2" s="347"/>
      <c r="R2" s="347"/>
      <c r="S2" s="347"/>
      <c r="T2" s="347"/>
      <c r="U2" s="347"/>
      <c r="V2" s="347"/>
      <c r="AT2" s="21" t="s">
        <v>81</v>
      </c>
    </row>
    <row r="3" spans="2:46" ht="6.95" customHeight="1">
      <c r="B3" s="22"/>
      <c r="C3" s="23"/>
      <c r="D3" s="23"/>
      <c r="E3" s="23"/>
      <c r="F3" s="23"/>
      <c r="G3" s="23"/>
      <c r="H3" s="23"/>
      <c r="I3" s="113"/>
      <c r="J3" s="23"/>
      <c r="K3" s="24"/>
      <c r="AT3" s="21" t="s">
        <v>78</v>
      </c>
    </row>
    <row r="4" spans="2:46" ht="36.95" customHeight="1">
      <c r="B4" s="25"/>
      <c r="C4" s="26"/>
      <c r="D4" s="27" t="s">
        <v>87</v>
      </c>
      <c r="E4" s="26"/>
      <c r="F4" s="26"/>
      <c r="G4" s="26"/>
      <c r="H4" s="26"/>
      <c r="I4" s="114"/>
      <c r="J4" s="26"/>
      <c r="K4" s="28"/>
      <c r="M4" s="29" t="s">
        <v>12</v>
      </c>
      <c r="AT4" s="21" t="s">
        <v>6</v>
      </c>
    </row>
    <row r="5" spans="2:11" ht="6.95" customHeight="1">
      <c r="B5" s="25"/>
      <c r="C5" s="26"/>
      <c r="D5" s="26"/>
      <c r="E5" s="26"/>
      <c r="F5" s="26"/>
      <c r="G5" s="26"/>
      <c r="H5" s="26"/>
      <c r="I5" s="114"/>
      <c r="J5" s="26"/>
      <c r="K5" s="28"/>
    </row>
    <row r="6" spans="2:11" ht="13.5">
      <c r="B6" s="25"/>
      <c r="C6" s="26"/>
      <c r="D6" s="34" t="s">
        <v>18</v>
      </c>
      <c r="E6" s="26"/>
      <c r="F6" s="26"/>
      <c r="G6" s="26"/>
      <c r="H6" s="26"/>
      <c r="I6" s="114"/>
      <c r="J6" s="26"/>
      <c r="K6" s="28"/>
    </row>
    <row r="7" spans="2:11" ht="22.5" customHeight="1">
      <c r="B7" s="25"/>
      <c r="C7" s="26"/>
      <c r="D7" s="26"/>
      <c r="E7" s="348" t="str">
        <f>'Rekapitulace stavby'!K6</f>
        <v>Nabídkový rozp. MŠ Lískovecká - rozdělený 2</v>
      </c>
      <c r="F7" s="349"/>
      <c r="G7" s="349"/>
      <c r="H7" s="349"/>
      <c r="I7" s="114"/>
      <c r="J7" s="26"/>
      <c r="K7" s="28"/>
    </row>
    <row r="8" spans="2:11" s="1" customFormat="1" ht="13.5">
      <c r="B8" s="38"/>
      <c r="C8" s="39"/>
      <c r="D8" s="34" t="s">
        <v>88</v>
      </c>
      <c r="E8" s="39"/>
      <c r="F8" s="39"/>
      <c r="G8" s="39"/>
      <c r="H8" s="39"/>
      <c r="I8" s="115"/>
      <c r="J8" s="39"/>
      <c r="K8" s="42"/>
    </row>
    <row r="9" spans="2:11" s="1" customFormat="1" ht="36.95" customHeight="1">
      <c r="B9" s="38"/>
      <c r="C9" s="39"/>
      <c r="D9" s="39"/>
      <c r="E9" s="350" t="s">
        <v>396</v>
      </c>
      <c r="F9" s="351"/>
      <c r="G9" s="351"/>
      <c r="H9" s="351"/>
      <c r="I9" s="115"/>
      <c r="J9" s="39"/>
      <c r="K9" s="42"/>
    </row>
    <row r="10" spans="2:11" s="1" customFormat="1" ht="13.5">
      <c r="B10" s="38"/>
      <c r="C10" s="39"/>
      <c r="D10" s="39"/>
      <c r="E10" s="39"/>
      <c r="F10" s="39"/>
      <c r="G10" s="39"/>
      <c r="H10" s="39"/>
      <c r="I10" s="115"/>
      <c r="J10" s="39"/>
      <c r="K10" s="42"/>
    </row>
    <row r="11" spans="2:11" s="1" customFormat="1" ht="14.45" customHeight="1">
      <c r="B11" s="38"/>
      <c r="C11" s="39"/>
      <c r="D11" s="34" t="s">
        <v>20</v>
      </c>
      <c r="E11" s="39"/>
      <c r="F11" s="32" t="s">
        <v>21</v>
      </c>
      <c r="G11" s="39"/>
      <c r="H11" s="39"/>
      <c r="I11" s="116" t="s">
        <v>22</v>
      </c>
      <c r="J11" s="32" t="s">
        <v>21</v>
      </c>
      <c r="K11" s="42"/>
    </row>
    <row r="12" spans="2:11" s="1" customFormat="1" ht="14.45" customHeight="1">
      <c r="B12" s="38"/>
      <c r="C12" s="39"/>
      <c r="D12" s="34" t="s">
        <v>23</v>
      </c>
      <c r="E12" s="39"/>
      <c r="F12" s="32" t="s">
        <v>24</v>
      </c>
      <c r="G12" s="39"/>
      <c r="H12" s="39"/>
      <c r="I12" s="116" t="s">
        <v>25</v>
      </c>
      <c r="J12" s="117" t="str">
        <f>'Rekapitulace stavby'!AN8</f>
        <v>10.4.2017</v>
      </c>
      <c r="K12" s="42"/>
    </row>
    <row r="13" spans="2:11" s="1" customFormat="1" ht="10.9" customHeight="1">
      <c r="B13" s="38"/>
      <c r="C13" s="39"/>
      <c r="D13" s="39"/>
      <c r="E13" s="39"/>
      <c r="F13" s="39"/>
      <c r="G13" s="39"/>
      <c r="H13" s="39"/>
      <c r="I13" s="115"/>
      <c r="J13" s="39"/>
      <c r="K13" s="42"/>
    </row>
    <row r="14" spans="2:11" s="1" customFormat="1" ht="14.45" customHeight="1">
      <c r="B14" s="38"/>
      <c r="C14" s="39"/>
      <c r="D14" s="34" t="s">
        <v>27</v>
      </c>
      <c r="E14" s="39"/>
      <c r="F14" s="39"/>
      <c r="G14" s="39"/>
      <c r="H14" s="39"/>
      <c r="I14" s="116" t="s">
        <v>28</v>
      </c>
      <c r="J14" s="32" t="str">
        <f>IF('Rekapitulace stavby'!AN10="","",'Rekapitulace stavby'!AN10)</f>
        <v/>
      </c>
      <c r="K14" s="42"/>
    </row>
    <row r="15" spans="2:11" s="1" customFormat="1" ht="18" customHeight="1">
      <c r="B15" s="38"/>
      <c r="C15" s="39"/>
      <c r="D15" s="39"/>
      <c r="E15" s="32" t="str">
        <f>IF('Rekapitulace stavby'!E11="","",'Rekapitulace stavby'!E11)</f>
        <v xml:space="preserve"> </v>
      </c>
      <c r="F15" s="39"/>
      <c r="G15" s="39"/>
      <c r="H15" s="39"/>
      <c r="I15" s="116" t="s">
        <v>29</v>
      </c>
      <c r="J15" s="32" t="str">
        <f>IF('Rekapitulace stavby'!AN11="","",'Rekapitulace stavby'!AN11)</f>
        <v/>
      </c>
      <c r="K15" s="42"/>
    </row>
    <row r="16" spans="2:11" s="1" customFormat="1" ht="6.95" customHeight="1">
      <c r="B16" s="38"/>
      <c r="C16" s="39"/>
      <c r="D16" s="39"/>
      <c r="E16" s="39"/>
      <c r="F16" s="39"/>
      <c r="G16" s="39"/>
      <c r="H16" s="39"/>
      <c r="I16" s="115"/>
      <c r="J16" s="39"/>
      <c r="K16" s="42"/>
    </row>
    <row r="17" spans="2:11" s="1" customFormat="1" ht="14.45" customHeight="1">
      <c r="B17" s="38"/>
      <c r="C17" s="39"/>
      <c r="D17" s="34" t="s">
        <v>30</v>
      </c>
      <c r="E17" s="39"/>
      <c r="F17" s="39"/>
      <c r="G17" s="39"/>
      <c r="H17" s="39"/>
      <c r="I17" s="116" t="s">
        <v>28</v>
      </c>
      <c r="J17" s="32" t="str">
        <f>IF('Rekapitulace stavby'!AN13="Vyplň údaj","",IF('Rekapitulace stavby'!AN13="","",'Rekapitulace stavby'!AN13))</f>
        <v/>
      </c>
      <c r="K17" s="42"/>
    </row>
    <row r="18" spans="2:11" s="1" customFormat="1" ht="18" customHeight="1">
      <c r="B18" s="38"/>
      <c r="C18" s="39"/>
      <c r="D18" s="39"/>
      <c r="E18" s="32" t="str">
        <f>IF('Rekapitulace stavby'!E14="Vyplň údaj","",IF('Rekapitulace stavby'!E14="","",'Rekapitulace stavby'!E14))</f>
        <v/>
      </c>
      <c r="F18" s="39"/>
      <c r="G18" s="39"/>
      <c r="H18" s="39"/>
      <c r="I18" s="116" t="s">
        <v>29</v>
      </c>
      <c r="J18" s="32" t="str">
        <f>IF('Rekapitulace stavby'!AN14="Vyplň údaj","",IF('Rekapitulace stavby'!AN14="","",'Rekapitulace stavby'!AN14))</f>
        <v/>
      </c>
      <c r="K18" s="42"/>
    </row>
    <row r="19" spans="2:11" s="1" customFormat="1" ht="6.95" customHeight="1">
      <c r="B19" s="38"/>
      <c r="C19" s="39"/>
      <c r="D19" s="39"/>
      <c r="E19" s="39"/>
      <c r="F19" s="39"/>
      <c r="G19" s="39"/>
      <c r="H19" s="39"/>
      <c r="I19" s="115"/>
      <c r="J19" s="39"/>
      <c r="K19" s="42"/>
    </row>
    <row r="20" spans="2:11" s="1" customFormat="1" ht="14.45" customHeight="1">
      <c r="B20" s="38"/>
      <c r="C20" s="39"/>
      <c r="D20" s="34" t="s">
        <v>32</v>
      </c>
      <c r="E20" s="39"/>
      <c r="F20" s="39"/>
      <c r="G20" s="39"/>
      <c r="H20" s="39"/>
      <c r="I20" s="116" t="s">
        <v>28</v>
      </c>
      <c r="J20" s="32" t="str">
        <f>IF('Rekapitulace stavby'!AN16="","",'Rekapitulace stavby'!AN16)</f>
        <v/>
      </c>
      <c r="K20" s="42"/>
    </row>
    <row r="21" spans="2:11" s="1" customFormat="1" ht="18" customHeight="1">
      <c r="B21" s="38"/>
      <c r="C21" s="39"/>
      <c r="D21" s="39"/>
      <c r="E21" s="32" t="str">
        <f>IF('Rekapitulace stavby'!E17="","",'Rekapitulace stavby'!E17)</f>
        <v xml:space="preserve"> </v>
      </c>
      <c r="F21" s="39"/>
      <c r="G21" s="39"/>
      <c r="H21" s="39"/>
      <c r="I21" s="116" t="s">
        <v>29</v>
      </c>
      <c r="J21" s="32" t="str">
        <f>IF('Rekapitulace stavby'!AN17="","",'Rekapitulace stavby'!AN17)</f>
        <v/>
      </c>
      <c r="K21" s="42"/>
    </row>
    <row r="22" spans="2:11" s="1" customFormat="1" ht="6.95" customHeight="1">
      <c r="B22" s="38"/>
      <c r="C22" s="39"/>
      <c r="D22" s="39"/>
      <c r="E22" s="39"/>
      <c r="F22" s="39"/>
      <c r="G22" s="39"/>
      <c r="H22" s="39"/>
      <c r="I22" s="115"/>
      <c r="J22" s="39"/>
      <c r="K22" s="42"/>
    </row>
    <row r="23" spans="2:11" s="1" customFormat="1" ht="14.45" customHeight="1">
      <c r="B23" s="38"/>
      <c r="C23" s="39"/>
      <c r="D23" s="34" t="s">
        <v>34</v>
      </c>
      <c r="E23" s="39"/>
      <c r="F23" s="39"/>
      <c r="G23" s="39"/>
      <c r="H23" s="39"/>
      <c r="I23" s="115"/>
      <c r="J23" s="39"/>
      <c r="K23" s="42"/>
    </row>
    <row r="24" spans="2:11" s="6" customFormat="1" ht="22.5" customHeight="1">
      <c r="B24" s="118"/>
      <c r="C24" s="119"/>
      <c r="D24" s="119"/>
      <c r="E24" s="317" t="s">
        <v>21</v>
      </c>
      <c r="F24" s="317"/>
      <c r="G24" s="317"/>
      <c r="H24" s="317"/>
      <c r="I24" s="120"/>
      <c r="J24" s="119"/>
      <c r="K24" s="121"/>
    </row>
    <row r="25" spans="2:11" s="1" customFormat="1" ht="6.95" customHeight="1">
      <c r="B25" s="38"/>
      <c r="C25" s="39"/>
      <c r="D25" s="39"/>
      <c r="E25" s="39"/>
      <c r="F25" s="39"/>
      <c r="G25" s="39"/>
      <c r="H25" s="39"/>
      <c r="I25" s="115"/>
      <c r="J25" s="39"/>
      <c r="K25" s="42"/>
    </row>
    <row r="26" spans="2:11" s="1" customFormat="1" ht="6.95" customHeight="1">
      <c r="B26" s="38"/>
      <c r="C26" s="39"/>
      <c r="D26" s="82"/>
      <c r="E26" s="82"/>
      <c r="F26" s="82"/>
      <c r="G26" s="82"/>
      <c r="H26" s="82"/>
      <c r="I26" s="122"/>
      <c r="J26" s="82"/>
      <c r="K26" s="123"/>
    </row>
    <row r="27" spans="2:11" s="1" customFormat="1" ht="25.35" customHeight="1">
      <c r="B27" s="38"/>
      <c r="C27" s="39"/>
      <c r="D27" s="124" t="s">
        <v>35</v>
      </c>
      <c r="E27" s="39"/>
      <c r="F27" s="39"/>
      <c r="G27" s="39"/>
      <c r="H27" s="39"/>
      <c r="I27" s="115"/>
      <c r="J27" s="125">
        <f>ROUND(J101,2)</f>
        <v>0</v>
      </c>
      <c r="K27" s="42"/>
    </row>
    <row r="28" spans="2:11" s="1" customFormat="1" ht="6.95" customHeight="1">
      <c r="B28" s="38"/>
      <c r="C28" s="39"/>
      <c r="D28" s="82"/>
      <c r="E28" s="82"/>
      <c r="F28" s="82"/>
      <c r="G28" s="82"/>
      <c r="H28" s="82"/>
      <c r="I28" s="122"/>
      <c r="J28" s="82"/>
      <c r="K28" s="123"/>
    </row>
    <row r="29" spans="2:11" s="1" customFormat="1" ht="14.45" customHeight="1">
      <c r="B29" s="38"/>
      <c r="C29" s="39"/>
      <c r="D29" s="39"/>
      <c r="E29" s="39"/>
      <c r="F29" s="43" t="s">
        <v>37</v>
      </c>
      <c r="G29" s="39"/>
      <c r="H29" s="39"/>
      <c r="I29" s="126" t="s">
        <v>36</v>
      </c>
      <c r="J29" s="43" t="s">
        <v>38</v>
      </c>
      <c r="K29" s="42"/>
    </row>
    <row r="30" spans="2:11" s="1" customFormat="1" ht="14.45" customHeight="1">
      <c r="B30" s="38"/>
      <c r="C30" s="39"/>
      <c r="D30" s="46" t="s">
        <v>39</v>
      </c>
      <c r="E30" s="46" t="s">
        <v>40</v>
      </c>
      <c r="F30" s="127">
        <f>ROUND(SUM(BE101:BE483),2)</f>
        <v>0</v>
      </c>
      <c r="G30" s="39"/>
      <c r="H30" s="39"/>
      <c r="I30" s="128">
        <v>0.21</v>
      </c>
      <c r="J30" s="127">
        <f>ROUND(ROUND((SUM(BE101:BE483)),2)*I30,2)</f>
        <v>0</v>
      </c>
      <c r="K30" s="42"/>
    </row>
    <row r="31" spans="2:11" s="1" customFormat="1" ht="14.45" customHeight="1">
      <c r="B31" s="38"/>
      <c r="C31" s="39"/>
      <c r="D31" s="39"/>
      <c r="E31" s="46" t="s">
        <v>41</v>
      </c>
      <c r="F31" s="127">
        <f>ROUND(SUM(BF101:BF483),2)</f>
        <v>0</v>
      </c>
      <c r="G31" s="39"/>
      <c r="H31" s="39"/>
      <c r="I31" s="128">
        <v>0.15</v>
      </c>
      <c r="J31" s="127">
        <f>ROUND(ROUND((SUM(BF101:BF483)),2)*I31,2)</f>
        <v>0</v>
      </c>
      <c r="K31" s="42"/>
    </row>
    <row r="32" spans="2:11" s="1" customFormat="1" ht="14.45" customHeight="1" hidden="1">
      <c r="B32" s="38"/>
      <c r="C32" s="39"/>
      <c r="D32" s="39"/>
      <c r="E32" s="46" t="s">
        <v>42</v>
      </c>
      <c r="F32" s="127">
        <f>ROUND(SUM(BG101:BG483),2)</f>
        <v>0</v>
      </c>
      <c r="G32" s="39"/>
      <c r="H32" s="39"/>
      <c r="I32" s="128">
        <v>0.21</v>
      </c>
      <c r="J32" s="127">
        <v>0</v>
      </c>
      <c r="K32" s="42"/>
    </row>
    <row r="33" spans="2:11" s="1" customFormat="1" ht="14.45" customHeight="1" hidden="1">
      <c r="B33" s="38"/>
      <c r="C33" s="39"/>
      <c r="D33" s="39"/>
      <c r="E33" s="46" t="s">
        <v>43</v>
      </c>
      <c r="F33" s="127">
        <f>ROUND(SUM(BH101:BH483),2)</f>
        <v>0</v>
      </c>
      <c r="G33" s="39"/>
      <c r="H33" s="39"/>
      <c r="I33" s="128">
        <v>0.15</v>
      </c>
      <c r="J33" s="127">
        <v>0</v>
      </c>
      <c r="K33" s="42"/>
    </row>
    <row r="34" spans="2:11" s="1" customFormat="1" ht="14.45" customHeight="1" hidden="1">
      <c r="B34" s="38"/>
      <c r="C34" s="39"/>
      <c r="D34" s="39"/>
      <c r="E34" s="46" t="s">
        <v>44</v>
      </c>
      <c r="F34" s="127">
        <f>ROUND(SUM(BI101:BI483),2)</f>
        <v>0</v>
      </c>
      <c r="G34" s="39"/>
      <c r="H34" s="39"/>
      <c r="I34" s="128">
        <v>0</v>
      </c>
      <c r="J34" s="127">
        <v>0</v>
      </c>
      <c r="K34" s="42"/>
    </row>
    <row r="35" spans="2:11" s="1" customFormat="1" ht="6.95" customHeight="1">
      <c r="B35" s="38"/>
      <c r="C35" s="39"/>
      <c r="D35" s="39"/>
      <c r="E35" s="39"/>
      <c r="F35" s="39"/>
      <c r="G35" s="39"/>
      <c r="H35" s="39"/>
      <c r="I35" s="115"/>
      <c r="J35" s="39"/>
      <c r="K35" s="42"/>
    </row>
    <row r="36" spans="2:11" s="1" customFormat="1" ht="25.35" customHeight="1">
      <c r="B36" s="38"/>
      <c r="C36" s="129"/>
      <c r="D36" s="130" t="s">
        <v>45</v>
      </c>
      <c r="E36" s="76"/>
      <c r="F36" s="76"/>
      <c r="G36" s="131" t="s">
        <v>46</v>
      </c>
      <c r="H36" s="132" t="s">
        <v>47</v>
      </c>
      <c r="I36" s="133"/>
      <c r="J36" s="134">
        <f>SUM(J27:J34)</f>
        <v>0</v>
      </c>
      <c r="K36" s="135"/>
    </row>
    <row r="37" spans="2:11" s="1" customFormat="1" ht="14.45" customHeight="1">
      <c r="B37" s="53"/>
      <c r="C37" s="54"/>
      <c r="D37" s="54"/>
      <c r="E37" s="54"/>
      <c r="F37" s="54"/>
      <c r="G37" s="54"/>
      <c r="H37" s="54"/>
      <c r="I37" s="136"/>
      <c r="J37" s="54"/>
      <c r="K37" s="55"/>
    </row>
    <row r="41" spans="2:11" s="1" customFormat="1" ht="6.95" customHeight="1">
      <c r="B41" s="137"/>
      <c r="C41" s="138"/>
      <c r="D41" s="138"/>
      <c r="E41" s="138"/>
      <c r="F41" s="138"/>
      <c r="G41" s="138"/>
      <c r="H41" s="138"/>
      <c r="I41" s="139"/>
      <c r="J41" s="138"/>
      <c r="K41" s="140"/>
    </row>
    <row r="42" spans="2:11" s="1" customFormat="1" ht="36.95" customHeight="1">
      <c r="B42" s="38"/>
      <c r="C42" s="27" t="s">
        <v>90</v>
      </c>
      <c r="D42" s="39"/>
      <c r="E42" s="39"/>
      <c r="F42" s="39"/>
      <c r="G42" s="39"/>
      <c r="H42" s="39"/>
      <c r="I42" s="115"/>
      <c r="J42" s="39"/>
      <c r="K42" s="42"/>
    </row>
    <row r="43" spans="2:11" s="1" customFormat="1" ht="6.95" customHeight="1">
      <c r="B43" s="38"/>
      <c r="C43" s="39"/>
      <c r="D43" s="39"/>
      <c r="E43" s="39"/>
      <c r="F43" s="39"/>
      <c r="G43" s="39"/>
      <c r="H43" s="39"/>
      <c r="I43" s="115"/>
      <c r="J43" s="39"/>
      <c r="K43" s="42"/>
    </row>
    <row r="44" spans="2:11" s="1" customFormat="1" ht="14.45" customHeight="1">
      <c r="B44" s="38"/>
      <c r="C44" s="34" t="s">
        <v>18</v>
      </c>
      <c r="D44" s="39"/>
      <c r="E44" s="39"/>
      <c r="F44" s="39"/>
      <c r="G44" s="39"/>
      <c r="H44" s="39"/>
      <c r="I44" s="115"/>
      <c r="J44" s="39"/>
      <c r="K44" s="42"/>
    </row>
    <row r="45" spans="2:11" s="1" customFormat="1" ht="22.5" customHeight="1">
      <c r="B45" s="38"/>
      <c r="C45" s="39"/>
      <c r="D45" s="39"/>
      <c r="E45" s="348" t="str">
        <f>E7</f>
        <v>Nabídkový rozp. MŠ Lískovecká - rozdělený 2</v>
      </c>
      <c r="F45" s="349"/>
      <c r="G45" s="349"/>
      <c r="H45" s="349"/>
      <c r="I45" s="115"/>
      <c r="J45" s="39"/>
      <c r="K45" s="42"/>
    </row>
    <row r="46" spans="2:11" s="1" customFormat="1" ht="14.45" customHeight="1">
      <c r="B46" s="38"/>
      <c r="C46" s="34" t="s">
        <v>88</v>
      </c>
      <c r="D46" s="39"/>
      <c r="E46" s="39"/>
      <c r="F46" s="39"/>
      <c r="G46" s="39"/>
      <c r="H46" s="39"/>
      <c r="I46" s="115"/>
      <c r="J46" s="39"/>
      <c r="K46" s="42"/>
    </row>
    <row r="47" spans="2:11" s="1" customFormat="1" ht="23.25" customHeight="1">
      <c r="B47" s="38"/>
      <c r="C47" s="39"/>
      <c r="D47" s="39"/>
      <c r="E47" s="350" t="str">
        <f>E9</f>
        <v>SO 01 1 Pol neuznaté - SO 01 1 Pol</v>
      </c>
      <c r="F47" s="351"/>
      <c r="G47" s="351"/>
      <c r="H47" s="351"/>
      <c r="I47" s="115"/>
      <c r="J47" s="39"/>
      <c r="K47" s="42"/>
    </row>
    <row r="48" spans="2:11" s="1" customFormat="1" ht="6.95" customHeight="1">
      <c r="B48" s="38"/>
      <c r="C48" s="39"/>
      <c r="D48" s="39"/>
      <c r="E48" s="39"/>
      <c r="F48" s="39"/>
      <c r="G48" s="39"/>
      <c r="H48" s="39"/>
      <c r="I48" s="115"/>
      <c r="J48" s="39"/>
      <c r="K48" s="42"/>
    </row>
    <row r="49" spans="2:11" s="1" customFormat="1" ht="18" customHeight="1">
      <c r="B49" s="38"/>
      <c r="C49" s="34" t="s">
        <v>23</v>
      </c>
      <c r="D49" s="39"/>
      <c r="E49" s="39"/>
      <c r="F49" s="32" t="str">
        <f>F12</f>
        <v xml:space="preserve"> </v>
      </c>
      <c r="G49" s="39"/>
      <c r="H49" s="39"/>
      <c r="I49" s="116" t="s">
        <v>25</v>
      </c>
      <c r="J49" s="117" t="str">
        <f>IF(J12="","",J12)</f>
        <v>10.4.2017</v>
      </c>
      <c r="K49" s="42"/>
    </row>
    <row r="50" spans="2:11" s="1" customFormat="1" ht="6.95" customHeight="1">
      <c r="B50" s="38"/>
      <c r="C50" s="39"/>
      <c r="D50" s="39"/>
      <c r="E50" s="39"/>
      <c r="F50" s="39"/>
      <c r="G50" s="39"/>
      <c r="H50" s="39"/>
      <c r="I50" s="115"/>
      <c r="J50" s="39"/>
      <c r="K50" s="42"/>
    </row>
    <row r="51" spans="2:11" s="1" customFormat="1" ht="13.5">
      <c r="B51" s="38"/>
      <c r="C51" s="34" t="s">
        <v>27</v>
      </c>
      <c r="D51" s="39"/>
      <c r="E51" s="39"/>
      <c r="F51" s="32" t="str">
        <f>E15</f>
        <v xml:space="preserve"> </v>
      </c>
      <c r="G51" s="39"/>
      <c r="H51" s="39"/>
      <c r="I51" s="116" t="s">
        <v>32</v>
      </c>
      <c r="J51" s="32" t="str">
        <f>E21</f>
        <v xml:space="preserve"> </v>
      </c>
      <c r="K51" s="42"/>
    </row>
    <row r="52" spans="2:11" s="1" customFormat="1" ht="14.45" customHeight="1">
      <c r="B52" s="38"/>
      <c r="C52" s="34" t="s">
        <v>30</v>
      </c>
      <c r="D52" s="39"/>
      <c r="E52" s="39"/>
      <c r="F52" s="32" t="str">
        <f>IF(E18="","",E18)</f>
        <v/>
      </c>
      <c r="G52" s="39"/>
      <c r="H52" s="39"/>
      <c r="I52" s="115"/>
      <c r="J52" s="39"/>
      <c r="K52" s="42"/>
    </row>
    <row r="53" spans="2:11" s="1" customFormat="1" ht="10.35" customHeight="1">
      <c r="B53" s="38"/>
      <c r="C53" s="39"/>
      <c r="D53" s="39"/>
      <c r="E53" s="39"/>
      <c r="F53" s="39"/>
      <c r="G53" s="39"/>
      <c r="H53" s="39"/>
      <c r="I53" s="115"/>
      <c r="J53" s="39"/>
      <c r="K53" s="42"/>
    </row>
    <row r="54" spans="2:11" s="1" customFormat="1" ht="29.25" customHeight="1">
      <c r="B54" s="38"/>
      <c r="C54" s="141" t="s">
        <v>91</v>
      </c>
      <c r="D54" s="129"/>
      <c r="E54" s="129"/>
      <c r="F54" s="129"/>
      <c r="G54" s="129"/>
      <c r="H54" s="129"/>
      <c r="I54" s="142"/>
      <c r="J54" s="143" t="s">
        <v>92</v>
      </c>
      <c r="K54" s="144"/>
    </row>
    <row r="55" spans="2:11" s="1" customFormat="1" ht="10.35" customHeight="1">
      <c r="B55" s="38"/>
      <c r="C55" s="39"/>
      <c r="D55" s="39"/>
      <c r="E55" s="39"/>
      <c r="F55" s="39"/>
      <c r="G55" s="39"/>
      <c r="H55" s="39"/>
      <c r="I55" s="115"/>
      <c r="J55" s="39"/>
      <c r="K55" s="42"/>
    </row>
    <row r="56" spans="2:47" s="1" customFormat="1" ht="29.25" customHeight="1">
      <c r="B56" s="38"/>
      <c r="C56" s="145" t="s">
        <v>93</v>
      </c>
      <c r="D56" s="39"/>
      <c r="E56" s="39"/>
      <c r="F56" s="39"/>
      <c r="G56" s="39"/>
      <c r="H56" s="39"/>
      <c r="I56" s="115"/>
      <c r="J56" s="125">
        <f>J101</f>
        <v>0</v>
      </c>
      <c r="K56" s="42"/>
      <c r="AU56" s="21" t="s">
        <v>94</v>
      </c>
    </row>
    <row r="57" spans="2:11" s="7" customFormat="1" ht="24.95" customHeight="1">
      <c r="B57" s="146"/>
      <c r="C57" s="147"/>
      <c r="D57" s="148" t="s">
        <v>397</v>
      </c>
      <c r="E57" s="149"/>
      <c r="F57" s="149"/>
      <c r="G57" s="149"/>
      <c r="H57" s="149"/>
      <c r="I57" s="150"/>
      <c r="J57" s="151">
        <f>J102</f>
        <v>0</v>
      </c>
      <c r="K57" s="152"/>
    </row>
    <row r="58" spans="2:11" s="7" customFormat="1" ht="24.95" customHeight="1">
      <c r="B58" s="146"/>
      <c r="C58" s="147"/>
      <c r="D58" s="148" t="s">
        <v>96</v>
      </c>
      <c r="E58" s="149"/>
      <c r="F58" s="149"/>
      <c r="G58" s="149"/>
      <c r="H58" s="149"/>
      <c r="I58" s="150"/>
      <c r="J58" s="151">
        <f>J103</f>
        <v>0</v>
      </c>
      <c r="K58" s="152"/>
    </row>
    <row r="59" spans="2:11" s="7" customFormat="1" ht="24.95" customHeight="1">
      <c r="B59" s="146"/>
      <c r="C59" s="147"/>
      <c r="D59" s="148" t="s">
        <v>398</v>
      </c>
      <c r="E59" s="149"/>
      <c r="F59" s="149"/>
      <c r="G59" s="149"/>
      <c r="H59" s="149"/>
      <c r="I59" s="150"/>
      <c r="J59" s="151">
        <f>J144</f>
        <v>0</v>
      </c>
      <c r="K59" s="152"/>
    </row>
    <row r="60" spans="2:11" s="7" customFormat="1" ht="24.95" customHeight="1">
      <c r="B60" s="146"/>
      <c r="C60" s="147"/>
      <c r="D60" s="148" t="s">
        <v>399</v>
      </c>
      <c r="E60" s="149"/>
      <c r="F60" s="149"/>
      <c r="G60" s="149"/>
      <c r="H60" s="149"/>
      <c r="I60" s="150"/>
      <c r="J60" s="151">
        <f>J153</f>
        <v>0</v>
      </c>
      <c r="K60" s="152"/>
    </row>
    <row r="61" spans="2:11" s="7" customFormat="1" ht="24.95" customHeight="1">
      <c r="B61" s="146"/>
      <c r="C61" s="147"/>
      <c r="D61" s="148" t="s">
        <v>400</v>
      </c>
      <c r="E61" s="149"/>
      <c r="F61" s="149"/>
      <c r="G61" s="149"/>
      <c r="H61" s="149"/>
      <c r="I61" s="150"/>
      <c r="J61" s="151">
        <f>J169</f>
        <v>0</v>
      </c>
      <c r="K61" s="152"/>
    </row>
    <row r="62" spans="2:11" s="7" customFormat="1" ht="24.95" customHeight="1">
      <c r="B62" s="146"/>
      <c r="C62" s="147"/>
      <c r="D62" s="148" t="s">
        <v>97</v>
      </c>
      <c r="E62" s="149"/>
      <c r="F62" s="149"/>
      <c r="G62" s="149"/>
      <c r="H62" s="149"/>
      <c r="I62" s="150"/>
      <c r="J62" s="151">
        <f>J190</f>
        <v>0</v>
      </c>
      <c r="K62" s="152"/>
    </row>
    <row r="63" spans="2:11" s="7" customFormat="1" ht="24.95" customHeight="1">
      <c r="B63" s="146"/>
      <c r="C63" s="147"/>
      <c r="D63" s="148" t="s">
        <v>98</v>
      </c>
      <c r="E63" s="149"/>
      <c r="F63" s="149"/>
      <c r="G63" s="149"/>
      <c r="H63" s="149"/>
      <c r="I63" s="150"/>
      <c r="J63" s="151">
        <f>J208</f>
        <v>0</v>
      </c>
      <c r="K63" s="152"/>
    </row>
    <row r="64" spans="2:11" s="7" customFormat="1" ht="24.95" customHeight="1">
      <c r="B64" s="146"/>
      <c r="C64" s="147"/>
      <c r="D64" s="148" t="s">
        <v>401</v>
      </c>
      <c r="E64" s="149"/>
      <c r="F64" s="149"/>
      <c r="G64" s="149"/>
      <c r="H64" s="149"/>
      <c r="I64" s="150"/>
      <c r="J64" s="151">
        <f>J267</f>
        <v>0</v>
      </c>
      <c r="K64" s="152"/>
    </row>
    <row r="65" spans="2:11" s="7" customFormat="1" ht="24.95" customHeight="1">
      <c r="B65" s="146"/>
      <c r="C65" s="147"/>
      <c r="D65" s="148" t="s">
        <v>402</v>
      </c>
      <c r="E65" s="149"/>
      <c r="F65" s="149"/>
      <c r="G65" s="149"/>
      <c r="H65" s="149"/>
      <c r="I65" s="150"/>
      <c r="J65" s="151">
        <f>J274</f>
        <v>0</v>
      </c>
      <c r="K65" s="152"/>
    </row>
    <row r="66" spans="2:11" s="7" customFormat="1" ht="24.95" customHeight="1">
      <c r="B66" s="146"/>
      <c r="C66" s="147"/>
      <c r="D66" s="148" t="s">
        <v>103</v>
      </c>
      <c r="E66" s="149"/>
      <c r="F66" s="149"/>
      <c r="G66" s="149"/>
      <c r="H66" s="149"/>
      <c r="I66" s="150"/>
      <c r="J66" s="151">
        <f>J282</f>
        <v>0</v>
      </c>
      <c r="K66" s="152"/>
    </row>
    <row r="67" spans="2:11" s="7" customFormat="1" ht="24.95" customHeight="1">
      <c r="B67" s="146"/>
      <c r="C67" s="147"/>
      <c r="D67" s="148" t="s">
        <v>105</v>
      </c>
      <c r="E67" s="149"/>
      <c r="F67" s="149"/>
      <c r="G67" s="149"/>
      <c r="H67" s="149"/>
      <c r="I67" s="150"/>
      <c r="J67" s="151">
        <f>J293</f>
        <v>0</v>
      </c>
      <c r="K67" s="152"/>
    </row>
    <row r="68" spans="2:11" s="7" customFormat="1" ht="24.95" customHeight="1">
      <c r="B68" s="146"/>
      <c r="C68" s="147"/>
      <c r="D68" s="148" t="s">
        <v>106</v>
      </c>
      <c r="E68" s="149"/>
      <c r="F68" s="149"/>
      <c r="G68" s="149"/>
      <c r="H68" s="149"/>
      <c r="I68" s="150"/>
      <c r="J68" s="151">
        <f>J298</f>
        <v>0</v>
      </c>
      <c r="K68" s="152"/>
    </row>
    <row r="69" spans="2:11" s="7" customFormat="1" ht="24.95" customHeight="1">
      <c r="B69" s="146"/>
      <c r="C69" s="147"/>
      <c r="D69" s="148" t="s">
        <v>107</v>
      </c>
      <c r="E69" s="149"/>
      <c r="F69" s="149"/>
      <c r="G69" s="149"/>
      <c r="H69" s="149"/>
      <c r="I69" s="150"/>
      <c r="J69" s="151">
        <f>J324</f>
        <v>0</v>
      </c>
      <c r="K69" s="152"/>
    </row>
    <row r="70" spans="2:11" s="7" customFormat="1" ht="24.95" customHeight="1">
      <c r="B70" s="146"/>
      <c r="C70" s="147"/>
      <c r="D70" s="148" t="s">
        <v>403</v>
      </c>
      <c r="E70" s="149"/>
      <c r="F70" s="149"/>
      <c r="G70" s="149"/>
      <c r="H70" s="149"/>
      <c r="I70" s="150"/>
      <c r="J70" s="151">
        <f>J336</f>
        <v>0</v>
      </c>
      <c r="K70" s="152"/>
    </row>
    <row r="71" spans="2:11" s="7" customFormat="1" ht="24.95" customHeight="1">
      <c r="B71" s="146"/>
      <c r="C71" s="147"/>
      <c r="D71" s="148" t="s">
        <v>404</v>
      </c>
      <c r="E71" s="149"/>
      <c r="F71" s="149"/>
      <c r="G71" s="149"/>
      <c r="H71" s="149"/>
      <c r="I71" s="150"/>
      <c r="J71" s="151">
        <f>J368</f>
        <v>0</v>
      </c>
      <c r="K71" s="152"/>
    </row>
    <row r="72" spans="2:11" s="7" customFormat="1" ht="24.95" customHeight="1">
      <c r="B72" s="146"/>
      <c r="C72" s="147"/>
      <c r="D72" s="148" t="s">
        <v>108</v>
      </c>
      <c r="E72" s="149"/>
      <c r="F72" s="149"/>
      <c r="G72" s="149"/>
      <c r="H72" s="149"/>
      <c r="I72" s="150"/>
      <c r="J72" s="151">
        <f>J382</f>
        <v>0</v>
      </c>
      <c r="K72" s="152"/>
    </row>
    <row r="73" spans="2:11" s="7" customFormat="1" ht="24.95" customHeight="1">
      <c r="B73" s="146"/>
      <c r="C73" s="147"/>
      <c r="D73" s="148" t="s">
        <v>99</v>
      </c>
      <c r="E73" s="149"/>
      <c r="F73" s="149"/>
      <c r="G73" s="149"/>
      <c r="H73" s="149"/>
      <c r="I73" s="150"/>
      <c r="J73" s="151">
        <f>J386</f>
        <v>0</v>
      </c>
      <c r="K73" s="152"/>
    </row>
    <row r="74" spans="2:11" s="7" customFormat="1" ht="24.95" customHeight="1">
      <c r="B74" s="146"/>
      <c r="C74" s="147"/>
      <c r="D74" s="148" t="s">
        <v>405</v>
      </c>
      <c r="E74" s="149"/>
      <c r="F74" s="149"/>
      <c r="G74" s="149"/>
      <c r="H74" s="149"/>
      <c r="I74" s="150"/>
      <c r="J74" s="151">
        <f>J393</f>
        <v>0</v>
      </c>
      <c r="K74" s="152"/>
    </row>
    <row r="75" spans="2:11" s="7" customFormat="1" ht="24.95" customHeight="1">
      <c r="B75" s="146"/>
      <c r="C75" s="147"/>
      <c r="D75" s="148" t="s">
        <v>100</v>
      </c>
      <c r="E75" s="149"/>
      <c r="F75" s="149"/>
      <c r="G75" s="149"/>
      <c r="H75" s="149"/>
      <c r="I75" s="150"/>
      <c r="J75" s="151">
        <f>J400</f>
        <v>0</v>
      </c>
      <c r="K75" s="152"/>
    </row>
    <row r="76" spans="2:11" s="7" customFormat="1" ht="24.95" customHeight="1">
      <c r="B76" s="146"/>
      <c r="C76" s="147"/>
      <c r="D76" s="148" t="s">
        <v>406</v>
      </c>
      <c r="E76" s="149"/>
      <c r="F76" s="149"/>
      <c r="G76" s="149"/>
      <c r="H76" s="149"/>
      <c r="I76" s="150"/>
      <c r="J76" s="151">
        <f>J424</f>
        <v>0</v>
      </c>
      <c r="K76" s="152"/>
    </row>
    <row r="77" spans="2:11" s="7" customFormat="1" ht="24.95" customHeight="1">
      <c r="B77" s="146"/>
      <c r="C77" s="147"/>
      <c r="D77" s="148" t="s">
        <v>101</v>
      </c>
      <c r="E77" s="149"/>
      <c r="F77" s="149"/>
      <c r="G77" s="149"/>
      <c r="H77" s="149"/>
      <c r="I77" s="150"/>
      <c r="J77" s="151">
        <f>J428</f>
        <v>0</v>
      </c>
      <c r="K77" s="152"/>
    </row>
    <row r="78" spans="2:11" s="7" customFormat="1" ht="24.95" customHeight="1">
      <c r="B78" s="146"/>
      <c r="C78" s="147"/>
      <c r="D78" s="148" t="s">
        <v>102</v>
      </c>
      <c r="E78" s="149"/>
      <c r="F78" s="149"/>
      <c r="G78" s="149"/>
      <c r="H78" s="149"/>
      <c r="I78" s="150"/>
      <c r="J78" s="151">
        <f>J455</f>
        <v>0</v>
      </c>
      <c r="K78" s="152"/>
    </row>
    <row r="79" spans="2:11" s="7" customFormat="1" ht="24.95" customHeight="1">
      <c r="B79" s="146"/>
      <c r="C79" s="147"/>
      <c r="D79" s="148" t="s">
        <v>407</v>
      </c>
      <c r="E79" s="149"/>
      <c r="F79" s="149"/>
      <c r="G79" s="149"/>
      <c r="H79" s="149"/>
      <c r="I79" s="150"/>
      <c r="J79" s="151">
        <f>J457</f>
        <v>0</v>
      </c>
      <c r="K79" s="152"/>
    </row>
    <row r="80" spans="2:11" s="7" customFormat="1" ht="24.95" customHeight="1">
      <c r="B80" s="146"/>
      <c r="C80" s="147"/>
      <c r="D80" s="148" t="s">
        <v>110</v>
      </c>
      <c r="E80" s="149"/>
      <c r="F80" s="149"/>
      <c r="G80" s="149"/>
      <c r="H80" s="149"/>
      <c r="I80" s="150"/>
      <c r="J80" s="151">
        <f>J466</f>
        <v>0</v>
      </c>
      <c r="K80" s="152"/>
    </row>
    <row r="81" spans="2:11" s="7" customFormat="1" ht="24.95" customHeight="1">
      <c r="B81" s="146"/>
      <c r="C81" s="147"/>
      <c r="D81" s="148" t="s">
        <v>109</v>
      </c>
      <c r="E81" s="149"/>
      <c r="F81" s="149"/>
      <c r="G81" s="149"/>
      <c r="H81" s="149"/>
      <c r="I81" s="150"/>
      <c r="J81" s="151">
        <f>J474</f>
        <v>0</v>
      </c>
      <c r="K81" s="152"/>
    </row>
    <row r="82" spans="2:11" s="1" customFormat="1" ht="21.75" customHeight="1">
      <c r="B82" s="38"/>
      <c r="C82" s="39"/>
      <c r="D82" s="39"/>
      <c r="E82" s="39"/>
      <c r="F82" s="39"/>
      <c r="G82" s="39"/>
      <c r="H82" s="39"/>
      <c r="I82" s="115"/>
      <c r="J82" s="39"/>
      <c r="K82" s="42"/>
    </row>
    <row r="83" spans="2:11" s="1" customFormat="1" ht="6.95" customHeight="1">
      <c r="B83" s="53"/>
      <c r="C83" s="54"/>
      <c r="D83" s="54"/>
      <c r="E83" s="54"/>
      <c r="F83" s="54"/>
      <c r="G83" s="54"/>
      <c r="H83" s="54"/>
      <c r="I83" s="136"/>
      <c r="J83" s="54"/>
      <c r="K83" s="55"/>
    </row>
    <row r="87" spans="2:12" s="1" customFormat="1" ht="6.95" customHeight="1">
      <c r="B87" s="56"/>
      <c r="C87" s="57"/>
      <c r="D87" s="57"/>
      <c r="E87" s="57"/>
      <c r="F87" s="57"/>
      <c r="G87" s="57"/>
      <c r="H87" s="57"/>
      <c r="I87" s="139"/>
      <c r="J87" s="57"/>
      <c r="K87" s="57"/>
      <c r="L87" s="58"/>
    </row>
    <row r="88" spans="2:12" s="1" customFormat="1" ht="36.95" customHeight="1">
      <c r="B88" s="38"/>
      <c r="C88" s="59" t="s">
        <v>111</v>
      </c>
      <c r="D88" s="60"/>
      <c r="E88" s="60"/>
      <c r="F88" s="60"/>
      <c r="G88" s="60"/>
      <c r="H88" s="60"/>
      <c r="I88" s="153"/>
      <c r="J88" s="60"/>
      <c r="K88" s="60"/>
      <c r="L88" s="58"/>
    </row>
    <row r="89" spans="2:12" s="1" customFormat="1" ht="6.95" customHeight="1">
      <c r="B89" s="38"/>
      <c r="C89" s="60"/>
      <c r="D89" s="60"/>
      <c r="E89" s="60"/>
      <c r="F89" s="60"/>
      <c r="G89" s="60"/>
      <c r="H89" s="60"/>
      <c r="I89" s="153"/>
      <c r="J89" s="60"/>
      <c r="K89" s="60"/>
      <c r="L89" s="58"/>
    </row>
    <row r="90" spans="2:12" s="1" customFormat="1" ht="14.45" customHeight="1">
      <c r="B90" s="38"/>
      <c r="C90" s="62" t="s">
        <v>18</v>
      </c>
      <c r="D90" s="60"/>
      <c r="E90" s="60"/>
      <c r="F90" s="60"/>
      <c r="G90" s="60"/>
      <c r="H90" s="60"/>
      <c r="I90" s="153"/>
      <c r="J90" s="60"/>
      <c r="K90" s="60"/>
      <c r="L90" s="58"/>
    </row>
    <row r="91" spans="2:12" s="1" customFormat="1" ht="22.5" customHeight="1">
      <c r="B91" s="38"/>
      <c r="C91" s="60"/>
      <c r="D91" s="60"/>
      <c r="E91" s="352" t="str">
        <f>E7</f>
        <v>Nabídkový rozp. MŠ Lískovecká - rozdělený 2</v>
      </c>
      <c r="F91" s="353"/>
      <c r="G91" s="353"/>
      <c r="H91" s="353"/>
      <c r="I91" s="153"/>
      <c r="J91" s="60"/>
      <c r="K91" s="60"/>
      <c r="L91" s="58"/>
    </row>
    <row r="92" spans="2:12" s="1" customFormat="1" ht="14.45" customHeight="1">
      <c r="B92" s="38"/>
      <c r="C92" s="62" t="s">
        <v>88</v>
      </c>
      <c r="D92" s="60"/>
      <c r="E92" s="60"/>
      <c r="F92" s="60"/>
      <c r="G92" s="60"/>
      <c r="H92" s="60"/>
      <c r="I92" s="153"/>
      <c r="J92" s="60"/>
      <c r="K92" s="60"/>
      <c r="L92" s="58"/>
    </row>
    <row r="93" spans="2:12" s="1" customFormat="1" ht="23.25" customHeight="1">
      <c r="B93" s="38"/>
      <c r="C93" s="60"/>
      <c r="D93" s="60"/>
      <c r="E93" s="328" t="str">
        <f>E9</f>
        <v>SO 01 1 Pol neuznaté - SO 01 1 Pol</v>
      </c>
      <c r="F93" s="354"/>
      <c r="G93" s="354"/>
      <c r="H93" s="354"/>
      <c r="I93" s="153"/>
      <c r="J93" s="60"/>
      <c r="K93" s="60"/>
      <c r="L93" s="58"/>
    </row>
    <row r="94" spans="2:12" s="1" customFormat="1" ht="6.95" customHeight="1">
      <c r="B94" s="38"/>
      <c r="C94" s="60"/>
      <c r="D94" s="60"/>
      <c r="E94" s="60"/>
      <c r="F94" s="60"/>
      <c r="G94" s="60"/>
      <c r="H94" s="60"/>
      <c r="I94" s="153"/>
      <c r="J94" s="60"/>
      <c r="K94" s="60"/>
      <c r="L94" s="58"/>
    </row>
    <row r="95" spans="2:12" s="1" customFormat="1" ht="18" customHeight="1">
      <c r="B95" s="38"/>
      <c r="C95" s="62" t="s">
        <v>23</v>
      </c>
      <c r="D95" s="60"/>
      <c r="E95" s="60"/>
      <c r="F95" s="154" t="str">
        <f>F12</f>
        <v xml:space="preserve"> </v>
      </c>
      <c r="G95" s="60"/>
      <c r="H95" s="60"/>
      <c r="I95" s="155" t="s">
        <v>25</v>
      </c>
      <c r="J95" s="70" t="str">
        <f>IF(J12="","",J12)</f>
        <v>10.4.2017</v>
      </c>
      <c r="K95" s="60"/>
      <c r="L95" s="58"/>
    </row>
    <row r="96" spans="2:12" s="1" customFormat="1" ht="6.95" customHeight="1">
      <c r="B96" s="38"/>
      <c r="C96" s="60"/>
      <c r="D96" s="60"/>
      <c r="E96" s="60"/>
      <c r="F96" s="60"/>
      <c r="G96" s="60"/>
      <c r="H96" s="60"/>
      <c r="I96" s="153"/>
      <c r="J96" s="60"/>
      <c r="K96" s="60"/>
      <c r="L96" s="58"/>
    </row>
    <row r="97" spans="2:12" s="1" customFormat="1" ht="13.5">
      <c r="B97" s="38"/>
      <c r="C97" s="62" t="s">
        <v>27</v>
      </c>
      <c r="D97" s="60"/>
      <c r="E97" s="60"/>
      <c r="F97" s="154" t="str">
        <f>E15</f>
        <v xml:space="preserve"> </v>
      </c>
      <c r="G97" s="60"/>
      <c r="H97" s="60"/>
      <c r="I97" s="155" t="s">
        <v>32</v>
      </c>
      <c r="J97" s="154" t="str">
        <f>E21</f>
        <v xml:space="preserve"> </v>
      </c>
      <c r="K97" s="60"/>
      <c r="L97" s="58"/>
    </row>
    <row r="98" spans="2:12" s="1" customFormat="1" ht="14.45" customHeight="1">
      <c r="B98" s="38"/>
      <c r="C98" s="62" t="s">
        <v>30</v>
      </c>
      <c r="D98" s="60"/>
      <c r="E98" s="60"/>
      <c r="F98" s="154" t="str">
        <f>IF(E18="","",E18)</f>
        <v/>
      </c>
      <c r="G98" s="60"/>
      <c r="H98" s="60"/>
      <c r="I98" s="153"/>
      <c r="J98" s="60"/>
      <c r="K98" s="60"/>
      <c r="L98" s="58"/>
    </row>
    <row r="99" spans="2:12" s="1" customFormat="1" ht="10.35" customHeight="1">
      <c r="B99" s="38"/>
      <c r="C99" s="60"/>
      <c r="D99" s="60"/>
      <c r="E99" s="60"/>
      <c r="F99" s="60"/>
      <c r="G99" s="60"/>
      <c r="H99" s="60"/>
      <c r="I99" s="153"/>
      <c r="J99" s="60"/>
      <c r="K99" s="60"/>
      <c r="L99" s="58"/>
    </row>
    <row r="100" spans="2:20" s="8" customFormat="1" ht="29.25" customHeight="1">
      <c r="B100" s="156"/>
      <c r="C100" s="157" t="s">
        <v>112</v>
      </c>
      <c r="D100" s="158" t="s">
        <v>54</v>
      </c>
      <c r="E100" s="158" t="s">
        <v>50</v>
      </c>
      <c r="F100" s="158" t="s">
        <v>113</v>
      </c>
      <c r="G100" s="158" t="s">
        <v>114</v>
      </c>
      <c r="H100" s="158" t="s">
        <v>115</v>
      </c>
      <c r="I100" s="159" t="s">
        <v>116</v>
      </c>
      <c r="J100" s="158" t="s">
        <v>92</v>
      </c>
      <c r="K100" s="160" t="s">
        <v>117</v>
      </c>
      <c r="L100" s="161"/>
      <c r="M100" s="78" t="s">
        <v>118</v>
      </c>
      <c r="N100" s="79" t="s">
        <v>39</v>
      </c>
      <c r="O100" s="79" t="s">
        <v>119</v>
      </c>
      <c r="P100" s="79" t="s">
        <v>120</v>
      </c>
      <c r="Q100" s="79" t="s">
        <v>121</v>
      </c>
      <c r="R100" s="79" t="s">
        <v>122</v>
      </c>
      <c r="S100" s="79" t="s">
        <v>123</v>
      </c>
      <c r="T100" s="80" t="s">
        <v>124</v>
      </c>
    </row>
    <row r="101" spans="2:63" s="1" customFormat="1" ht="29.25" customHeight="1">
      <c r="B101" s="38"/>
      <c r="C101" s="84" t="s">
        <v>93</v>
      </c>
      <c r="D101" s="60"/>
      <c r="E101" s="60"/>
      <c r="F101" s="60"/>
      <c r="G101" s="60"/>
      <c r="H101" s="60"/>
      <c r="I101" s="153"/>
      <c r="J101" s="162">
        <f>BK101</f>
        <v>0</v>
      </c>
      <c r="K101" s="60"/>
      <c r="L101" s="58"/>
      <c r="M101" s="81"/>
      <c r="N101" s="82"/>
      <c r="O101" s="82"/>
      <c r="P101" s="163">
        <f>P102+P103+P144+P153+P169+P190+P208+P267+P274+P282+P293+P298+P324+P336+P368+P382+P386+P393+P400+P424+P428+P455+P457+P466+P474</f>
        <v>0</v>
      </c>
      <c r="Q101" s="82"/>
      <c r="R101" s="163">
        <f>R102+R103+R144+R153+R169+R190+R208+R267+R274+R282+R293+R298+R324+R336+R368+R382+R386+R393+R400+R424+R428+R455+R457+R466+R474</f>
        <v>0</v>
      </c>
      <c r="S101" s="82"/>
      <c r="T101" s="164">
        <f>T102+T103+T144+T153+T169+T190+T208+T267+T274+T282+T293+T298+T324+T336+T368+T382+T386+T393+T400+T424+T428+T455+T457+T466+T474</f>
        <v>0</v>
      </c>
      <c r="AT101" s="21" t="s">
        <v>68</v>
      </c>
      <c r="AU101" s="21" t="s">
        <v>94</v>
      </c>
      <c r="BK101" s="165">
        <f>BK102+BK103+BK144+BK153+BK169+BK190+BK208+BK267+BK274+BK282+BK293+BK298+BK324+BK336+BK368+BK382+BK386+BK393+BK400+BK424+BK428+BK455+BK457+BK466+BK474</f>
        <v>0</v>
      </c>
    </row>
    <row r="102" spans="2:63" s="9" customFormat="1" ht="37.35" customHeight="1">
      <c r="B102" s="166"/>
      <c r="C102" s="167"/>
      <c r="D102" s="168" t="s">
        <v>68</v>
      </c>
      <c r="E102" s="169" t="s">
        <v>76</v>
      </c>
      <c r="F102" s="169" t="s">
        <v>408</v>
      </c>
      <c r="G102" s="167"/>
      <c r="H102" s="167"/>
      <c r="I102" s="170"/>
      <c r="J102" s="171">
        <f>BK102</f>
        <v>0</v>
      </c>
      <c r="K102" s="167"/>
      <c r="L102" s="172"/>
      <c r="M102" s="173"/>
      <c r="N102" s="174"/>
      <c r="O102" s="174"/>
      <c r="P102" s="175">
        <v>0</v>
      </c>
      <c r="Q102" s="174"/>
      <c r="R102" s="175">
        <v>0</v>
      </c>
      <c r="S102" s="174"/>
      <c r="T102" s="176">
        <v>0</v>
      </c>
      <c r="AR102" s="177" t="s">
        <v>76</v>
      </c>
      <c r="AT102" s="178" t="s">
        <v>68</v>
      </c>
      <c r="AU102" s="178" t="s">
        <v>69</v>
      </c>
      <c r="AY102" s="177" t="s">
        <v>126</v>
      </c>
      <c r="BK102" s="179">
        <v>0</v>
      </c>
    </row>
    <row r="103" spans="2:63" s="9" customFormat="1" ht="24.95" customHeight="1">
      <c r="B103" s="166"/>
      <c r="C103" s="167"/>
      <c r="D103" s="180" t="s">
        <v>68</v>
      </c>
      <c r="E103" s="181" t="s">
        <v>127</v>
      </c>
      <c r="F103" s="181" t="s">
        <v>128</v>
      </c>
      <c r="G103" s="167"/>
      <c r="H103" s="167"/>
      <c r="I103" s="170"/>
      <c r="J103" s="182">
        <f>BK103</f>
        <v>0</v>
      </c>
      <c r="K103" s="167"/>
      <c r="L103" s="172"/>
      <c r="M103" s="173"/>
      <c r="N103" s="174"/>
      <c r="O103" s="174"/>
      <c r="P103" s="175">
        <f>SUM(P104:P143)</f>
        <v>0</v>
      </c>
      <c r="Q103" s="174"/>
      <c r="R103" s="175">
        <f>SUM(R104:R143)</f>
        <v>0</v>
      </c>
      <c r="S103" s="174"/>
      <c r="T103" s="176">
        <f>SUM(T104:T143)</f>
        <v>0</v>
      </c>
      <c r="AR103" s="177" t="s">
        <v>76</v>
      </c>
      <c r="AT103" s="178" t="s">
        <v>68</v>
      </c>
      <c r="AU103" s="178" t="s">
        <v>69</v>
      </c>
      <c r="AY103" s="177" t="s">
        <v>126</v>
      </c>
      <c r="BK103" s="179">
        <f>SUM(BK104:BK143)</f>
        <v>0</v>
      </c>
    </row>
    <row r="104" spans="2:65" s="1" customFormat="1" ht="22.5" customHeight="1">
      <c r="B104" s="38"/>
      <c r="C104" s="183" t="s">
        <v>76</v>
      </c>
      <c r="D104" s="183" t="s">
        <v>129</v>
      </c>
      <c r="E104" s="184" t="s">
        <v>130</v>
      </c>
      <c r="F104" s="185" t="s">
        <v>131</v>
      </c>
      <c r="G104" s="186" t="s">
        <v>132</v>
      </c>
      <c r="H104" s="187">
        <v>34.22</v>
      </c>
      <c r="I104" s="188"/>
      <c r="J104" s="189">
        <f>ROUND(I104*H104,2)</f>
        <v>0</v>
      </c>
      <c r="K104" s="185" t="s">
        <v>21</v>
      </c>
      <c r="L104" s="58"/>
      <c r="M104" s="190" t="s">
        <v>21</v>
      </c>
      <c r="N104" s="191" t="s">
        <v>40</v>
      </c>
      <c r="O104" s="39"/>
      <c r="P104" s="192">
        <f>O104*H104</f>
        <v>0</v>
      </c>
      <c r="Q104" s="192">
        <v>0</v>
      </c>
      <c r="R104" s="192">
        <f>Q104*H104</f>
        <v>0</v>
      </c>
      <c r="S104" s="192">
        <v>0</v>
      </c>
      <c r="T104" s="193">
        <f>S104*H104</f>
        <v>0</v>
      </c>
      <c r="AR104" s="21" t="s">
        <v>133</v>
      </c>
      <c r="AT104" s="21" t="s">
        <v>129</v>
      </c>
      <c r="AU104" s="21" t="s">
        <v>76</v>
      </c>
      <c r="AY104" s="21" t="s">
        <v>126</v>
      </c>
      <c r="BE104" s="194">
        <f>IF(N104="základní",J104,0)</f>
        <v>0</v>
      </c>
      <c r="BF104" s="194">
        <f>IF(N104="snížená",J104,0)</f>
        <v>0</v>
      </c>
      <c r="BG104" s="194">
        <f>IF(N104="zákl. přenesená",J104,0)</f>
        <v>0</v>
      </c>
      <c r="BH104" s="194">
        <f>IF(N104="sníž. přenesená",J104,0)</f>
        <v>0</v>
      </c>
      <c r="BI104" s="194">
        <f>IF(N104="nulová",J104,0)</f>
        <v>0</v>
      </c>
      <c r="BJ104" s="21" t="s">
        <v>76</v>
      </c>
      <c r="BK104" s="194">
        <f>ROUND(I104*H104,2)</f>
        <v>0</v>
      </c>
      <c r="BL104" s="21" t="s">
        <v>133</v>
      </c>
      <c r="BM104" s="21" t="s">
        <v>76</v>
      </c>
    </row>
    <row r="105" spans="2:51" s="10" customFormat="1" ht="13.5">
      <c r="B105" s="195"/>
      <c r="C105" s="196"/>
      <c r="D105" s="197" t="s">
        <v>134</v>
      </c>
      <c r="E105" s="198" t="s">
        <v>21</v>
      </c>
      <c r="F105" s="199" t="s">
        <v>409</v>
      </c>
      <c r="G105" s="196"/>
      <c r="H105" s="200">
        <v>34.22</v>
      </c>
      <c r="I105" s="201"/>
      <c r="J105" s="196"/>
      <c r="K105" s="196"/>
      <c r="L105" s="202"/>
      <c r="M105" s="203"/>
      <c r="N105" s="204"/>
      <c r="O105" s="204"/>
      <c r="P105" s="204"/>
      <c r="Q105" s="204"/>
      <c r="R105" s="204"/>
      <c r="S105" s="204"/>
      <c r="T105" s="205"/>
      <c r="AT105" s="206" t="s">
        <v>134</v>
      </c>
      <c r="AU105" s="206" t="s">
        <v>76</v>
      </c>
      <c r="AV105" s="10" t="s">
        <v>78</v>
      </c>
      <c r="AW105" s="10" t="s">
        <v>33</v>
      </c>
      <c r="AX105" s="10" t="s">
        <v>69</v>
      </c>
      <c r="AY105" s="206" t="s">
        <v>126</v>
      </c>
    </row>
    <row r="106" spans="2:51" s="11" customFormat="1" ht="13.5">
      <c r="B106" s="207"/>
      <c r="C106" s="208"/>
      <c r="D106" s="209" t="s">
        <v>134</v>
      </c>
      <c r="E106" s="210" t="s">
        <v>21</v>
      </c>
      <c r="F106" s="211" t="s">
        <v>136</v>
      </c>
      <c r="G106" s="208"/>
      <c r="H106" s="212">
        <v>34.22</v>
      </c>
      <c r="I106" s="213"/>
      <c r="J106" s="208"/>
      <c r="K106" s="208"/>
      <c r="L106" s="214"/>
      <c r="M106" s="215"/>
      <c r="N106" s="216"/>
      <c r="O106" s="216"/>
      <c r="P106" s="216"/>
      <c r="Q106" s="216"/>
      <c r="R106" s="216"/>
      <c r="S106" s="216"/>
      <c r="T106" s="217"/>
      <c r="AT106" s="218" t="s">
        <v>134</v>
      </c>
      <c r="AU106" s="218" t="s">
        <v>76</v>
      </c>
      <c r="AV106" s="11" t="s">
        <v>133</v>
      </c>
      <c r="AW106" s="11" t="s">
        <v>33</v>
      </c>
      <c r="AX106" s="11" t="s">
        <v>76</v>
      </c>
      <c r="AY106" s="218" t="s">
        <v>126</v>
      </c>
    </row>
    <row r="107" spans="2:65" s="1" customFormat="1" ht="22.5" customHeight="1">
      <c r="B107" s="38"/>
      <c r="C107" s="183" t="s">
        <v>78</v>
      </c>
      <c r="D107" s="183" t="s">
        <v>129</v>
      </c>
      <c r="E107" s="184" t="s">
        <v>137</v>
      </c>
      <c r="F107" s="185" t="s">
        <v>138</v>
      </c>
      <c r="G107" s="186" t="s">
        <v>132</v>
      </c>
      <c r="H107" s="187">
        <v>34.22</v>
      </c>
      <c r="I107" s="188"/>
      <c r="J107" s="189">
        <f>ROUND(I107*H107,2)</f>
        <v>0</v>
      </c>
      <c r="K107" s="185" t="s">
        <v>21</v>
      </c>
      <c r="L107" s="58"/>
      <c r="M107" s="190" t="s">
        <v>21</v>
      </c>
      <c r="N107" s="191" t="s">
        <v>40</v>
      </c>
      <c r="O107" s="39"/>
      <c r="P107" s="192">
        <f>O107*H107</f>
        <v>0</v>
      </c>
      <c r="Q107" s="192">
        <v>0</v>
      </c>
      <c r="R107" s="192">
        <f>Q107*H107</f>
        <v>0</v>
      </c>
      <c r="S107" s="192">
        <v>0</v>
      </c>
      <c r="T107" s="193">
        <f>S107*H107</f>
        <v>0</v>
      </c>
      <c r="AR107" s="21" t="s">
        <v>133</v>
      </c>
      <c r="AT107" s="21" t="s">
        <v>129</v>
      </c>
      <c r="AU107" s="21" t="s">
        <v>76</v>
      </c>
      <c r="AY107" s="21" t="s">
        <v>126</v>
      </c>
      <c r="BE107" s="194">
        <f>IF(N107="základní",J107,0)</f>
        <v>0</v>
      </c>
      <c r="BF107" s="194">
        <f>IF(N107="snížená",J107,0)</f>
        <v>0</v>
      </c>
      <c r="BG107" s="194">
        <f>IF(N107="zákl. přenesená",J107,0)</f>
        <v>0</v>
      </c>
      <c r="BH107" s="194">
        <f>IF(N107="sníž. přenesená",J107,0)</f>
        <v>0</v>
      </c>
      <c r="BI107" s="194">
        <f>IF(N107="nulová",J107,0)</f>
        <v>0</v>
      </c>
      <c r="BJ107" s="21" t="s">
        <v>76</v>
      </c>
      <c r="BK107" s="194">
        <f>ROUND(I107*H107,2)</f>
        <v>0</v>
      </c>
      <c r="BL107" s="21" t="s">
        <v>133</v>
      </c>
      <c r="BM107" s="21" t="s">
        <v>78</v>
      </c>
    </row>
    <row r="108" spans="2:51" s="10" customFormat="1" ht="13.5">
      <c r="B108" s="195"/>
      <c r="C108" s="196"/>
      <c r="D108" s="197" t="s">
        <v>134</v>
      </c>
      <c r="E108" s="198" t="s">
        <v>21</v>
      </c>
      <c r="F108" s="199" t="s">
        <v>409</v>
      </c>
      <c r="G108" s="196"/>
      <c r="H108" s="200">
        <v>34.22</v>
      </c>
      <c r="I108" s="201"/>
      <c r="J108" s="196"/>
      <c r="K108" s="196"/>
      <c r="L108" s="202"/>
      <c r="M108" s="203"/>
      <c r="N108" s="204"/>
      <c r="O108" s="204"/>
      <c r="P108" s="204"/>
      <c r="Q108" s="204"/>
      <c r="R108" s="204"/>
      <c r="S108" s="204"/>
      <c r="T108" s="205"/>
      <c r="AT108" s="206" t="s">
        <v>134</v>
      </c>
      <c r="AU108" s="206" t="s">
        <v>76</v>
      </c>
      <c r="AV108" s="10" t="s">
        <v>78</v>
      </c>
      <c r="AW108" s="10" t="s">
        <v>33</v>
      </c>
      <c r="AX108" s="10" t="s">
        <v>69</v>
      </c>
      <c r="AY108" s="206" t="s">
        <v>126</v>
      </c>
    </row>
    <row r="109" spans="2:51" s="11" customFormat="1" ht="13.5">
      <c r="B109" s="207"/>
      <c r="C109" s="208"/>
      <c r="D109" s="209" t="s">
        <v>134</v>
      </c>
      <c r="E109" s="210" t="s">
        <v>21</v>
      </c>
      <c r="F109" s="211" t="s">
        <v>136</v>
      </c>
      <c r="G109" s="208"/>
      <c r="H109" s="212">
        <v>34.22</v>
      </c>
      <c r="I109" s="213"/>
      <c r="J109" s="208"/>
      <c r="K109" s="208"/>
      <c r="L109" s="214"/>
      <c r="M109" s="215"/>
      <c r="N109" s="216"/>
      <c r="O109" s="216"/>
      <c r="P109" s="216"/>
      <c r="Q109" s="216"/>
      <c r="R109" s="216"/>
      <c r="S109" s="216"/>
      <c r="T109" s="217"/>
      <c r="AT109" s="218" t="s">
        <v>134</v>
      </c>
      <c r="AU109" s="218" t="s">
        <v>76</v>
      </c>
      <c r="AV109" s="11" t="s">
        <v>133</v>
      </c>
      <c r="AW109" s="11" t="s">
        <v>33</v>
      </c>
      <c r="AX109" s="11" t="s">
        <v>76</v>
      </c>
      <c r="AY109" s="218" t="s">
        <v>126</v>
      </c>
    </row>
    <row r="110" spans="2:65" s="1" customFormat="1" ht="22.5" customHeight="1">
      <c r="B110" s="38"/>
      <c r="C110" s="183" t="s">
        <v>139</v>
      </c>
      <c r="D110" s="183" t="s">
        <v>129</v>
      </c>
      <c r="E110" s="184" t="s">
        <v>410</v>
      </c>
      <c r="F110" s="185" t="s">
        <v>411</v>
      </c>
      <c r="G110" s="186" t="s">
        <v>412</v>
      </c>
      <c r="H110" s="187">
        <v>2.408</v>
      </c>
      <c r="I110" s="188"/>
      <c r="J110" s="189">
        <f>ROUND(I110*H110,2)</f>
        <v>0</v>
      </c>
      <c r="K110" s="185" t="s">
        <v>21</v>
      </c>
      <c r="L110" s="58"/>
      <c r="M110" s="190" t="s">
        <v>21</v>
      </c>
      <c r="N110" s="191" t="s">
        <v>40</v>
      </c>
      <c r="O110" s="39"/>
      <c r="P110" s="192">
        <f>O110*H110</f>
        <v>0</v>
      </c>
      <c r="Q110" s="192">
        <v>0</v>
      </c>
      <c r="R110" s="192">
        <f>Q110*H110</f>
        <v>0</v>
      </c>
      <c r="S110" s="192">
        <v>0</v>
      </c>
      <c r="T110" s="193">
        <f>S110*H110</f>
        <v>0</v>
      </c>
      <c r="AR110" s="21" t="s">
        <v>133</v>
      </c>
      <c r="AT110" s="21" t="s">
        <v>129</v>
      </c>
      <c r="AU110" s="21" t="s">
        <v>76</v>
      </c>
      <c r="AY110" s="21" t="s">
        <v>126</v>
      </c>
      <c r="BE110" s="194">
        <f>IF(N110="základní",J110,0)</f>
        <v>0</v>
      </c>
      <c r="BF110" s="194">
        <f>IF(N110="snížená",J110,0)</f>
        <v>0</v>
      </c>
      <c r="BG110" s="194">
        <f>IF(N110="zákl. přenesená",J110,0)</f>
        <v>0</v>
      </c>
      <c r="BH110" s="194">
        <f>IF(N110="sníž. přenesená",J110,0)</f>
        <v>0</v>
      </c>
      <c r="BI110" s="194">
        <f>IF(N110="nulová",J110,0)</f>
        <v>0</v>
      </c>
      <c r="BJ110" s="21" t="s">
        <v>76</v>
      </c>
      <c r="BK110" s="194">
        <f>ROUND(I110*H110,2)</f>
        <v>0</v>
      </c>
      <c r="BL110" s="21" t="s">
        <v>133</v>
      </c>
      <c r="BM110" s="21" t="s">
        <v>139</v>
      </c>
    </row>
    <row r="111" spans="2:51" s="10" customFormat="1" ht="13.5">
      <c r="B111" s="195"/>
      <c r="C111" s="196"/>
      <c r="D111" s="197" t="s">
        <v>134</v>
      </c>
      <c r="E111" s="198" t="s">
        <v>21</v>
      </c>
      <c r="F111" s="199" t="s">
        <v>413</v>
      </c>
      <c r="G111" s="196"/>
      <c r="H111" s="200">
        <v>1.22</v>
      </c>
      <c r="I111" s="201"/>
      <c r="J111" s="196"/>
      <c r="K111" s="196"/>
      <c r="L111" s="202"/>
      <c r="M111" s="203"/>
      <c r="N111" s="204"/>
      <c r="O111" s="204"/>
      <c r="P111" s="204"/>
      <c r="Q111" s="204"/>
      <c r="R111" s="204"/>
      <c r="S111" s="204"/>
      <c r="T111" s="205"/>
      <c r="AT111" s="206" t="s">
        <v>134</v>
      </c>
      <c r="AU111" s="206" t="s">
        <v>76</v>
      </c>
      <c r="AV111" s="10" t="s">
        <v>78</v>
      </c>
      <c r="AW111" s="10" t="s">
        <v>33</v>
      </c>
      <c r="AX111" s="10" t="s">
        <v>69</v>
      </c>
      <c r="AY111" s="206" t="s">
        <v>126</v>
      </c>
    </row>
    <row r="112" spans="2:51" s="10" customFormat="1" ht="13.5">
      <c r="B112" s="195"/>
      <c r="C112" s="196"/>
      <c r="D112" s="197" t="s">
        <v>134</v>
      </c>
      <c r="E112" s="198" t="s">
        <v>21</v>
      </c>
      <c r="F112" s="199" t="s">
        <v>414</v>
      </c>
      <c r="G112" s="196"/>
      <c r="H112" s="200">
        <v>1.188</v>
      </c>
      <c r="I112" s="201"/>
      <c r="J112" s="196"/>
      <c r="K112" s="196"/>
      <c r="L112" s="202"/>
      <c r="M112" s="203"/>
      <c r="N112" s="204"/>
      <c r="O112" s="204"/>
      <c r="P112" s="204"/>
      <c r="Q112" s="204"/>
      <c r="R112" s="204"/>
      <c r="S112" s="204"/>
      <c r="T112" s="205"/>
      <c r="AT112" s="206" t="s">
        <v>134</v>
      </c>
      <c r="AU112" s="206" t="s">
        <v>76</v>
      </c>
      <c r="AV112" s="10" t="s">
        <v>78</v>
      </c>
      <c r="AW112" s="10" t="s">
        <v>33</v>
      </c>
      <c r="AX112" s="10" t="s">
        <v>69</v>
      </c>
      <c r="AY112" s="206" t="s">
        <v>126</v>
      </c>
    </row>
    <row r="113" spans="2:51" s="11" customFormat="1" ht="13.5">
      <c r="B113" s="207"/>
      <c r="C113" s="208"/>
      <c r="D113" s="209" t="s">
        <v>134</v>
      </c>
      <c r="E113" s="210" t="s">
        <v>21</v>
      </c>
      <c r="F113" s="211" t="s">
        <v>136</v>
      </c>
      <c r="G113" s="208"/>
      <c r="H113" s="212">
        <v>2.408</v>
      </c>
      <c r="I113" s="213"/>
      <c r="J113" s="208"/>
      <c r="K113" s="208"/>
      <c r="L113" s="214"/>
      <c r="M113" s="215"/>
      <c r="N113" s="216"/>
      <c r="O113" s="216"/>
      <c r="P113" s="216"/>
      <c r="Q113" s="216"/>
      <c r="R113" s="216"/>
      <c r="S113" s="216"/>
      <c r="T113" s="217"/>
      <c r="AT113" s="218" t="s">
        <v>134</v>
      </c>
      <c r="AU113" s="218" t="s">
        <v>76</v>
      </c>
      <c r="AV113" s="11" t="s">
        <v>133</v>
      </c>
      <c r="AW113" s="11" t="s">
        <v>33</v>
      </c>
      <c r="AX113" s="11" t="s">
        <v>76</v>
      </c>
      <c r="AY113" s="218" t="s">
        <v>126</v>
      </c>
    </row>
    <row r="114" spans="2:65" s="1" customFormat="1" ht="22.5" customHeight="1">
      <c r="B114" s="38"/>
      <c r="C114" s="183" t="s">
        <v>133</v>
      </c>
      <c r="D114" s="183" t="s">
        <v>129</v>
      </c>
      <c r="E114" s="184" t="s">
        <v>415</v>
      </c>
      <c r="F114" s="185" t="s">
        <v>416</v>
      </c>
      <c r="G114" s="186" t="s">
        <v>412</v>
      </c>
      <c r="H114" s="187">
        <v>2.408</v>
      </c>
      <c r="I114" s="188"/>
      <c r="J114" s="189">
        <f>ROUND(I114*H114,2)</f>
        <v>0</v>
      </c>
      <c r="K114" s="185" t="s">
        <v>21</v>
      </c>
      <c r="L114" s="58"/>
      <c r="M114" s="190" t="s">
        <v>21</v>
      </c>
      <c r="N114" s="191" t="s">
        <v>40</v>
      </c>
      <c r="O114" s="39"/>
      <c r="P114" s="192">
        <f>O114*H114</f>
        <v>0</v>
      </c>
      <c r="Q114" s="192">
        <v>0</v>
      </c>
      <c r="R114" s="192">
        <f>Q114*H114</f>
        <v>0</v>
      </c>
      <c r="S114" s="192">
        <v>0</v>
      </c>
      <c r="T114" s="193">
        <f>S114*H114</f>
        <v>0</v>
      </c>
      <c r="AR114" s="21" t="s">
        <v>133</v>
      </c>
      <c r="AT114" s="21" t="s">
        <v>129</v>
      </c>
      <c r="AU114" s="21" t="s">
        <v>76</v>
      </c>
      <c r="AY114" s="21" t="s">
        <v>126</v>
      </c>
      <c r="BE114" s="194">
        <f>IF(N114="základní",J114,0)</f>
        <v>0</v>
      </c>
      <c r="BF114" s="194">
        <f>IF(N114="snížená",J114,0)</f>
        <v>0</v>
      </c>
      <c r="BG114" s="194">
        <f>IF(N114="zákl. přenesená",J114,0)</f>
        <v>0</v>
      </c>
      <c r="BH114" s="194">
        <f>IF(N114="sníž. přenesená",J114,0)</f>
        <v>0</v>
      </c>
      <c r="BI114" s="194">
        <f>IF(N114="nulová",J114,0)</f>
        <v>0</v>
      </c>
      <c r="BJ114" s="21" t="s">
        <v>76</v>
      </c>
      <c r="BK114" s="194">
        <f>ROUND(I114*H114,2)</f>
        <v>0</v>
      </c>
      <c r="BL114" s="21" t="s">
        <v>133</v>
      </c>
      <c r="BM114" s="21" t="s">
        <v>133</v>
      </c>
    </row>
    <row r="115" spans="2:51" s="10" customFormat="1" ht="13.5">
      <c r="B115" s="195"/>
      <c r="C115" s="196"/>
      <c r="D115" s="197" t="s">
        <v>134</v>
      </c>
      <c r="E115" s="198" t="s">
        <v>21</v>
      </c>
      <c r="F115" s="199" t="s">
        <v>414</v>
      </c>
      <c r="G115" s="196"/>
      <c r="H115" s="200">
        <v>1.188</v>
      </c>
      <c r="I115" s="201"/>
      <c r="J115" s="196"/>
      <c r="K115" s="196"/>
      <c r="L115" s="202"/>
      <c r="M115" s="203"/>
      <c r="N115" s="204"/>
      <c r="O115" s="204"/>
      <c r="P115" s="204"/>
      <c r="Q115" s="204"/>
      <c r="R115" s="204"/>
      <c r="S115" s="204"/>
      <c r="T115" s="205"/>
      <c r="AT115" s="206" t="s">
        <v>134</v>
      </c>
      <c r="AU115" s="206" t="s">
        <v>76</v>
      </c>
      <c r="AV115" s="10" t="s">
        <v>78</v>
      </c>
      <c r="AW115" s="10" t="s">
        <v>33</v>
      </c>
      <c r="AX115" s="10" t="s">
        <v>69</v>
      </c>
      <c r="AY115" s="206" t="s">
        <v>126</v>
      </c>
    </row>
    <row r="116" spans="2:51" s="10" customFormat="1" ht="13.5">
      <c r="B116" s="195"/>
      <c r="C116" s="196"/>
      <c r="D116" s="197" t="s">
        <v>134</v>
      </c>
      <c r="E116" s="198" t="s">
        <v>21</v>
      </c>
      <c r="F116" s="199" t="s">
        <v>413</v>
      </c>
      <c r="G116" s="196"/>
      <c r="H116" s="200">
        <v>1.22</v>
      </c>
      <c r="I116" s="201"/>
      <c r="J116" s="196"/>
      <c r="K116" s="196"/>
      <c r="L116" s="202"/>
      <c r="M116" s="203"/>
      <c r="N116" s="204"/>
      <c r="O116" s="204"/>
      <c r="P116" s="204"/>
      <c r="Q116" s="204"/>
      <c r="R116" s="204"/>
      <c r="S116" s="204"/>
      <c r="T116" s="205"/>
      <c r="AT116" s="206" t="s">
        <v>134</v>
      </c>
      <c r="AU116" s="206" t="s">
        <v>76</v>
      </c>
      <c r="AV116" s="10" t="s">
        <v>78</v>
      </c>
      <c r="AW116" s="10" t="s">
        <v>33</v>
      </c>
      <c r="AX116" s="10" t="s">
        <v>69</v>
      </c>
      <c r="AY116" s="206" t="s">
        <v>126</v>
      </c>
    </row>
    <row r="117" spans="2:51" s="11" customFormat="1" ht="13.5">
      <c r="B117" s="207"/>
      <c r="C117" s="208"/>
      <c r="D117" s="209" t="s">
        <v>134</v>
      </c>
      <c r="E117" s="210" t="s">
        <v>21</v>
      </c>
      <c r="F117" s="211" t="s">
        <v>136</v>
      </c>
      <c r="G117" s="208"/>
      <c r="H117" s="212">
        <v>2.408</v>
      </c>
      <c r="I117" s="213"/>
      <c r="J117" s="208"/>
      <c r="K117" s="208"/>
      <c r="L117" s="214"/>
      <c r="M117" s="215"/>
      <c r="N117" s="216"/>
      <c r="O117" s="216"/>
      <c r="P117" s="216"/>
      <c r="Q117" s="216"/>
      <c r="R117" s="216"/>
      <c r="S117" s="216"/>
      <c r="T117" s="217"/>
      <c r="AT117" s="218" t="s">
        <v>134</v>
      </c>
      <c r="AU117" s="218" t="s">
        <v>76</v>
      </c>
      <c r="AV117" s="11" t="s">
        <v>133</v>
      </c>
      <c r="AW117" s="11" t="s">
        <v>33</v>
      </c>
      <c r="AX117" s="11" t="s">
        <v>76</v>
      </c>
      <c r="AY117" s="218" t="s">
        <v>126</v>
      </c>
    </row>
    <row r="118" spans="2:65" s="1" customFormat="1" ht="22.5" customHeight="1">
      <c r="B118" s="38"/>
      <c r="C118" s="183" t="s">
        <v>145</v>
      </c>
      <c r="D118" s="183" t="s">
        <v>129</v>
      </c>
      <c r="E118" s="184" t="s">
        <v>417</v>
      </c>
      <c r="F118" s="185" t="s">
        <v>418</v>
      </c>
      <c r="G118" s="186" t="s">
        <v>412</v>
      </c>
      <c r="H118" s="187">
        <v>2.408</v>
      </c>
      <c r="I118" s="188"/>
      <c r="J118" s="189">
        <f>ROUND(I118*H118,2)</f>
        <v>0</v>
      </c>
      <c r="K118" s="185" t="s">
        <v>21</v>
      </c>
      <c r="L118" s="58"/>
      <c r="M118" s="190" t="s">
        <v>21</v>
      </c>
      <c r="N118" s="191" t="s">
        <v>40</v>
      </c>
      <c r="O118" s="39"/>
      <c r="P118" s="192">
        <f>O118*H118</f>
        <v>0</v>
      </c>
      <c r="Q118" s="192">
        <v>0</v>
      </c>
      <c r="R118" s="192">
        <f>Q118*H118</f>
        <v>0</v>
      </c>
      <c r="S118" s="192">
        <v>0</v>
      </c>
      <c r="T118" s="193">
        <f>S118*H118</f>
        <v>0</v>
      </c>
      <c r="AR118" s="21" t="s">
        <v>133</v>
      </c>
      <c r="AT118" s="21" t="s">
        <v>129</v>
      </c>
      <c r="AU118" s="21" t="s">
        <v>76</v>
      </c>
      <c r="AY118" s="21" t="s">
        <v>126</v>
      </c>
      <c r="BE118" s="194">
        <f>IF(N118="základní",J118,0)</f>
        <v>0</v>
      </c>
      <c r="BF118" s="194">
        <f>IF(N118="snížená",J118,0)</f>
        <v>0</v>
      </c>
      <c r="BG118" s="194">
        <f>IF(N118="zákl. přenesená",J118,0)</f>
        <v>0</v>
      </c>
      <c r="BH118" s="194">
        <f>IF(N118="sníž. přenesená",J118,0)</f>
        <v>0</v>
      </c>
      <c r="BI118" s="194">
        <f>IF(N118="nulová",J118,0)</f>
        <v>0</v>
      </c>
      <c r="BJ118" s="21" t="s">
        <v>76</v>
      </c>
      <c r="BK118" s="194">
        <f>ROUND(I118*H118,2)</f>
        <v>0</v>
      </c>
      <c r="BL118" s="21" t="s">
        <v>133</v>
      </c>
      <c r="BM118" s="21" t="s">
        <v>145</v>
      </c>
    </row>
    <row r="119" spans="2:51" s="10" customFormat="1" ht="13.5">
      <c r="B119" s="195"/>
      <c r="C119" s="196"/>
      <c r="D119" s="197" t="s">
        <v>134</v>
      </c>
      <c r="E119" s="198" t="s">
        <v>21</v>
      </c>
      <c r="F119" s="199" t="s">
        <v>413</v>
      </c>
      <c r="G119" s="196"/>
      <c r="H119" s="200">
        <v>1.22</v>
      </c>
      <c r="I119" s="201"/>
      <c r="J119" s="196"/>
      <c r="K119" s="196"/>
      <c r="L119" s="202"/>
      <c r="M119" s="203"/>
      <c r="N119" s="204"/>
      <c r="O119" s="204"/>
      <c r="P119" s="204"/>
      <c r="Q119" s="204"/>
      <c r="R119" s="204"/>
      <c r="S119" s="204"/>
      <c r="T119" s="205"/>
      <c r="AT119" s="206" t="s">
        <v>134</v>
      </c>
      <c r="AU119" s="206" t="s">
        <v>76</v>
      </c>
      <c r="AV119" s="10" t="s">
        <v>78</v>
      </c>
      <c r="AW119" s="10" t="s">
        <v>33</v>
      </c>
      <c r="AX119" s="10" t="s">
        <v>69</v>
      </c>
      <c r="AY119" s="206" t="s">
        <v>126</v>
      </c>
    </row>
    <row r="120" spans="2:51" s="10" customFormat="1" ht="13.5">
      <c r="B120" s="195"/>
      <c r="C120" s="196"/>
      <c r="D120" s="197" t="s">
        <v>134</v>
      </c>
      <c r="E120" s="198" t="s">
        <v>21</v>
      </c>
      <c r="F120" s="199" t="s">
        <v>414</v>
      </c>
      <c r="G120" s="196"/>
      <c r="H120" s="200">
        <v>1.188</v>
      </c>
      <c r="I120" s="201"/>
      <c r="J120" s="196"/>
      <c r="K120" s="196"/>
      <c r="L120" s="202"/>
      <c r="M120" s="203"/>
      <c r="N120" s="204"/>
      <c r="O120" s="204"/>
      <c r="P120" s="204"/>
      <c r="Q120" s="204"/>
      <c r="R120" s="204"/>
      <c r="S120" s="204"/>
      <c r="T120" s="205"/>
      <c r="AT120" s="206" t="s">
        <v>134</v>
      </c>
      <c r="AU120" s="206" t="s">
        <v>76</v>
      </c>
      <c r="AV120" s="10" t="s">
        <v>78</v>
      </c>
      <c r="AW120" s="10" t="s">
        <v>33</v>
      </c>
      <c r="AX120" s="10" t="s">
        <v>69</v>
      </c>
      <c r="AY120" s="206" t="s">
        <v>126</v>
      </c>
    </row>
    <row r="121" spans="2:51" s="11" customFormat="1" ht="13.5">
      <c r="B121" s="207"/>
      <c r="C121" s="208"/>
      <c r="D121" s="209" t="s">
        <v>134</v>
      </c>
      <c r="E121" s="210" t="s">
        <v>21</v>
      </c>
      <c r="F121" s="211" t="s">
        <v>136</v>
      </c>
      <c r="G121" s="208"/>
      <c r="H121" s="212">
        <v>2.408</v>
      </c>
      <c r="I121" s="213"/>
      <c r="J121" s="208"/>
      <c r="K121" s="208"/>
      <c r="L121" s="214"/>
      <c r="M121" s="215"/>
      <c r="N121" s="216"/>
      <c r="O121" s="216"/>
      <c r="P121" s="216"/>
      <c r="Q121" s="216"/>
      <c r="R121" s="216"/>
      <c r="S121" s="216"/>
      <c r="T121" s="217"/>
      <c r="AT121" s="218" t="s">
        <v>134</v>
      </c>
      <c r="AU121" s="218" t="s">
        <v>76</v>
      </c>
      <c r="AV121" s="11" t="s">
        <v>133</v>
      </c>
      <c r="AW121" s="11" t="s">
        <v>33</v>
      </c>
      <c r="AX121" s="11" t="s">
        <v>76</v>
      </c>
      <c r="AY121" s="218" t="s">
        <v>126</v>
      </c>
    </row>
    <row r="122" spans="2:65" s="1" customFormat="1" ht="22.5" customHeight="1">
      <c r="B122" s="38"/>
      <c r="C122" s="183" t="s">
        <v>149</v>
      </c>
      <c r="D122" s="183" t="s">
        <v>129</v>
      </c>
      <c r="E122" s="184" t="s">
        <v>419</v>
      </c>
      <c r="F122" s="185" t="s">
        <v>420</v>
      </c>
      <c r="G122" s="186" t="s">
        <v>412</v>
      </c>
      <c r="H122" s="187">
        <v>48</v>
      </c>
      <c r="I122" s="188"/>
      <c r="J122" s="189">
        <f>ROUND(I122*H122,2)</f>
        <v>0</v>
      </c>
      <c r="K122" s="185" t="s">
        <v>21</v>
      </c>
      <c r="L122" s="58"/>
      <c r="M122" s="190" t="s">
        <v>21</v>
      </c>
      <c r="N122" s="191" t="s">
        <v>40</v>
      </c>
      <c r="O122" s="39"/>
      <c r="P122" s="192">
        <f>O122*H122</f>
        <v>0</v>
      </c>
      <c r="Q122" s="192">
        <v>0</v>
      </c>
      <c r="R122" s="192">
        <f>Q122*H122</f>
        <v>0</v>
      </c>
      <c r="S122" s="192">
        <v>0</v>
      </c>
      <c r="T122" s="193">
        <f>S122*H122</f>
        <v>0</v>
      </c>
      <c r="AR122" s="21" t="s">
        <v>133</v>
      </c>
      <c r="AT122" s="21" t="s">
        <v>129</v>
      </c>
      <c r="AU122" s="21" t="s">
        <v>76</v>
      </c>
      <c r="AY122" s="21" t="s">
        <v>126</v>
      </c>
      <c r="BE122" s="194">
        <f>IF(N122="základní",J122,0)</f>
        <v>0</v>
      </c>
      <c r="BF122" s="194">
        <f>IF(N122="snížená",J122,0)</f>
        <v>0</v>
      </c>
      <c r="BG122" s="194">
        <f>IF(N122="zákl. přenesená",J122,0)</f>
        <v>0</v>
      </c>
      <c r="BH122" s="194">
        <f>IF(N122="sníž. přenesená",J122,0)</f>
        <v>0</v>
      </c>
      <c r="BI122" s="194">
        <f>IF(N122="nulová",J122,0)</f>
        <v>0</v>
      </c>
      <c r="BJ122" s="21" t="s">
        <v>76</v>
      </c>
      <c r="BK122" s="194">
        <f>ROUND(I122*H122,2)</f>
        <v>0</v>
      </c>
      <c r="BL122" s="21" t="s">
        <v>133</v>
      </c>
      <c r="BM122" s="21" t="s">
        <v>149</v>
      </c>
    </row>
    <row r="123" spans="2:51" s="10" customFormat="1" ht="13.5">
      <c r="B123" s="195"/>
      <c r="C123" s="196"/>
      <c r="D123" s="209" t="s">
        <v>134</v>
      </c>
      <c r="E123" s="222" t="s">
        <v>21</v>
      </c>
      <c r="F123" s="223" t="s">
        <v>421</v>
      </c>
      <c r="G123" s="196"/>
      <c r="H123" s="224">
        <v>48</v>
      </c>
      <c r="I123" s="201"/>
      <c r="J123" s="196"/>
      <c r="K123" s="196"/>
      <c r="L123" s="202"/>
      <c r="M123" s="203"/>
      <c r="N123" s="204"/>
      <c r="O123" s="204"/>
      <c r="P123" s="204"/>
      <c r="Q123" s="204"/>
      <c r="R123" s="204"/>
      <c r="S123" s="204"/>
      <c r="T123" s="205"/>
      <c r="AT123" s="206" t="s">
        <v>134</v>
      </c>
      <c r="AU123" s="206" t="s">
        <v>76</v>
      </c>
      <c r="AV123" s="10" t="s">
        <v>78</v>
      </c>
      <c r="AW123" s="10" t="s">
        <v>33</v>
      </c>
      <c r="AX123" s="10" t="s">
        <v>69</v>
      </c>
      <c r="AY123" s="206" t="s">
        <v>126</v>
      </c>
    </row>
    <row r="124" spans="2:65" s="1" customFormat="1" ht="22.5" customHeight="1">
      <c r="B124" s="38"/>
      <c r="C124" s="183" t="s">
        <v>152</v>
      </c>
      <c r="D124" s="183" t="s">
        <v>129</v>
      </c>
      <c r="E124" s="184" t="s">
        <v>422</v>
      </c>
      <c r="F124" s="185" t="s">
        <v>423</v>
      </c>
      <c r="G124" s="186" t="s">
        <v>412</v>
      </c>
      <c r="H124" s="187">
        <v>2.408</v>
      </c>
      <c r="I124" s="188"/>
      <c r="J124" s="189">
        <f>ROUND(I124*H124,2)</f>
        <v>0</v>
      </c>
      <c r="K124" s="185" t="s">
        <v>21</v>
      </c>
      <c r="L124" s="58"/>
      <c r="M124" s="190" t="s">
        <v>21</v>
      </c>
      <c r="N124" s="191" t="s">
        <v>40</v>
      </c>
      <c r="O124" s="39"/>
      <c r="P124" s="192">
        <f>O124*H124</f>
        <v>0</v>
      </c>
      <c r="Q124" s="192">
        <v>0</v>
      </c>
      <c r="R124" s="192">
        <f>Q124*H124</f>
        <v>0</v>
      </c>
      <c r="S124" s="192">
        <v>0</v>
      </c>
      <c r="T124" s="193">
        <f>S124*H124</f>
        <v>0</v>
      </c>
      <c r="AR124" s="21" t="s">
        <v>133</v>
      </c>
      <c r="AT124" s="21" t="s">
        <v>129</v>
      </c>
      <c r="AU124" s="21" t="s">
        <v>76</v>
      </c>
      <c r="AY124" s="21" t="s">
        <v>126</v>
      </c>
      <c r="BE124" s="194">
        <f>IF(N124="základní",J124,0)</f>
        <v>0</v>
      </c>
      <c r="BF124" s="194">
        <f>IF(N124="snížená",J124,0)</f>
        <v>0</v>
      </c>
      <c r="BG124" s="194">
        <f>IF(N124="zákl. přenesená",J124,0)</f>
        <v>0</v>
      </c>
      <c r="BH124" s="194">
        <f>IF(N124="sníž. přenesená",J124,0)</f>
        <v>0</v>
      </c>
      <c r="BI124" s="194">
        <f>IF(N124="nulová",J124,0)</f>
        <v>0</v>
      </c>
      <c r="BJ124" s="21" t="s">
        <v>76</v>
      </c>
      <c r="BK124" s="194">
        <f>ROUND(I124*H124,2)</f>
        <v>0</v>
      </c>
      <c r="BL124" s="21" t="s">
        <v>133</v>
      </c>
      <c r="BM124" s="21" t="s">
        <v>152</v>
      </c>
    </row>
    <row r="125" spans="2:51" s="10" customFormat="1" ht="13.5">
      <c r="B125" s="195"/>
      <c r="C125" s="196"/>
      <c r="D125" s="197" t="s">
        <v>134</v>
      </c>
      <c r="E125" s="198" t="s">
        <v>21</v>
      </c>
      <c r="F125" s="199" t="s">
        <v>424</v>
      </c>
      <c r="G125" s="196"/>
      <c r="H125" s="200">
        <v>1.22</v>
      </c>
      <c r="I125" s="201"/>
      <c r="J125" s="196"/>
      <c r="K125" s="196"/>
      <c r="L125" s="202"/>
      <c r="M125" s="203"/>
      <c r="N125" s="204"/>
      <c r="O125" s="204"/>
      <c r="P125" s="204"/>
      <c r="Q125" s="204"/>
      <c r="R125" s="204"/>
      <c r="S125" s="204"/>
      <c r="T125" s="205"/>
      <c r="AT125" s="206" t="s">
        <v>134</v>
      </c>
      <c r="AU125" s="206" t="s">
        <v>76</v>
      </c>
      <c r="AV125" s="10" t="s">
        <v>78</v>
      </c>
      <c r="AW125" s="10" t="s">
        <v>33</v>
      </c>
      <c r="AX125" s="10" t="s">
        <v>69</v>
      </c>
      <c r="AY125" s="206" t="s">
        <v>126</v>
      </c>
    </row>
    <row r="126" spans="2:51" s="10" customFormat="1" ht="13.5">
      <c r="B126" s="195"/>
      <c r="C126" s="196"/>
      <c r="D126" s="197" t="s">
        <v>134</v>
      </c>
      <c r="E126" s="198" t="s">
        <v>21</v>
      </c>
      <c r="F126" s="199" t="s">
        <v>414</v>
      </c>
      <c r="G126" s="196"/>
      <c r="H126" s="200">
        <v>1.188</v>
      </c>
      <c r="I126" s="201"/>
      <c r="J126" s="196"/>
      <c r="K126" s="196"/>
      <c r="L126" s="202"/>
      <c r="M126" s="203"/>
      <c r="N126" s="204"/>
      <c r="O126" s="204"/>
      <c r="P126" s="204"/>
      <c r="Q126" s="204"/>
      <c r="R126" s="204"/>
      <c r="S126" s="204"/>
      <c r="T126" s="205"/>
      <c r="AT126" s="206" t="s">
        <v>134</v>
      </c>
      <c r="AU126" s="206" t="s">
        <v>76</v>
      </c>
      <c r="AV126" s="10" t="s">
        <v>78</v>
      </c>
      <c r="AW126" s="10" t="s">
        <v>33</v>
      </c>
      <c r="AX126" s="10" t="s">
        <v>69</v>
      </c>
      <c r="AY126" s="206" t="s">
        <v>126</v>
      </c>
    </row>
    <row r="127" spans="2:51" s="11" customFormat="1" ht="13.5">
      <c r="B127" s="207"/>
      <c r="C127" s="208"/>
      <c r="D127" s="209" t="s">
        <v>134</v>
      </c>
      <c r="E127" s="210" t="s">
        <v>21</v>
      </c>
      <c r="F127" s="211" t="s">
        <v>136</v>
      </c>
      <c r="G127" s="208"/>
      <c r="H127" s="212">
        <v>2.408</v>
      </c>
      <c r="I127" s="213"/>
      <c r="J127" s="208"/>
      <c r="K127" s="208"/>
      <c r="L127" s="214"/>
      <c r="M127" s="215"/>
      <c r="N127" s="216"/>
      <c r="O127" s="216"/>
      <c r="P127" s="216"/>
      <c r="Q127" s="216"/>
      <c r="R127" s="216"/>
      <c r="S127" s="216"/>
      <c r="T127" s="217"/>
      <c r="AT127" s="218" t="s">
        <v>134</v>
      </c>
      <c r="AU127" s="218" t="s">
        <v>76</v>
      </c>
      <c r="AV127" s="11" t="s">
        <v>133</v>
      </c>
      <c r="AW127" s="11" t="s">
        <v>33</v>
      </c>
      <c r="AX127" s="11" t="s">
        <v>76</v>
      </c>
      <c r="AY127" s="218" t="s">
        <v>126</v>
      </c>
    </row>
    <row r="128" spans="2:65" s="1" customFormat="1" ht="22.5" customHeight="1">
      <c r="B128" s="38"/>
      <c r="C128" s="183" t="s">
        <v>158</v>
      </c>
      <c r="D128" s="183" t="s">
        <v>129</v>
      </c>
      <c r="E128" s="184" t="s">
        <v>425</v>
      </c>
      <c r="F128" s="185" t="s">
        <v>426</v>
      </c>
      <c r="G128" s="186" t="s">
        <v>412</v>
      </c>
      <c r="H128" s="187">
        <v>2.408</v>
      </c>
      <c r="I128" s="188"/>
      <c r="J128" s="189">
        <f>ROUND(I128*H128,2)</f>
        <v>0</v>
      </c>
      <c r="K128" s="185" t="s">
        <v>21</v>
      </c>
      <c r="L128" s="58"/>
      <c r="M128" s="190" t="s">
        <v>21</v>
      </c>
      <c r="N128" s="191" t="s">
        <v>40</v>
      </c>
      <c r="O128" s="39"/>
      <c r="P128" s="192">
        <f>O128*H128</f>
        <v>0</v>
      </c>
      <c r="Q128" s="192">
        <v>0</v>
      </c>
      <c r="R128" s="192">
        <f>Q128*H128</f>
        <v>0</v>
      </c>
      <c r="S128" s="192">
        <v>0</v>
      </c>
      <c r="T128" s="193">
        <f>S128*H128</f>
        <v>0</v>
      </c>
      <c r="AR128" s="21" t="s">
        <v>133</v>
      </c>
      <c r="AT128" s="21" t="s">
        <v>129</v>
      </c>
      <c r="AU128" s="21" t="s">
        <v>76</v>
      </c>
      <c r="AY128" s="21" t="s">
        <v>126</v>
      </c>
      <c r="BE128" s="194">
        <f>IF(N128="základní",J128,0)</f>
        <v>0</v>
      </c>
      <c r="BF128" s="194">
        <f>IF(N128="snížená",J128,0)</f>
        <v>0</v>
      </c>
      <c r="BG128" s="194">
        <f>IF(N128="zákl. přenesená",J128,0)</f>
        <v>0</v>
      </c>
      <c r="BH128" s="194">
        <f>IF(N128="sníž. přenesená",J128,0)</f>
        <v>0</v>
      </c>
      <c r="BI128" s="194">
        <f>IF(N128="nulová",J128,0)</f>
        <v>0</v>
      </c>
      <c r="BJ128" s="21" t="s">
        <v>76</v>
      </c>
      <c r="BK128" s="194">
        <f>ROUND(I128*H128,2)</f>
        <v>0</v>
      </c>
      <c r="BL128" s="21" t="s">
        <v>133</v>
      </c>
      <c r="BM128" s="21" t="s">
        <v>158</v>
      </c>
    </row>
    <row r="129" spans="2:51" s="10" customFormat="1" ht="13.5">
      <c r="B129" s="195"/>
      <c r="C129" s="196"/>
      <c r="D129" s="197" t="s">
        <v>134</v>
      </c>
      <c r="E129" s="198" t="s">
        <v>21</v>
      </c>
      <c r="F129" s="199" t="s">
        <v>413</v>
      </c>
      <c r="G129" s="196"/>
      <c r="H129" s="200">
        <v>1.22</v>
      </c>
      <c r="I129" s="201"/>
      <c r="J129" s="196"/>
      <c r="K129" s="196"/>
      <c r="L129" s="202"/>
      <c r="M129" s="203"/>
      <c r="N129" s="204"/>
      <c r="O129" s="204"/>
      <c r="P129" s="204"/>
      <c r="Q129" s="204"/>
      <c r="R129" s="204"/>
      <c r="S129" s="204"/>
      <c r="T129" s="205"/>
      <c r="AT129" s="206" t="s">
        <v>134</v>
      </c>
      <c r="AU129" s="206" t="s">
        <v>76</v>
      </c>
      <c r="AV129" s="10" t="s">
        <v>78</v>
      </c>
      <c r="AW129" s="10" t="s">
        <v>33</v>
      </c>
      <c r="AX129" s="10" t="s">
        <v>69</v>
      </c>
      <c r="AY129" s="206" t="s">
        <v>126</v>
      </c>
    </row>
    <row r="130" spans="2:51" s="10" customFormat="1" ht="13.5">
      <c r="B130" s="195"/>
      <c r="C130" s="196"/>
      <c r="D130" s="197" t="s">
        <v>134</v>
      </c>
      <c r="E130" s="198" t="s">
        <v>21</v>
      </c>
      <c r="F130" s="199" t="s">
        <v>414</v>
      </c>
      <c r="G130" s="196"/>
      <c r="H130" s="200">
        <v>1.188</v>
      </c>
      <c r="I130" s="201"/>
      <c r="J130" s="196"/>
      <c r="K130" s="196"/>
      <c r="L130" s="202"/>
      <c r="M130" s="203"/>
      <c r="N130" s="204"/>
      <c r="O130" s="204"/>
      <c r="P130" s="204"/>
      <c r="Q130" s="204"/>
      <c r="R130" s="204"/>
      <c r="S130" s="204"/>
      <c r="T130" s="205"/>
      <c r="AT130" s="206" t="s">
        <v>134</v>
      </c>
      <c r="AU130" s="206" t="s">
        <v>76</v>
      </c>
      <c r="AV130" s="10" t="s">
        <v>78</v>
      </c>
      <c r="AW130" s="10" t="s">
        <v>33</v>
      </c>
      <c r="AX130" s="10" t="s">
        <v>69</v>
      </c>
      <c r="AY130" s="206" t="s">
        <v>126</v>
      </c>
    </row>
    <row r="131" spans="2:51" s="11" customFormat="1" ht="13.5">
      <c r="B131" s="207"/>
      <c r="C131" s="208"/>
      <c r="D131" s="209" t="s">
        <v>134</v>
      </c>
      <c r="E131" s="210" t="s">
        <v>21</v>
      </c>
      <c r="F131" s="211" t="s">
        <v>136</v>
      </c>
      <c r="G131" s="208"/>
      <c r="H131" s="212">
        <v>2.408</v>
      </c>
      <c r="I131" s="213"/>
      <c r="J131" s="208"/>
      <c r="K131" s="208"/>
      <c r="L131" s="214"/>
      <c r="M131" s="215"/>
      <c r="N131" s="216"/>
      <c r="O131" s="216"/>
      <c r="P131" s="216"/>
      <c r="Q131" s="216"/>
      <c r="R131" s="216"/>
      <c r="S131" s="216"/>
      <c r="T131" s="217"/>
      <c r="AT131" s="218" t="s">
        <v>134</v>
      </c>
      <c r="AU131" s="218" t="s">
        <v>76</v>
      </c>
      <c r="AV131" s="11" t="s">
        <v>133</v>
      </c>
      <c r="AW131" s="11" t="s">
        <v>33</v>
      </c>
      <c r="AX131" s="11" t="s">
        <v>76</v>
      </c>
      <c r="AY131" s="218" t="s">
        <v>126</v>
      </c>
    </row>
    <row r="132" spans="2:65" s="1" customFormat="1" ht="22.5" customHeight="1">
      <c r="B132" s="38"/>
      <c r="C132" s="183" t="s">
        <v>162</v>
      </c>
      <c r="D132" s="183" t="s">
        <v>129</v>
      </c>
      <c r="E132" s="184" t="s">
        <v>140</v>
      </c>
      <c r="F132" s="185" t="s">
        <v>141</v>
      </c>
      <c r="G132" s="186" t="s">
        <v>132</v>
      </c>
      <c r="H132" s="187">
        <v>67</v>
      </c>
      <c r="I132" s="188"/>
      <c r="J132" s="189">
        <f>ROUND(I132*H132,2)</f>
        <v>0</v>
      </c>
      <c r="K132" s="185" t="s">
        <v>21</v>
      </c>
      <c r="L132" s="58"/>
      <c r="M132" s="190" t="s">
        <v>21</v>
      </c>
      <c r="N132" s="191" t="s">
        <v>40</v>
      </c>
      <c r="O132" s="39"/>
      <c r="P132" s="192">
        <f>O132*H132</f>
        <v>0</v>
      </c>
      <c r="Q132" s="192">
        <v>0</v>
      </c>
      <c r="R132" s="192">
        <f>Q132*H132</f>
        <v>0</v>
      </c>
      <c r="S132" s="192">
        <v>0</v>
      </c>
      <c r="T132" s="193">
        <f>S132*H132</f>
        <v>0</v>
      </c>
      <c r="AR132" s="21" t="s">
        <v>133</v>
      </c>
      <c r="AT132" s="21" t="s">
        <v>129</v>
      </c>
      <c r="AU132" s="21" t="s">
        <v>76</v>
      </c>
      <c r="AY132" s="21" t="s">
        <v>126</v>
      </c>
      <c r="BE132" s="194">
        <f>IF(N132="základní",J132,0)</f>
        <v>0</v>
      </c>
      <c r="BF132" s="194">
        <f>IF(N132="snížená",J132,0)</f>
        <v>0</v>
      </c>
      <c r="BG132" s="194">
        <f>IF(N132="zákl. přenesená",J132,0)</f>
        <v>0</v>
      </c>
      <c r="BH132" s="194">
        <f>IF(N132="sníž. přenesená",J132,0)</f>
        <v>0</v>
      </c>
      <c r="BI132" s="194">
        <f>IF(N132="nulová",J132,0)</f>
        <v>0</v>
      </c>
      <c r="BJ132" s="21" t="s">
        <v>76</v>
      </c>
      <c r="BK132" s="194">
        <f>ROUND(I132*H132,2)</f>
        <v>0</v>
      </c>
      <c r="BL132" s="21" t="s">
        <v>133</v>
      </c>
      <c r="BM132" s="21" t="s">
        <v>162</v>
      </c>
    </row>
    <row r="133" spans="2:51" s="10" customFormat="1" ht="13.5">
      <c r="B133" s="195"/>
      <c r="C133" s="196"/>
      <c r="D133" s="197" t="s">
        <v>134</v>
      </c>
      <c r="E133" s="198" t="s">
        <v>21</v>
      </c>
      <c r="F133" s="199" t="s">
        <v>427</v>
      </c>
      <c r="G133" s="196"/>
      <c r="H133" s="200">
        <v>51.33</v>
      </c>
      <c r="I133" s="201"/>
      <c r="J133" s="196"/>
      <c r="K133" s="196"/>
      <c r="L133" s="202"/>
      <c r="M133" s="203"/>
      <c r="N133" s="204"/>
      <c r="O133" s="204"/>
      <c r="P133" s="204"/>
      <c r="Q133" s="204"/>
      <c r="R133" s="204"/>
      <c r="S133" s="204"/>
      <c r="T133" s="205"/>
      <c r="AT133" s="206" t="s">
        <v>134</v>
      </c>
      <c r="AU133" s="206" t="s">
        <v>76</v>
      </c>
      <c r="AV133" s="10" t="s">
        <v>78</v>
      </c>
      <c r="AW133" s="10" t="s">
        <v>33</v>
      </c>
      <c r="AX133" s="10" t="s">
        <v>69</v>
      </c>
      <c r="AY133" s="206" t="s">
        <v>126</v>
      </c>
    </row>
    <row r="134" spans="2:51" s="10" customFormat="1" ht="13.5">
      <c r="B134" s="195"/>
      <c r="C134" s="196"/>
      <c r="D134" s="197" t="s">
        <v>134</v>
      </c>
      <c r="E134" s="198" t="s">
        <v>21</v>
      </c>
      <c r="F134" s="199" t="s">
        <v>428</v>
      </c>
      <c r="G134" s="196"/>
      <c r="H134" s="200">
        <v>15.67</v>
      </c>
      <c r="I134" s="201"/>
      <c r="J134" s="196"/>
      <c r="K134" s="196"/>
      <c r="L134" s="202"/>
      <c r="M134" s="203"/>
      <c r="N134" s="204"/>
      <c r="O134" s="204"/>
      <c r="P134" s="204"/>
      <c r="Q134" s="204"/>
      <c r="R134" s="204"/>
      <c r="S134" s="204"/>
      <c r="T134" s="205"/>
      <c r="AT134" s="206" t="s">
        <v>134</v>
      </c>
      <c r="AU134" s="206" t="s">
        <v>76</v>
      </c>
      <c r="AV134" s="10" t="s">
        <v>78</v>
      </c>
      <c r="AW134" s="10" t="s">
        <v>33</v>
      </c>
      <c r="AX134" s="10" t="s">
        <v>69</v>
      </c>
      <c r="AY134" s="206" t="s">
        <v>126</v>
      </c>
    </row>
    <row r="135" spans="2:51" s="11" customFormat="1" ht="13.5">
      <c r="B135" s="207"/>
      <c r="C135" s="208"/>
      <c r="D135" s="209" t="s">
        <v>134</v>
      </c>
      <c r="E135" s="210" t="s">
        <v>21</v>
      </c>
      <c r="F135" s="211" t="s">
        <v>136</v>
      </c>
      <c r="G135" s="208"/>
      <c r="H135" s="212">
        <v>67</v>
      </c>
      <c r="I135" s="213"/>
      <c r="J135" s="208"/>
      <c r="K135" s="208"/>
      <c r="L135" s="214"/>
      <c r="M135" s="215"/>
      <c r="N135" s="216"/>
      <c r="O135" s="216"/>
      <c r="P135" s="216"/>
      <c r="Q135" s="216"/>
      <c r="R135" s="216"/>
      <c r="S135" s="216"/>
      <c r="T135" s="217"/>
      <c r="AT135" s="218" t="s">
        <v>134</v>
      </c>
      <c r="AU135" s="218" t="s">
        <v>76</v>
      </c>
      <c r="AV135" s="11" t="s">
        <v>133</v>
      </c>
      <c r="AW135" s="11" t="s">
        <v>33</v>
      </c>
      <c r="AX135" s="11" t="s">
        <v>76</v>
      </c>
      <c r="AY135" s="218" t="s">
        <v>126</v>
      </c>
    </row>
    <row r="136" spans="2:65" s="1" customFormat="1" ht="22.5" customHeight="1">
      <c r="B136" s="38"/>
      <c r="C136" s="183" t="s">
        <v>170</v>
      </c>
      <c r="D136" s="183" t="s">
        <v>129</v>
      </c>
      <c r="E136" s="184" t="s">
        <v>143</v>
      </c>
      <c r="F136" s="185" t="s">
        <v>144</v>
      </c>
      <c r="G136" s="186" t="s">
        <v>132</v>
      </c>
      <c r="H136" s="187">
        <v>67</v>
      </c>
      <c r="I136" s="188"/>
      <c r="J136" s="189">
        <f>ROUND(I136*H136,2)</f>
        <v>0</v>
      </c>
      <c r="K136" s="185" t="s">
        <v>21</v>
      </c>
      <c r="L136" s="58"/>
      <c r="M136" s="190" t="s">
        <v>21</v>
      </c>
      <c r="N136" s="191" t="s">
        <v>40</v>
      </c>
      <c r="O136" s="39"/>
      <c r="P136" s="192">
        <f>O136*H136</f>
        <v>0</v>
      </c>
      <c r="Q136" s="192">
        <v>0</v>
      </c>
      <c r="R136" s="192">
        <f>Q136*H136</f>
        <v>0</v>
      </c>
      <c r="S136" s="192">
        <v>0</v>
      </c>
      <c r="T136" s="193">
        <f>S136*H136</f>
        <v>0</v>
      </c>
      <c r="AR136" s="21" t="s">
        <v>133</v>
      </c>
      <c r="AT136" s="21" t="s">
        <v>129</v>
      </c>
      <c r="AU136" s="21" t="s">
        <v>76</v>
      </c>
      <c r="AY136" s="21" t="s">
        <v>126</v>
      </c>
      <c r="BE136" s="194">
        <f>IF(N136="základní",J136,0)</f>
        <v>0</v>
      </c>
      <c r="BF136" s="194">
        <f>IF(N136="snížená",J136,0)</f>
        <v>0</v>
      </c>
      <c r="BG136" s="194">
        <f>IF(N136="zákl. přenesená",J136,0)</f>
        <v>0</v>
      </c>
      <c r="BH136" s="194">
        <f>IF(N136="sníž. přenesená",J136,0)</f>
        <v>0</v>
      </c>
      <c r="BI136" s="194">
        <f>IF(N136="nulová",J136,0)</f>
        <v>0</v>
      </c>
      <c r="BJ136" s="21" t="s">
        <v>76</v>
      </c>
      <c r="BK136" s="194">
        <f>ROUND(I136*H136,2)</f>
        <v>0</v>
      </c>
      <c r="BL136" s="21" t="s">
        <v>133</v>
      </c>
      <c r="BM136" s="21" t="s">
        <v>170</v>
      </c>
    </row>
    <row r="137" spans="2:51" s="10" customFormat="1" ht="13.5">
      <c r="B137" s="195"/>
      <c r="C137" s="196"/>
      <c r="D137" s="197" t="s">
        <v>134</v>
      </c>
      <c r="E137" s="198" t="s">
        <v>21</v>
      </c>
      <c r="F137" s="199" t="s">
        <v>427</v>
      </c>
      <c r="G137" s="196"/>
      <c r="H137" s="200">
        <v>51.33</v>
      </c>
      <c r="I137" s="201"/>
      <c r="J137" s="196"/>
      <c r="K137" s="196"/>
      <c r="L137" s="202"/>
      <c r="M137" s="203"/>
      <c r="N137" s="204"/>
      <c r="O137" s="204"/>
      <c r="P137" s="204"/>
      <c r="Q137" s="204"/>
      <c r="R137" s="204"/>
      <c r="S137" s="204"/>
      <c r="T137" s="205"/>
      <c r="AT137" s="206" t="s">
        <v>134</v>
      </c>
      <c r="AU137" s="206" t="s">
        <v>76</v>
      </c>
      <c r="AV137" s="10" t="s">
        <v>78</v>
      </c>
      <c r="AW137" s="10" t="s">
        <v>33</v>
      </c>
      <c r="AX137" s="10" t="s">
        <v>69</v>
      </c>
      <c r="AY137" s="206" t="s">
        <v>126</v>
      </c>
    </row>
    <row r="138" spans="2:51" s="10" customFormat="1" ht="13.5">
      <c r="B138" s="195"/>
      <c r="C138" s="196"/>
      <c r="D138" s="197" t="s">
        <v>134</v>
      </c>
      <c r="E138" s="198" t="s">
        <v>21</v>
      </c>
      <c r="F138" s="199" t="s">
        <v>428</v>
      </c>
      <c r="G138" s="196"/>
      <c r="H138" s="200">
        <v>15.67</v>
      </c>
      <c r="I138" s="201"/>
      <c r="J138" s="196"/>
      <c r="K138" s="196"/>
      <c r="L138" s="202"/>
      <c r="M138" s="203"/>
      <c r="N138" s="204"/>
      <c r="O138" s="204"/>
      <c r="P138" s="204"/>
      <c r="Q138" s="204"/>
      <c r="R138" s="204"/>
      <c r="S138" s="204"/>
      <c r="T138" s="205"/>
      <c r="AT138" s="206" t="s">
        <v>134</v>
      </c>
      <c r="AU138" s="206" t="s">
        <v>76</v>
      </c>
      <c r="AV138" s="10" t="s">
        <v>78</v>
      </c>
      <c r="AW138" s="10" t="s">
        <v>33</v>
      </c>
      <c r="AX138" s="10" t="s">
        <v>69</v>
      </c>
      <c r="AY138" s="206" t="s">
        <v>126</v>
      </c>
    </row>
    <row r="139" spans="2:51" s="11" customFormat="1" ht="13.5">
      <c r="B139" s="207"/>
      <c r="C139" s="208"/>
      <c r="D139" s="209" t="s">
        <v>134</v>
      </c>
      <c r="E139" s="210" t="s">
        <v>21</v>
      </c>
      <c r="F139" s="211" t="s">
        <v>136</v>
      </c>
      <c r="G139" s="208"/>
      <c r="H139" s="212">
        <v>67</v>
      </c>
      <c r="I139" s="213"/>
      <c r="J139" s="208"/>
      <c r="K139" s="208"/>
      <c r="L139" s="214"/>
      <c r="M139" s="215"/>
      <c r="N139" s="216"/>
      <c r="O139" s="216"/>
      <c r="P139" s="216"/>
      <c r="Q139" s="216"/>
      <c r="R139" s="216"/>
      <c r="S139" s="216"/>
      <c r="T139" s="217"/>
      <c r="AT139" s="218" t="s">
        <v>134</v>
      </c>
      <c r="AU139" s="218" t="s">
        <v>76</v>
      </c>
      <c r="AV139" s="11" t="s">
        <v>133</v>
      </c>
      <c r="AW139" s="11" t="s">
        <v>33</v>
      </c>
      <c r="AX139" s="11" t="s">
        <v>76</v>
      </c>
      <c r="AY139" s="218" t="s">
        <v>126</v>
      </c>
    </row>
    <row r="140" spans="2:65" s="1" customFormat="1" ht="22.5" customHeight="1">
      <c r="B140" s="38"/>
      <c r="C140" s="183" t="s">
        <v>173</v>
      </c>
      <c r="D140" s="183" t="s">
        <v>129</v>
      </c>
      <c r="E140" s="184" t="s">
        <v>429</v>
      </c>
      <c r="F140" s="185" t="s">
        <v>430</v>
      </c>
      <c r="G140" s="186" t="s">
        <v>412</v>
      </c>
      <c r="H140" s="187">
        <v>2.408</v>
      </c>
      <c r="I140" s="188"/>
      <c r="J140" s="189">
        <f>ROUND(I140*H140,2)</f>
        <v>0</v>
      </c>
      <c r="K140" s="185" t="s">
        <v>21</v>
      </c>
      <c r="L140" s="58"/>
      <c r="M140" s="190" t="s">
        <v>21</v>
      </c>
      <c r="N140" s="191" t="s">
        <v>40</v>
      </c>
      <c r="O140" s="39"/>
      <c r="P140" s="192">
        <f>O140*H140</f>
        <v>0</v>
      </c>
      <c r="Q140" s="192">
        <v>0</v>
      </c>
      <c r="R140" s="192">
        <f>Q140*H140</f>
        <v>0</v>
      </c>
      <c r="S140" s="192">
        <v>0</v>
      </c>
      <c r="T140" s="193">
        <f>S140*H140</f>
        <v>0</v>
      </c>
      <c r="AR140" s="21" t="s">
        <v>133</v>
      </c>
      <c r="AT140" s="21" t="s">
        <v>129</v>
      </c>
      <c r="AU140" s="21" t="s">
        <v>76</v>
      </c>
      <c r="AY140" s="21" t="s">
        <v>126</v>
      </c>
      <c r="BE140" s="194">
        <f>IF(N140="základní",J140,0)</f>
        <v>0</v>
      </c>
      <c r="BF140" s="194">
        <f>IF(N140="snížená",J140,0)</f>
        <v>0</v>
      </c>
      <c r="BG140" s="194">
        <f>IF(N140="zákl. přenesená",J140,0)</f>
        <v>0</v>
      </c>
      <c r="BH140" s="194">
        <f>IF(N140="sníž. přenesená",J140,0)</f>
        <v>0</v>
      </c>
      <c r="BI140" s="194">
        <f>IF(N140="nulová",J140,0)</f>
        <v>0</v>
      </c>
      <c r="BJ140" s="21" t="s">
        <v>76</v>
      </c>
      <c r="BK140" s="194">
        <f>ROUND(I140*H140,2)</f>
        <v>0</v>
      </c>
      <c r="BL140" s="21" t="s">
        <v>133</v>
      </c>
      <c r="BM140" s="21" t="s">
        <v>173</v>
      </c>
    </row>
    <row r="141" spans="2:51" s="10" customFormat="1" ht="13.5">
      <c r="B141" s="195"/>
      <c r="C141" s="196"/>
      <c r="D141" s="197" t="s">
        <v>134</v>
      </c>
      <c r="E141" s="198" t="s">
        <v>21</v>
      </c>
      <c r="F141" s="199" t="s">
        <v>413</v>
      </c>
      <c r="G141" s="196"/>
      <c r="H141" s="200">
        <v>1.22</v>
      </c>
      <c r="I141" s="201"/>
      <c r="J141" s="196"/>
      <c r="K141" s="196"/>
      <c r="L141" s="202"/>
      <c r="M141" s="203"/>
      <c r="N141" s="204"/>
      <c r="O141" s="204"/>
      <c r="P141" s="204"/>
      <c r="Q141" s="204"/>
      <c r="R141" s="204"/>
      <c r="S141" s="204"/>
      <c r="T141" s="205"/>
      <c r="AT141" s="206" t="s">
        <v>134</v>
      </c>
      <c r="AU141" s="206" t="s">
        <v>76</v>
      </c>
      <c r="AV141" s="10" t="s">
        <v>78</v>
      </c>
      <c r="AW141" s="10" t="s">
        <v>33</v>
      </c>
      <c r="AX141" s="10" t="s">
        <v>69</v>
      </c>
      <c r="AY141" s="206" t="s">
        <v>126</v>
      </c>
    </row>
    <row r="142" spans="2:51" s="10" customFormat="1" ht="13.5">
      <c r="B142" s="195"/>
      <c r="C142" s="196"/>
      <c r="D142" s="197" t="s">
        <v>134</v>
      </c>
      <c r="E142" s="198" t="s">
        <v>21</v>
      </c>
      <c r="F142" s="199" t="s">
        <v>414</v>
      </c>
      <c r="G142" s="196"/>
      <c r="H142" s="200">
        <v>1.188</v>
      </c>
      <c r="I142" s="201"/>
      <c r="J142" s="196"/>
      <c r="K142" s="196"/>
      <c r="L142" s="202"/>
      <c r="M142" s="203"/>
      <c r="N142" s="204"/>
      <c r="O142" s="204"/>
      <c r="P142" s="204"/>
      <c r="Q142" s="204"/>
      <c r="R142" s="204"/>
      <c r="S142" s="204"/>
      <c r="T142" s="205"/>
      <c r="AT142" s="206" t="s">
        <v>134</v>
      </c>
      <c r="AU142" s="206" t="s">
        <v>76</v>
      </c>
      <c r="AV142" s="10" t="s">
        <v>78</v>
      </c>
      <c r="AW142" s="10" t="s">
        <v>33</v>
      </c>
      <c r="AX142" s="10" t="s">
        <v>69</v>
      </c>
      <c r="AY142" s="206" t="s">
        <v>126</v>
      </c>
    </row>
    <row r="143" spans="2:51" s="11" customFormat="1" ht="13.5">
      <c r="B143" s="207"/>
      <c r="C143" s="208"/>
      <c r="D143" s="197" t="s">
        <v>134</v>
      </c>
      <c r="E143" s="219" t="s">
        <v>21</v>
      </c>
      <c r="F143" s="220" t="s">
        <v>136</v>
      </c>
      <c r="G143" s="208"/>
      <c r="H143" s="221">
        <v>2.408</v>
      </c>
      <c r="I143" s="213"/>
      <c r="J143" s="208"/>
      <c r="K143" s="208"/>
      <c r="L143" s="214"/>
      <c r="M143" s="215"/>
      <c r="N143" s="216"/>
      <c r="O143" s="216"/>
      <c r="P143" s="216"/>
      <c r="Q143" s="216"/>
      <c r="R143" s="216"/>
      <c r="S143" s="216"/>
      <c r="T143" s="217"/>
      <c r="AT143" s="218" t="s">
        <v>134</v>
      </c>
      <c r="AU143" s="218" t="s">
        <v>76</v>
      </c>
      <c r="AV143" s="11" t="s">
        <v>133</v>
      </c>
      <c r="AW143" s="11" t="s">
        <v>33</v>
      </c>
      <c r="AX143" s="11" t="s">
        <v>76</v>
      </c>
      <c r="AY143" s="218" t="s">
        <v>126</v>
      </c>
    </row>
    <row r="144" spans="2:63" s="9" customFormat="1" ht="37.35" customHeight="1">
      <c r="B144" s="166"/>
      <c r="C144" s="167"/>
      <c r="D144" s="180" t="s">
        <v>68</v>
      </c>
      <c r="E144" s="181" t="s">
        <v>78</v>
      </c>
      <c r="F144" s="181" t="s">
        <v>431</v>
      </c>
      <c r="G144" s="167"/>
      <c r="H144" s="167"/>
      <c r="I144" s="170"/>
      <c r="J144" s="182">
        <f>BK144</f>
        <v>0</v>
      </c>
      <c r="K144" s="167"/>
      <c r="L144" s="172"/>
      <c r="M144" s="173"/>
      <c r="N144" s="174"/>
      <c r="O144" s="174"/>
      <c r="P144" s="175">
        <f>SUM(P145:P152)</f>
        <v>0</v>
      </c>
      <c r="Q144" s="174"/>
      <c r="R144" s="175">
        <f>SUM(R145:R152)</f>
        <v>0</v>
      </c>
      <c r="S144" s="174"/>
      <c r="T144" s="176">
        <f>SUM(T145:T152)</f>
        <v>0</v>
      </c>
      <c r="AR144" s="177" t="s">
        <v>76</v>
      </c>
      <c r="AT144" s="178" t="s">
        <v>68</v>
      </c>
      <c r="AU144" s="178" t="s">
        <v>69</v>
      </c>
      <c r="AY144" s="177" t="s">
        <v>126</v>
      </c>
      <c r="BK144" s="179">
        <f>SUM(BK145:BK152)</f>
        <v>0</v>
      </c>
    </row>
    <row r="145" spans="2:65" s="1" customFormat="1" ht="22.5" customHeight="1">
      <c r="B145" s="38"/>
      <c r="C145" s="183" t="s">
        <v>176</v>
      </c>
      <c r="D145" s="183" t="s">
        <v>129</v>
      </c>
      <c r="E145" s="184" t="s">
        <v>432</v>
      </c>
      <c r="F145" s="185" t="s">
        <v>433</v>
      </c>
      <c r="G145" s="186" t="s">
        <v>412</v>
      </c>
      <c r="H145" s="187">
        <v>0.48</v>
      </c>
      <c r="I145" s="188"/>
      <c r="J145" s="189">
        <f>ROUND(I145*H145,2)</f>
        <v>0</v>
      </c>
      <c r="K145" s="185" t="s">
        <v>21</v>
      </c>
      <c r="L145" s="58"/>
      <c r="M145" s="190" t="s">
        <v>21</v>
      </c>
      <c r="N145" s="191" t="s">
        <v>40</v>
      </c>
      <c r="O145" s="39"/>
      <c r="P145" s="192">
        <f>O145*H145</f>
        <v>0</v>
      </c>
      <c r="Q145" s="192">
        <v>0</v>
      </c>
      <c r="R145" s="192">
        <f>Q145*H145</f>
        <v>0</v>
      </c>
      <c r="S145" s="192">
        <v>0</v>
      </c>
      <c r="T145" s="193">
        <f>S145*H145</f>
        <v>0</v>
      </c>
      <c r="AR145" s="21" t="s">
        <v>133</v>
      </c>
      <c r="AT145" s="21" t="s">
        <v>129</v>
      </c>
      <c r="AU145" s="21" t="s">
        <v>76</v>
      </c>
      <c r="AY145" s="21" t="s">
        <v>126</v>
      </c>
      <c r="BE145" s="194">
        <f>IF(N145="základní",J145,0)</f>
        <v>0</v>
      </c>
      <c r="BF145" s="194">
        <f>IF(N145="snížená",J145,0)</f>
        <v>0</v>
      </c>
      <c r="BG145" s="194">
        <f>IF(N145="zákl. přenesená",J145,0)</f>
        <v>0</v>
      </c>
      <c r="BH145" s="194">
        <f>IF(N145="sníž. přenesená",J145,0)</f>
        <v>0</v>
      </c>
      <c r="BI145" s="194">
        <f>IF(N145="nulová",J145,0)</f>
        <v>0</v>
      </c>
      <c r="BJ145" s="21" t="s">
        <v>76</v>
      </c>
      <c r="BK145" s="194">
        <f>ROUND(I145*H145,2)</f>
        <v>0</v>
      </c>
      <c r="BL145" s="21" t="s">
        <v>133</v>
      </c>
      <c r="BM145" s="21" t="s">
        <v>176</v>
      </c>
    </row>
    <row r="146" spans="2:51" s="10" customFormat="1" ht="13.5">
      <c r="B146" s="195"/>
      <c r="C146" s="196"/>
      <c r="D146" s="197" t="s">
        <v>134</v>
      </c>
      <c r="E146" s="198" t="s">
        <v>21</v>
      </c>
      <c r="F146" s="199" t="s">
        <v>434</v>
      </c>
      <c r="G146" s="196"/>
      <c r="H146" s="200">
        <v>0.48</v>
      </c>
      <c r="I146" s="201"/>
      <c r="J146" s="196"/>
      <c r="K146" s="196"/>
      <c r="L146" s="202"/>
      <c r="M146" s="203"/>
      <c r="N146" s="204"/>
      <c r="O146" s="204"/>
      <c r="P146" s="204"/>
      <c r="Q146" s="204"/>
      <c r="R146" s="204"/>
      <c r="S146" s="204"/>
      <c r="T146" s="205"/>
      <c r="AT146" s="206" t="s">
        <v>134</v>
      </c>
      <c r="AU146" s="206" t="s">
        <v>76</v>
      </c>
      <c r="AV146" s="10" t="s">
        <v>78</v>
      </c>
      <c r="AW146" s="10" t="s">
        <v>33</v>
      </c>
      <c r="AX146" s="10" t="s">
        <v>69</v>
      </c>
      <c r="AY146" s="206" t="s">
        <v>126</v>
      </c>
    </row>
    <row r="147" spans="2:51" s="11" customFormat="1" ht="13.5">
      <c r="B147" s="207"/>
      <c r="C147" s="208"/>
      <c r="D147" s="209" t="s">
        <v>134</v>
      </c>
      <c r="E147" s="210" t="s">
        <v>21</v>
      </c>
      <c r="F147" s="211" t="s">
        <v>136</v>
      </c>
      <c r="G147" s="208"/>
      <c r="H147" s="212">
        <v>0.48</v>
      </c>
      <c r="I147" s="213"/>
      <c r="J147" s="208"/>
      <c r="K147" s="208"/>
      <c r="L147" s="214"/>
      <c r="M147" s="215"/>
      <c r="N147" s="216"/>
      <c r="O147" s="216"/>
      <c r="P147" s="216"/>
      <c r="Q147" s="216"/>
      <c r="R147" s="216"/>
      <c r="S147" s="216"/>
      <c r="T147" s="217"/>
      <c r="AT147" s="218" t="s">
        <v>134</v>
      </c>
      <c r="AU147" s="218" t="s">
        <v>76</v>
      </c>
      <c r="AV147" s="11" t="s">
        <v>133</v>
      </c>
      <c r="AW147" s="11" t="s">
        <v>33</v>
      </c>
      <c r="AX147" s="11" t="s">
        <v>76</v>
      </c>
      <c r="AY147" s="218" t="s">
        <v>126</v>
      </c>
    </row>
    <row r="148" spans="2:65" s="1" customFormat="1" ht="22.5" customHeight="1">
      <c r="B148" s="38"/>
      <c r="C148" s="183" t="s">
        <v>184</v>
      </c>
      <c r="D148" s="183" t="s">
        <v>129</v>
      </c>
      <c r="E148" s="184" t="s">
        <v>435</v>
      </c>
      <c r="F148" s="185" t="s">
        <v>436</v>
      </c>
      <c r="G148" s="186" t="s">
        <v>412</v>
      </c>
      <c r="H148" s="187">
        <v>1.22</v>
      </c>
      <c r="I148" s="188"/>
      <c r="J148" s="189">
        <f>ROUND(I148*H148,2)</f>
        <v>0</v>
      </c>
      <c r="K148" s="185" t="s">
        <v>21</v>
      </c>
      <c r="L148" s="58"/>
      <c r="M148" s="190" t="s">
        <v>21</v>
      </c>
      <c r="N148" s="191" t="s">
        <v>40</v>
      </c>
      <c r="O148" s="39"/>
      <c r="P148" s="192">
        <f>O148*H148</f>
        <v>0</v>
      </c>
      <c r="Q148" s="192">
        <v>0</v>
      </c>
      <c r="R148" s="192">
        <f>Q148*H148</f>
        <v>0</v>
      </c>
      <c r="S148" s="192">
        <v>0</v>
      </c>
      <c r="T148" s="193">
        <f>S148*H148</f>
        <v>0</v>
      </c>
      <c r="AR148" s="21" t="s">
        <v>133</v>
      </c>
      <c r="AT148" s="21" t="s">
        <v>129</v>
      </c>
      <c r="AU148" s="21" t="s">
        <v>76</v>
      </c>
      <c r="AY148" s="21" t="s">
        <v>126</v>
      </c>
      <c r="BE148" s="194">
        <f>IF(N148="základní",J148,0)</f>
        <v>0</v>
      </c>
      <c r="BF148" s="194">
        <f>IF(N148="snížená",J148,0)</f>
        <v>0</v>
      </c>
      <c r="BG148" s="194">
        <f>IF(N148="zákl. přenesená",J148,0)</f>
        <v>0</v>
      </c>
      <c r="BH148" s="194">
        <f>IF(N148="sníž. přenesená",J148,0)</f>
        <v>0</v>
      </c>
      <c r="BI148" s="194">
        <f>IF(N148="nulová",J148,0)</f>
        <v>0</v>
      </c>
      <c r="BJ148" s="21" t="s">
        <v>76</v>
      </c>
      <c r="BK148" s="194">
        <f>ROUND(I148*H148,2)</f>
        <v>0</v>
      </c>
      <c r="BL148" s="21" t="s">
        <v>133</v>
      </c>
      <c r="BM148" s="21" t="s">
        <v>184</v>
      </c>
    </row>
    <row r="149" spans="2:51" s="10" customFormat="1" ht="13.5">
      <c r="B149" s="195"/>
      <c r="C149" s="196"/>
      <c r="D149" s="197" t="s">
        <v>134</v>
      </c>
      <c r="E149" s="198" t="s">
        <v>21</v>
      </c>
      <c r="F149" s="199" t="s">
        <v>413</v>
      </c>
      <c r="G149" s="196"/>
      <c r="H149" s="200">
        <v>1.22</v>
      </c>
      <c r="I149" s="201"/>
      <c r="J149" s="196"/>
      <c r="K149" s="196"/>
      <c r="L149" s="202"/>
      <c r="M149" s="203"/>
      <c r="N149" s="204"/>
      <c r="O149" s="204"/>
      <c r="P149" s="204"/>
      <c r="Q149" s="204"/>
      <c r="R149" s="204"/>
      <c r="S149" s="204"/>
      <c r="T149" s="205"/>
      <c r="AT149" s="206" t="s">
        <v>134</v>
      </c>
      <c r="AU149" s="206" t="s">
        <v>76</v>
      </c>
      <c r="AV149" s="10" t="s">
        <v>78</v>
      </c>
      <c r="AW149" s="10" t="s">
        <v>33</v>
      </c>
      <c r="AX149" s="10" t="s">
        <v>69</v>
      </c>
      <c r="AY149" s="206" t="s">
        <v>126</v>
      </c>
    </row>
    <row r="150" spans="2:51" s="11" customFormat="1" ht="13.5">
      <c r="B150" s="207"/>
      <c r="C150" s="208"/>
      <c r="D150" s="209" t="s">
        <v>134</v>
      </c>
      <c r="E150" s="210" t="s">
        <v>21</v>
      </c>
      <c r="F150" s="211" t="s">
        <v>136</v>
      </c>
      <c r="G150" s="208"/>
      <c r="H150" s="212">
        <v>1.22</v>
      </c>
      <c r="I150" s="213"/>
      <c r="J150" s="208"/>
      <c r="K150" s="208"/>
      <c r="L150" s="214"/>
      <c r="M150" s="215"/>
      <c r="N150" s="216"/>
      <c r="O150" s="216"/>
      <c r="P150" s="216"/>
      <c r="Q150" s="216"/>
      <c r="R150" s="216"/>
      <c r="S150" s="216"/>
      <c r="T150" s="217"/>
      <c r="AT150" s="218" t="s">
        <v>134</v>
      </c>
      <c r="AU150" s="218" t="s">
        <v>76</v>
      </c>
      <c r="AV150" s="11" t="s">
        <v>133</v>
      </c>
      <c r="AW150" s="11" t="s">
        <v>33</v>
      </c>
      <c r="AX150" s="11" t="s">
        <v>76</v>
      </c>
      <c r="AY150" s="218" t="s">
        <v>126</v>
      </c>
    </row>
    <row r="151" spans="2:65" s="1" customFormat="1" ht="22.5" customHeight="1">
      <c r="B151" s="38"/>
      <c r="C151" s="183" t="s">
        <v>188</v>
      </c>
      <c r="D151" s="183" t="s">
        <v>129</v>
      </c>
      <c r="E151" s="184" t="s">
        <v>437</v>
      </c>
      <c r="F151" s="185" t="s">
        <v>438</v>
      </c>
      <c r="G151" s="186" t="s">
        <v>281</v>
      </c>
      <c r="H151" s="187">
        <v>0.146</v>
      </c>
      <c r="I151" s="188"/>
      <c r="J151" s="189">
        <f>ROUND(I151*H151,2)</f>
        <v>0</v>
      </c>
      <c r="K151" s="185" t="s">
        <v>21</v>
      </c>
      <c r="L151" s="58"/>
      <c r="M151" s="190" t="s">
        <v>21</v>
      </c>
      <c r="N151" s="191" t="s">
        <v>40</v>
      </c>
      <c r="O151" s="39"/>
      <c r="P151" s="192">
        <f>O151*H151</f>
        <v>0</v>
      </c>
      <c r="Q151" s="192">
        <v>0</v>
      </c>
      <c r="R151" s="192">
        <f>Q151*H151</f>
        <v>0</v>
      </c>
      <c r="S151" s="192">
        <v>0</v>
      </c>
      <c r="T151" s="193">
        <f>S151*H151</f>
        <v>0</v>
      </c>
      <c r="AR151" s="21" t="s">
        <v>133</v>
      </c>
      <c r="AT151" s="21" t="s">
        <v>129</v>
      </c>
      <c r="AU151" s="21" t="s">
        <v>76</v>
      </c>
      <c r="AY151" s="21" t="s">
        <v>126</v>
      </c>
      <c r="BE151" s="194">
        <f>IF(N151="základní",J151,0)</f>
        <v>0</v>
      </c>
      <c r="BF151" s="194">
        <f>IF(N151="snížená",J151,0)</f>
        <v>0</v>
      </c>
      <c r="BG151" s="194">
        <f>IF(N151="zákl. přenesená",J151,0)</f>
        <v>0</v>
      </c>
      <c r="BH151" s="194">
        <f>IF(N151="sníž. přenesená",J151,0)</f>
        <v>0</v>
      </c>
      <c r="BI151" s="194">
        <f>IF(N151="nulová",J151,0)</f>
        <v>0</v>
      </c>
      <c r="BJ151" s="21" t="s">
        <v>76</v>
      </c>
      <c r="BK151" s="194">
        <f>ROUND(I151*H151,2)</f>
        <v>0</v>
      </c>
      <c r="BL151" s="21" t="s">
        <v>133</v>
      </c>
      <c r="BM151" s="21" t="s">
        <v>188</v>
      </c>
    </row>
    <row r="152" spans="2:51" s="10" customFormat="1" ht="13.5">
      <c r="B152" s="195"/>
      <c r="C152" s="196"/>
      <c r="D152" s="197" t="s">
        <v>134</v>
      </c>
      <c r="E152" s="198" t="s">
        <v>21</v>
      </c>
      <c r="F152" s="199" t="s">
        <v>439</v>
      </c>
      <c r="G152" s="196"/>
      <c r="H152" s="200">
        <v>0.146</v>
      </c>
      <c r="I152" s="201"/>
      <c r="J152" s="196"/>
      <c r="K152" s="196"/>
      <c r="L152" s="202"/>
      <c r="M152" s="203"/>
      <c r="N152" s="204"/>
      <c r="O152" s="204"/>
      <c r="P152" s="204"/>
      <c r="Q152" s="204"/>
      <c r="R152" s="204"/>
      <c r="S152" s="204"/>
      <c r="T152" s="205"/>
      <c r="AT152" s="206" t="s">
        <v>134</v>
      </c>
      <c r="AU152" s="206" t="s">
        <v>76</v>
      </c>
      <c r="AV152" s="10" t="s">
        <v>78</v>
      </c>
      <c r="AW152" s="10" t="s">
        <v>33</v>
      </c>
      <c r="AX152" s="10" t="s">
        <v>69</v>
      </c>
      <c r="AY152" s="206" t="s">
        <v>126</v>
      </c>
    </row>
    <row r="153" spans="2:63" s="9" customFormat="1" ht="37.35" customHeight="1">
      <c r="B153" s="166"/>
      <c r="C153" s="167"/>
      <c r="D153" s="180" t="s">
        <v>68</v>
      </c>
      <c r="E153" s="181" t="s">
        <v>139</v>
      </c>
      <c r="F153" s="181" t="s">
        <v>440</v>
      </c>
      <c r="G153" s="167"/>
      <c r="H153" s="167"/>
      <c r="I153" s="170"/>
      <c r="J153" s="182">
        <f>BK153</f>
        <v>0</v>
      </c>
      <c r="K153" s="167"/>
      <c r="L153" s="172"/>
      <c r="M153" s="173"/>
      <c r="N153" s="174"/>
      <c r="O153" s="174"/>
      <c r="P153" s="175">
        <f>SUM(P154:P168)</f>
        <v>0</v>
      </c>
      <c r="Q153" s="174"/>
      <c r="R153" s="175">
        <f>SUM(R154:R168)</f>
        <v>0</v>
      </c>
      <c r="S153" s="174"/>
      <c r="T153" s="176">
        <f>SUM(T154:T168)</f>
        <v>0</v>
      </c>
      <c r="AR153" s="177" t="s">
        <v>76</v>
      </c>
      <c r="AT153" s="178" t="s">
        <v>68</v>
      </c>
      <c r="AU153" s="178" t="s">
        <v>69</v>
      </c>
      <c r="AY153" s="177" t="s">
        <v>126</v>
      </c>
      <c r="BK153" s="179">
        <f>SUM(BK154:BK168)</f>
        <v>0</v>
      </c>
    </row>
    <row r="154" spans="2:65" s="1" customFormat="1" ht="22.5" customHeight="1">
      <c r="B154" s="38"/>
      <c r="C154" s="183" t="s">
        <v>10</v>
      </c>
      <c r="D154" s="183" t="s">
        <v>129</v>
      </c>
      <c r="E154" s="184" t="s">
        <v>441</v>
      </c>
      <c r="F154" s="185" t="s">
        <v>442</v>
      </c>
      <c r="G154" s="186" t="s">
        <v>132</v>
      </c>
      <c r="H154" s="187">
        <v>9.18</v>
      </c>
      <c r="I154" s="188"/>
      <c r="J154" s="189">
        <f>ROUND(I154*H154,2)</f>
        <v>0</v>
      </c>
      <c r="K154" s="185" t="s">
        <v>21</v>
      </c>
      <c r="L154" s="58"/>
      <c r="M154" s="190" t="s">
        <v>21</v>
      </c>
      <c r="N154" s="191" t="s">
        <v>40</v>
      </c>
      <c r="O154" s="39"/>
      <c r="P154" s="192">
        <f>O154*H154</f>
        <v>0</v>
      </c>
      <c r="Q154" s="192">
        <v>0</v>
      </c>
      <c r="R154" s="192">
        <f>Q154*H154</f>
        <v>0</v>
      </c>
      <c r="S154" s="192">
        <v>0</v>
      </c>
      <c r="T154" s="193">
        <f>S154*H154</f>
        <v>0</v>
      </c>
      <c r="AR154" s="21" t="s">
        <v>133</v>
      </c>
      <c r="AT154" s="21" t="s">
        <v>129</v>
      </c>
      <c r="AU154" s="21" t="s">
        <v>76</v>
      </c>
      <c r="AY154" s="21" t="s">
        <v>126</v>
      </c>
      <c r="BE154" s="194">
        <f>IF(N154="základní",J154,0)</f>
        <v>0</v>
      </c>
      <c r="BF154" s="194">
        <f>IF(N154="snížená",J154,0)</f>
        <v>0</v>
      </c>
      <c r="BG154" s="194">
        <f>IF(N154="zákl. přenesená",J154,0)</f>
        <v>0</v>
      </c>
      <c r="BH154" s="194">
        <f>IF(N154="sníž. přenesená",J154,0)</f>
        <v>0</v>
      </c>
      <c r="BI154" s="194">
        <f>IF(N154="nulová",J154,0)</f>
        <v>0</v>
      </c>
      <c r="BJ154" s="21" t="s">
        <v>76</v>
      </c>
      <c r="BK154" s="194">
        <f>ROUND(I154*H154,2)</f>
        <v>0</v>
      </c>
      <c r="BL154" s="21" t="s">
        <v>133</v>
      </c>
      <c r="BM154" s="21" t="s">
        <v>10</v>
      </c>
    </row>
    <row r="155" spans="2:51" s="10" customFormat="1" ht="13.5">
      <c r="B155" s="195"/>
      <c r="C155" s="196"/>
      <c r="D155" s="209" t="s">
        <v>134</v>
      </c>
      <c r="E155" s="222" t="s">
        <v>21</v>
      </c>
      <c r="F155" s="223" t="s">
        <v>443</v>
      </c>
      <c r="G155" s="196"/>
      <c r="H155" s="224">
        <v>9.18</v>
      </c>
      <c r="I155" s="201"/>
      <c r="J155" s="196"/>
      <c r="K155" s="196"/>
      <c r="L155" s="202"/>
      <c r="M155" s="203"/>
      <c r="N155" s="204"/>
      <c r="O155" s="204"/>
      <c r="P155" s="204"/>
      <c r="Q155" s="204"/>
      <c r="R155" s="204"/>
      <c r="S155" s="204"/>
      <c r="T155" s="205"/>
      <c r="AT155" s="206" t="s">
        <v>134</v>
      </c>
      <c r="AU155" s="206" t="s">
        <v>76</v>
      </c>
      <c r="AV155" s="10" t="s">
        <v>78</v>
      </c>
      <c r="AW155" s="10" t="s">
        <v>33</v>
      </c>
      <c r="AX155" s="10" t="s">
        <v>69</v>
      </c>
      <c r="AY155" s="206" t="s">
        <v>126</v>
      </c>
    </row>
    <row r="156" spans="2:65" s="1" customFormat="1" ht="22.5" customHeight="1">
      <c r="B156" s="38"/>
      <c r="C156" s="183" t="s">
        <v>195</v>
      </c>
      <c r="D156" s="183" t="s">
        <v>129</v>
      </c>
      <c r="E156" s="184" t="s">
        <v>444</v>
      </c>
      <c r="F156" s="185" t="s">
        <v>445</v>
      </c>
      <c r="G156" s="186" t="s">
        <v>412</v>
      </c>
      <c r="H156" s="187">
        <v>1.377</v>
      </c>
      <c r="I156" s="188"/>
      <c r="J156" s="189">
        <f>ROUND(I156*H156,2)</f>
        <v>0</v>
      </c>
      <c r="K156" s="185" t="s">
        <v>21</v>
      </c>
      <c r="L156" s="58"/>
      <c r="M156" s="190" t="s">
        <v>21</v>
      </c>
      <c r="N156" s="191" t="s">
        <v>40</v>
      </c>
      <c r="O156" s="39"/>
      <c r="P156" s="192">
        <f>O156*H156</f>
        <v>0</v>
      </c>
      <c r="Q156" s="192">
        <v>0</v>
      </c>
      <c r="R156" s="192">
        <f>Q156*H156</f>
        <v>0</v>
      </c>
      <c r="S156" s="192">
        <v>0</v>
      </c>
      <c r="T156" s="193">
        <f>S156*H156</f>
        <v>0</v>
      </c>
      <c r="AR156" s="21" t="s">
        <v>133</v>
      </c>
      <c r="AT156" s="21" t="s">
        <v>129</v>
      </c>
      <c r="AU156" s="21" t="s">
        <v>76</v>
      </c>
      <c r="AY156" s="21" t="s">
        <v>126</v>
      </c>
      <c r="BE156" s="194">
        <f>IF(N156="základní",J156,0)</f>
        <v>0</v>
      </c>
      <c r="BF156" s="194">
        <f>IF(N156="snížená",J156,0)</f>
        <v>0</v>
      </c>
      <c r="BG156" s="194">
        <f>IF(N156="zákl. přenesená",J156,0)</f>
        <v>0</v>
      </c>
      <c r="BH156" s="194">
        <f>IF(N156="sníž. přenesená",J156,0)</f>
        <v>0</v>
      </c>
      <c r="BI156" s="194">
        <f>IF(N156="nulová",J156,0)</f>
        <v>0</v>
      </c>
      <c r="BJ156" s="21" t="s">
        <v>76</v>
      </c>
      <c r="BK156" s="194">
        <f>ROUND(I156*H156,2)</f>
        <v>0</v>
      </c>
      <c r="BL156" s="21" t="s">
        <v>133</v>
      </c>
      <c r="BM156" s="21" t="s">
        <v>195</v>
      </c>
    </row>
    <row r="157" spans="2:51" s="10" customFormat="1" ht="13.5">
      <c r="B157" s="195"/>
      <c r="C157" s="196"/>
      <c r="D157" s="209" t="s">
        <v>134</v>
      </c>
      <c r="E157" s="222" t="s">
        <v>21</v>
      </c>
      <c r="F157" s="223" t="s">
        <v>446</v>
      </c>
      <c r="G157" s="196"/>
      <c r="H157" s="224">
        <v>1.377</v>
      </c>
      <c r="I157" s="201"/>
      <c r="J157" s="196"/>
      <c r="K157" s="196"/>
      <c r="L157" s="202"/>
      <c r="M157" s="203"/>
      <c r="N157" s="204"/>
      <c r="O157" s="204"/>
      <c r="P157" s="204"/>
      <c r="Q157" s="204"/>
      <c r="R157" s="204"/>
      <c r="S157" s="204"/>
      <c r="T157" s="205"/>
      <c r="AT157" s="206" t="s">
        <v>134</v>
      </c>
      <c r="AU157" s="206" t="s">
        <v>76</v>
      </c>
      <c r="AV157" s="10" t="s">
        <v>78</v>
      </c>
      <c r="AW157" s="10" t="s">
        <v>33</v>
      </c>
      <c r="AX157" s="10" t="s">
        <v>69</v>
      </c>
      <c r="AY157" s="206" t="s">
        <v>126</v>
      </c>
    </row>
    <row r="158" spans="2:65" s="1" customFormat="1" ht="22.5" customHeight="1">
      <c r="B158" s="38"/>
      <c r="C158" s="183" t="s">
        <v>199</v>
      </c>
      <c r="D158" s="183" t="s">
        <v>129</v>
      </c>
      <c r="E158" s="184" t="s">
        <v>447</v>
      </c>
      <c r="F158" s="185" t="s">
        <v>448</v>
      </c>
      <c r="G158" s="186" t="s">
        <v>224</v>
      </c>
      <c r="H158" s="187">
        <v>1</v>
      </c>
      <c r="I158" s="188"/>
      <c r="J158" s="189">
        <f>ROUND(I158*H158,2)</f>
        <v>0</v>
      </c>
      <c r="K158" s="185" t="s">
        <v>21</v>
      </c>
      <c r="L158" s="58"/>
      <c r="M158" s="190" t="s">
        <v>21</v>
      </c>
      <c r="N158" s="191" t="s">
        <v>40</v>
      </c>
      <c r="O158" s="39"/>
      <c r="P158" s="192">
        <f>O158*H158</f>
        <v>0</v>
      </c>
      <c r="Q158" s="192">
        <v>0</v>
      </c>
      <c r="R158" s="192">
        <f>Q158*H158</f>
        <v>0</v>
      </c>
      <c r="S158" s="192">
        <v>0</v>
      </c>
      <c r="T158" s="193">
        <f>S158*H158</f>
        <v>0</v>
      </c>
      <c r="AR158" s="21" t="s">
        <v>133</v>
      </c>
      <c r="AT158" s="21" t="s">
        <v>129</v>
      </c>
      <c r="AU158" s="21" t="s">
        <v>76</v>
      </c>
      <c r="AY158" s="21" t="s">
        <v>126</v>
      </c>
      <c r="BE158" s="194">
        <f>IF(N158="základní",J158,0)</f>
        <v>0</v>
      </c>
      <c r="BF158" s="194">
        <f>IF(N158="snížená",J158,0)</f>
        <v>0</v>
      </c>
      <c r="BG158" s="194">
        <f>IF(N158="zákl. přenesená",J158,0)</f>
        <v>0</v>
      </c>
      <c r="BH158" s="194">
        <f>IF(N158="sníž. přenesená",J158,0)</f>
        <v>0</v>
      </c>
      <c r="BI158" s="194">
        <f>IF(N158="nulová",J158,0)</f>
        <v>0</v>
      </c>
      <c r="BJ158" s="21" t="s">
        <v>76</v>
      </c>
      <c r="BK158" s="194">
        <f>ROUND(I158*H158,2)</f>
        <v>0</v>
      </c>
      <c r="BL158" s="21" t="s">
        <v>133</v>
      </c>
      <c r="BM158" s="21" t="s">
        <v>199</v>
      </c>
    </row>
    <row r="159" spans="2:51" s="10" customFormat="1" ht="13.5">
      <c r="B159" s="195"/>
      <c r="C159" s="196"/>
      <c r="D159" s="197" t="s">
        <v>134</v>
      </c>
      <c r="E159" s="198" t="s">
        <v>21</v>
      </c>
      <c r="F159" s="199" t="s">
        <v>449</v>
      </c>
      <c r="G159" s="196"/>
      <c r="H159" s="200">
        <v>1</v>
      </c>
      <c r="I159" s="201"/>
      <c r="J159" s="196"/>
      <c r="K159" s="196"/>
      <c r="L159" s="202"/>
      <c r="M159" s="203"/>
      <c r="N159" s="204"/>
      <c r="O159" s="204"/>
      <c r="P159" s="204"/>
      <c r="Q159" s="204"/>
      <c r="R159" s="204"/>
      <c r="S159" s="204"/>
      <c r="T159" s="205"/>
      <c r="AT159" s="206" t="s">
        <v>134</v>
      </c>
      <c r="AU159" s="206" t="s">
        <v>76</v>
      </c>
      <c r="AV159" s="10" t="s">
        <v>78</v>
      </c>
      <c r="AW159" s="10" t="s">
        <v>33</v>
      </c>
      <c r="AX159" s="10" t="s">
        <v>69</v>
      </c>
      <c r="AY159" s="206" t="s">
        <v>126</v>
      </c>
    </row>
    <row r="160" spans="2:51" s="11" customFormat="1" ht="13.5">
      <c r="B160" s="207"/>
      <c r="C160" s="208"/>
      <c r="D160" s="209" t="s">
        <v>134</v>
      </c>
      <c r="E160" s="210" t="s">
        <v>21</v>
      </c>
      <c r="F160" s="211" t="s">
        <v>136</v>
      </c>
      <c r="G160" s="208"/>
      <c r="H160" s="212">
        <v>1</v>
      </c>
      <c r="I160" s="213"/>
      <c r="J160" s="208"/>
      <c r="K160" s="208"/>
      <c r="L160" s="214"/>
      <c r="M160" s="215"/>
      <c r="N160" s="216"/>
      <c r="O160" s="216"/>
      <c r="P160" s="216"/>
      <c r="Q160" s="216"/>
      <c r="R160" s="216"/>
      <c r="S160" s="216"/>
      <c r="T160" s="217"/>
      <c r="AT160" s="218" t="s">
        <v>134</v>
      </c>
      <c r="AU160" s="218" t="s">
        <v>76</v>
      </c>
      <c r="AV160" s="11" t="s">
        <v>133</v>
      </c>
      <c r="AW160" s="11" t="s">
        <v>33</v>
      </c>
      <c r="AX160" s="11" t="s">
        <v>76</v>
      </c>
      <c r="AY160" s="218" t="s">
        <v>126</v>
      </c>
    </row>
    <row r="161" spans="2:65" s="1" customFormat="1" ht="22.5" customHeight="1">
      <c r="B161" s="38"/>
      <c r="C161" s="183" t="s">
        <v>204</v>
      </c>
      <c r="D161" s="183" t="s">
        <v>129</v>
      </c>
      <c r="E161" s="184" t="s">
        <v>450</v>
      </c>
      <c r="F161" s="185" t="s">
        <v>451</v>
      </c>
      <c r="G161" s="186" t="s">
        <v>224</v>
      </c>
      <c r="H161" s="187">
        <v>3</v>
      </c>
      <c r="I161" s="188"/>
      <c r="J161" s="189">
        <f>ROUND(I161*H161,2)</f>
        <v>0</v>
      </c>
      <c r="K161" s="185" t="s">
        <v>21</v>
      </c>
      <c r="L161" s="58"/>
      <c r="M161" s="190" t="s">
        <v>21</v>
      </c>
      <c r="N161" s="191" t="s">
        <v>40</v>
      </c>
      <c r="O161" s="39"/>
      <c r="P161" s="192">
        <f>O161*H161</f>
        <v>0</v>
      </c>
      <c r="Q161" s="192">
        <v>0</v>
      </c>
      <c r="R161" s="192">
        <f>Q161*H161</f>
        <v>0</v>
      </c>
      <c r="S161" s="192">
        <v>0</v>
      </c>
      <c r="T161" s="193">
        <f>S161*H161</f>
        <v>0</v>
      </c>
      <c r="AR161" s="21" t="s">
        <v>133</v>
      </c>
      <c r="AT161" s="21" t="s">
        <v>129</v>
      </c>
      <c r="AU161" s="21" t="s">
        <v>76</v>
      </c>
      <c r="AY161" s="21" t="s">
        <v>126</v>
      </c>
      <c r="BE161" s="194">
        <f>IF(N161="základní",J161,0)</f>
        <v>0</v>
      </c>
      <c r="BF161" s="194">
        <f>IF(N161="snížená",J161,0)</f>
        <v>0</v>
      </c>
      <c r="BG161" s="194">
        <f>IF(N161="zákl. přenesená",J161,0)</f>
        <v>0</v>
      </c>
      <c r="BH161" s="194">
        <f>IF(N161="sníž. přenesená",J161,0)</f>
        <v>0</v>
      </c>
      <c r="BI161" s="194">
        <f>IF(N161="nulová",J161,0)</f>
        <v>0</v>
      </c>
      <c r="BJ161" s="21" t="s">
        <v>76</v>
      </c>
      <c r="BK161" s="194">
        <f>ROUND(I161*H161,2)</f>
        <v>0</v>
      </c>
      <c r="BL161" s="21" t="s">
        <v>133</v>
      </c>
      <c r="BM161" s="21" t="s">
        <v>204</v>
      </c>
    </row>
    <row r="162" spans="2:51" s="10" customFormat="1" ht="13.5">
      <c r="B162" s="195"/>
      <c r="C162" s="196"/>
      <c r="D162" s="197" t="s">
        <v>134</v>
      </c>
      <c r="E162" s="198" t="s">
        <v>21</v>
      </c>
      <c r="F162" s="199" t="s">
        <v>452</v>
      </c>
      <c r="G162" s="196"/>
      <c r="H162" s="200">
        <v>3</v>
      </c>
      <c r="I162" s="201"/>
      <c r="J162" s="196"/>
      <c r="K162" s="196"/>
      <c r="L162" s="202"/>
      <c r="M162" s="203"/>
      <c r="N162" s="204"/>
      <c r="O162" s="204"/>
      <c r="P162" s="204"/>
      <c r="Q162" s="204"/>
      <c r="R162" s="204"/>
      <c r="S162" s="204"/>
      <c r="T162" s="205"/>
      <c r="AT162" s="206" t="s">
        <v>134</v>
      </c>
      <c r="AU162" s="206" t="s">
        <v>76</v>
      </c>
      <c r="AV162" s="10" t="s">
        <v>78</v>
      </c>
      <c r="AW162" s="10" t="s">
        <v>33</v>
      </c>
      <c r="AX162" s="10" t="s">
        <v>69</v>
      </c>
      <c r="AY162" s="206" t="s">
        <v>126</v>
      </c>
    </row>
    <row r="163" spans="2:51" s="11" customFormat="1" ht="13.5">
      <c r="B163" s="207"/>
      <c r="C163" s="208"/>
      <c r="D163" s="209" t="s">
        <v>134</v>
      </c>
      <c r="E163" s="210" t="s">
        <v>21</v>
      </c>
      <c r="F163" s="211" t="s">
        <v>136</v>
      </c>
      <c r="G163" s="208"/>
      <c r="H163" s="212">
        <v>3</v>
      </c>
      <c r="I163" s="213"/>
      <c r="J163" s="208"/>
      <c r="K163" s="208"/>
      <c r="L163" s="214"/>
      <c r="M163" s="215"/>
      <c r="N163" s="216"/>
      <c r="O163" s="216"/>
      <c r="P163" s="216"/>
      <c r="Q163" s="216"/>
      <c r="R163" s="216"/>
      <c r="S163" s="216"/>
      <c r="T163" s="217"/>
      <c r="AT163" s="218" t="s">
        <v>134</v>
      </c>
      <c r="AU163" s="218" t="s">
        <v>76</v>
      </c>
      <c r="AV163" s="11" t="s">
        <v>133</v>
      </c>
      <c r="AW163" s="11" t="s">
        <v>33</v>
      </c>
      <c r="AX163" s="11" t="s">
        <v>76</v>
      </c>
      <c r="AY163" s="218" t="s">
        <v>126</v>
      </c>
    </row>
    <row r="164" spans="2:65" s="1" customFormat="1" ht="22.5" customHeight="1">
      <c r="B164" s="38"/>
      <c r="C164" s="183" t="s">
        <v>209</v>
      </c>
      <c r="D164" s="183" t="s">
        <v>129</v>
      </c>
      <c r="E164" s="184" t="s">
        <v>453</v>
      </c>
      <c r="F164" s="185" t="s">
        <v>454</v>
      </c>
      <c r="G164" s="186" t="s">
        <v>281</v>
      </c>
      <c r="H164" s="187">
        <v>0.115</v>
      </c>
      <c r="I164" s="188"/>
      <c r="J164" s="189">
        <f>ROUND(I164*H164,2)</f>
        <v>0</v>
      </c>
      <c r="K164" s="185" t="s">
        <v>21</v>
      </c>
      <c r="L164" s="58"/>
      <c r="M164" s="190" t="s">
        <v>21</v>
      </c>
      <c r="N164" s="191" t="s">
        <v>40</v>
      </c>
      <c r="O164" s="39"/>
      <c r="P164" s="192">
        <f>O164*H164</f>
        <v>0</v>
      </c>
      <c r="Q164" s="192">
        <v>0</v>
      </c>
      <c r="R164" s="192">
        <f>Q164*H164</f>
        <v>0</v>
      </c>
      <c r="S164" s="192">
        <v>0</v>
      </c>
      <c r="T164" s="193">
        <f>S164*H164</f>
        <v>0</v>
      </c>
      <c r="AR164" s="21" t="s">
        <v>133</v>
      </c>
      <c r="AT164" s="21" t="s">
        <v>129</v>
      </c>
      <c r="AU164" s="21" t="s">
        <v>76</v>
      </c>
      <c r="AY164" s="21" t="s">
        <v>126</v>
      </c>
      <c r="BE164" s="194">
        <f>IF(N164="základní",J164,0)</f>
        <v>0</v>
      </c>
      <c r="BF164" s="194">
        <f>IF(N164="snížená",J164,0)</f>
        <v>0</v>
      </c>
      <c r="BG164" s="194">
        <f>IF(N164="zákl. přenesená",J164,0)</f>
        <v>0</v>
      </c>
      <c r="BH164" s="194">
        <f>IF(N164="sníž. přenesená",J164,0)</f>
        <v>0</v>
      </c>
      <c r="BI164" s="194">
        <f>IF(N164="nulová",J164,0)</f>
        <v>0</v>
      </c>
      <c r="BJ164" s="21" t="s">
        <v>76</v>
      </c>
      <c r="BK164" s="194">
        <f>ROUND(I164*H164,2)</f>
        <v>0</v>
      </c>
      <c r="BL164" s="21" t="s">
        <v>133</v>
      </c>
      <c r="BM164" s="21" t="s">
        <v>209</v>
      </c>
    </row>
    <row r="165" spans="2:51" s="10" customFormat="1" ht="13.5">
      <c r="B165" s="195"/>
      <c r="C165" s="196"/>
      <c r="D165" s="209" t="s">
        <v>134</v>
      </c>
      <c r="E165" s="222" t="s">
        <v>21</v>
      </c>
      <c r="F165" s="223" t="s">
        <v>455</v>
      </c>
      <c r="G165" s="196"/>
      <c r="H165" s="224">
        <v>0.115</v>
      </c>
      <c r="I165" s="201"/>
      <c r="J165" s="196"/>
      <c r="K165" s="196"/>
      <c r="L165" s="202"/>
      <c r="M165" s="203"/>
      <c r="N165" s="204"/>
      <c r="O165" s="204"/>
      <c r="P165" s="204"/>
      <c r="Q165" s="204"/>
      <c r="R165" s="204"/>
      <c r="S165" s="204"/>
      <c r="T165" s="205"/>
      <c r="AT165" s="206" t="s">
        <v>134</v>
      </c>
      <c r="AU165" s="206" t="s">
        <v>76</v>
      </c>
      <c r="AV165" s="10" t="s">
        <v>78</v>
      </c>
      <c r="AW165" s="10" t="s">
        <v>33</v>
      </c>
      <c r="AX165" s="10" t="s">
        <v>69</v>
      </c>
      <c r="AY165" s="206" t="s">
        <v>126</v>
      </c>
    </row>
    <row r="166" spans="2:65" s="1" customFormat="1" ht="22.5" customHeight="1">
      <c r="B166" s="38"/>
      <c r="C166" s="183" t="s">
        <v>213</v>
      </c>
      <c r="D166" s="183" t="s">
        <v>129</v>
      </c>
      <c r="E166" s="184" t="s">
        <v>456</v>
      </c>
      <c r="F166" s="185" t="s">
        <v>457</v>
      </c>
      <c r="G166" s="186" t="s">
        <v>132</v>
      </c>
      <c r="H166" s="187">
        <v>2.882</v>
      </c>
      <c r="I166" s="188"/>
      <c r="J166" s="189">
        <f>ROUND(I166*H166,2)</f>
        <v>0</v>
      </c>
      <c r="K166" s="185" t="s">
        <v>21</v>
      </c>
      <c r="L166" s="58"/>
      <c r="M166" s="190" t="s">
        <v>21</v>
      </c>
      <c r="N166" s="191" t="s">
        <v>40</v>
      </c>
      <c r="O166" s="39"/>
      <c r="P166" s="192">
        <f>O166*H166</f>
        <v>0</v>
      </c>
      <c r="Q166" s="192">
        <v>0</v>
      </c>
      <c r="R166" s="192">
        <f>Q166*H166</f>
        <v>0</v>
      </c>
      <c r="S166" s="192">
        <v>0</v>
      </c>
      <c r="T166" s="193">
        <f>S166*H166</f>
        <v>0</v>
      </c>
      <c r="AR166" s="21" t="s">
        <v>133</v>
      </c>
      <c r="AT166" s="21" t="s">
        <v>129</v>
      </c>
      <c r="AU166" s="21" t="s">
        <v>76</v>
      </c>
      <c r="AY166" s="21" t="s">
        <v>126</v>
      </c>
      <c r="BE166" s="194">
        <f>IF(N166="základní",J166,0)</f>
        <v>0</v>
      </c>
      <c r="BF166" s="194">
        <f>IF(N166="snížená",J166,0)</f>
        <v>0</v>
      </c>
      <c r="BG166" s="194">
        <f>IF(N166="zákl. přenesená",J166,0)</f>
        <v>0</v>
      </c>
      <c r="BH166" s="194">
        <f>IF(N166="sníž. přenesená",J166,0)</f>
        <v>0</v>
      </c>
      <c r="BI166" s="194">
        <f>IF(N166="nulová",J166,0)</f>
        <v>0</v>
      </c>
      <c r="BJ166" s="21" t="s">
        <v>76</v>
      </c>
      <c r="BK166" s="194">
        <f>ROUND(I166*H166,2)</f>
        <v>0</v>
      </c>
      <c r="BL166" s="21" t="s">
        <v>133</v>
      </c>
      <c r="BM166" s="21" t="s">
        <v>213</v>
      </c>
    </row>
    <row r="167" spans="2:51" s="10" customFormat="1" ht="13.5">
      <c r="B167" s="195"/>
      <c r="C167" s="196"/>
      <c r="D167" s="197" t="s">
        <v>134</v>
      </c>
      <c r="E167" s="198" t="s">
        <v>21</v>
      </c>
      <c r="F167" s="199" t="s">
        <v>458</v>
      </c>
      <c r="G167" s="196"/>
      <c r="H167" s="200">
        <v>2.882</v>
      </c>
      <c r="I167" s="201"/>
      <c r="J167" s="196"/>
      <c r="K167" s="196"/>
      <c r="L167" s="202"/>
      <c r="M167" s="203"/>
      <c r="N167" s="204"/>
      <c r="O167" s="204"/>
      <c r="P167" s="204"/>
      <c r="Q167" s="204"/>
      <c r="R167" s="204"/>
      <c r="S167" s="204"/>
      <c r="T167" s="205"/>
      <c r="AT167" s="206" t="s">
        <v>134</v>
      </c>
      <c r="AU167" s="206" t="s">
        <v>76</v>
      </c>
      <c r="AV167" s="10" t="s">
        <v>78</v>
      </c>
      <c r="AW167" s="10" t="s">
        <v>33</v>
      </c>
      <c r="AX167" s="10" t="s">
        <v>69</v>
      </c>
      <c r="AY167" s="206" t="s">
        <v>126</v>
      </c>
    </row>
    <row r="168" spans="2:51" s="11" customFormat="1" ht="13.5">
      <c r="B168" s="207"/>
      <c r="C168" s="208"/>
      <c r="D168" s="197" t="s">
        <v>134</v>
      </c>
      <c r="E168" s="219" t="s">
        <v>21</v>
      </c>
      <c r="F168" s="220" t="s">
        <v>136</v>
      </c>
      <c r="G168" s="208"/>
      <c r="H168" s="221">
        <v>2.882</v>
      </c>
      <c r="I168" s="213"/>
      <c r="J168" s="208"/>
      <c r="K168" s="208"/>
      <c r="L168" s="214"/>
      <c r="M168" s="215"/>
      <c r="N168" s="216"/>
      <c r="O168" s="216"/>
      <c r="P168" s="216"/>
      <c r="Q168" s="216"/>
      <c r="R168" s="216"/>
      <c r="S168" s="216"/>
      <c r="T168" s="217"/>
      <c r="AT168" s="218" t="s">
        <v>134</v>
      </c>
      <c r="AU168" s="218" t="s">
        <v>76</v>
      </c>
      <c r="AV168" s="11" t="s">
        <v>133</v>
      </c>
      <c r="AW168" s="11" t="s">
        <v>33</v>
      </c>
      <c r="AX168" s="11" t="s">
        <v>76</v>
      </c>
      <c r="AY168" s="218" t="s">
        <v>126</v>
      </c>
    </row>
    <row r="169" spans="2:63" s="9" customFormat="1" ht="37.35" customHeight="1">
      <c r="B169" s="166"/>
      <c r="C169" s="167"/>
      <c r="D169" s="180" t="s">
        <v>68</v>
      </c>
      <c r="E169" s="181" t="s">
        <v>133</v>
      </c>
      <c r="F169" s="181" t="s">
        <v>459</v>
      </c>
      <c r="G169" s="167"/>
      <c r="H169" s="167"/>
      <c r="I169" s="170"/>
      <c r="J169" s="182">
        <f>BK169</f>
        <v>0</v>
      </c>
      <c r="K169" s="167"/>
      <c r="L169" s="172"/>
      <c r="M169" s="173"/>
      <c r="N169" s="174"/>
      <c r="O169" s="174"/>
      <c r="P169" s="175">
        <f>SUM(P170:P189)</f>
        <v>0</v>
      </c>
      <c r="Q169" s="174"/>
      <c r="R169" s="175">
        <f>SUM(R170:R189)</f>
        <v>0</v>
      </c>
      <c r="S169" s="174"/>
      <c r="T169" s="176">
        <f>SUM(T170:T189)</f>
        <v>0</v>
      </c>
      <c r="AR169" s="177" t="s">
        <v>76</v>
      </c>
      <c r="AT169" s="178" t="s">
        <v>68</v>
      </c>
      <c r="AU169" s="178" t="s">
        <v>69</v>
      </c>
      <c r="AY169" s="177" t="s">
        <v>126</v>
      </c>
      <c r="BK169" s="179">
        <f>SUM(BK170:BK189)</f>
        <v>0</v>
      </c>
    </row>
    <row r="170" spans="2:65" s="1" customFormat="1" ht="22.5" customHeight="1">
      <c r="B170" s="38"/>
      <c r="C170" s="183" t="s">
        <v>9</v>
      </c>
      <c r="D170" s="183" t="s">
        <v>129</v>
      </c>
      <c r="E170" s="184" t="s">
        <v>460</v>
      </c>
      <c r="F170" s="185" t="s">
        <v>461</v>
      </c>
      <c r="G170" s="186" t="s">
        <v>207</v>
      </c>
      <c r="H170" s="187">
        <v>5.76</v>
      </c>
      <c r="I170" s="188"/>
      <c r="J170" s="189">
        <f>ROUND(I170*H170,2)</f>
        <v>0</v>
      </c>
      <c r="K170" s="185" t="s">
        <v>21</v>
      </c>
      <c r="L170" s="58"/>
      <c r="M170" s="190" t="s">
        <v>21</v>
      </c>
      <c r="N170" s="191" t="s">
        <v>40</v>
      </c>
      <c r="O170" s="39"/>
      <c r="P170" s="192">
        <f>O170*H170</f>
        <v>0</v>
      </c>
      <c r="Q170" s="192">
        <v>0</v>
      </c>
      <c r="R170" s="192">
        <f>Q170*H170</f>
        <v>0</v>
      </c>
      <c r="S170" s="192">
        <v>0</v>
      </c>
      <c r="T170" s="193">
        <f>S170*H170</f>
        <v>0</v>
      </c>
      <c r="AR170" s="21" t="s">
        <v>133</v>
      </c>
      <c r="AT170" s="21" t="s">
        <v>129</v>
      </c>
      <c r="AU170" s="21" t="s">
        <v>76</v>
      </c>
      <c r="AY170" s="21" t="s">
        <v>126</v>
      </c>
      <c r="BE170" s="194">
        <f>IF(N170="základní",J170,0)</f>
        <v>0</v>
      </c>
      <c r="BF170" s="194">
        <f>IF(N170="snížená",J170,0)</f>
        <v>0</v>
      </c>
      <c r="BG170" s="194">
        <f>IF(N170="zákl. přenesená",J170,0)</f>
        <v>0</v>
      </c>
      <c r="BH170" s="194">
        <f>IF(N170="sníž. přenesená",J170,0)</f>
        <v>0</v>
      </c>
      <c r="BI170" s="194">
        <f>IF(N170="nulová",J170,0)</f>
        <v>0</v>
      </c>
      <c r="BJ170" s="21" t="s">
        <v>76</v>
      </c>
      <c r="BK170" s="194">
        <f>ROUND(I170*H170,2)</f>
        <v>0</v>
      </c>
      <c r="BL170" s="21" t="s">
        <v>133</v>
      </c>
      <c r="BM170" s="21" t="s">
        <v>9</v>
      </c>
    </row>
    <row r="171" spans="2:51" s="10" customFormat="1" ht="13.5">
      <c r="B171" s="195"/>
      <c r="C171" s="196"/>
      <c r="D171" s="197" t="s">
        <v>134</v>
      </c>
      <c r="E171" s="198" t="s">
        <v>21</v>
      </c>
      <c r="F171" s="199" t="s">
        <v>462</v>
      </c>
      <c r="G171" s="196"/>
      <c r="H171" s="200">
        <v>2.6</v>
      </c>
      <c r="I171" s="201"/>
      <c r="J171" s="196"/>
      <c r="K171" s="196"/>
      <c r="L171" s="202"/>
      <c r="M171" s="203"/>
      <c r="N171" s="204"/>
      <c r="O171" s="204"/>
      <c r="P171" s="204"/>
      <c r="Q171" s="204"/>
      <c r="R171" s="204"/>
      <c r="S171" s="204"/>
      <c r="T171" s="205"/>
      <c r="AT171" s="206" t="s">
        <v>134</v>
      </c>
      <c r="AU171" s="206" t="s">
        <v>76</v>
      </c>
      <c r="AV171" s="10" t="s">
        <v>78</v>
      </c>
      <c r="AW171" s="10" t="s">
        <v>33</v>
      </c>
      <c r="AX171" s="10" t="s">
        <v>69</v>
      </c>
      <c r="AY171" s="206" t="s">
        <v>126</v>
      </c>
    </row>
    <row r="172" spans="2:51" s="10" customFormat="1" ht="13.5">
      <c r="B172" s="195"/>
      <c r="C172" s="196"/>
      <c r="D172" s="197" t="s">
        <v>134</v>
      </c>
      <c r="E172" s="198" t="s">
        <v>21</v>
      </c>
      <c r="F172" s="199" t="s">
        <v>463</v>
      </c>
      <c r="G172" s="196"/>
      <c r="H172" s="200">
        <v>3.16</v>
      </c>
      <c r="I172" s="201"/>
      <c r="J172" s="196"/>
      <c r="K172" s="196"/>
      <c r="L172" s="202"/>
      <c r="M172" s="203"/>
      <c r="N172" s="204"/>
      <c r="O172" s="204"/>
      <c r="P172" s="204"/>
      <c r="Q172" s="204"/>
      <c r="R172" s="204"/>
      <c r="S172" s="204"/>
      <c r="T172" s="205"/>
      <c r="AT172" s="206" t="s">
        <v>134</v>
      </c>
      <c r="AU172" s="206" t="s">
        <v>76</v>
      </c>
      <c r="AV172" s="10" t="s">
        <v>78</v>
      </c>
      <c r="AW172" s="10" t="s">
        <v>33</v>
      </c>
      <c r="AX172" s="10" t="s">
        <v>69</v>
      </c>
      <c r="AY172" s="206" t="s">
        <v>126</v>
      </c>
    </row>
    <row r="173" spans="2:51" s="11" customFormat="1" ht="13.5">
      <c r="B173" s="207"/>
      <c r="C173" s="208"/>
      <c r="D173" s="209" t="s">
        <v>134</v>
      </c>
      <c r="E173" s="210" t="s">
        <v>21</v>
      </c>
      <c r="F173" s="211" t="s">
        <v>136</v>
      </c>
      <c r="G173" s="208"/>
      <c r="H173" s="212">
        <v>5.76</v>
      </c>
      <c r="I173" s="213"/>
      <c r="J173" s="208"/>
      <c r="K173" s="208"/>
      <c r="L173" s="214"/>
      <c r="M173" s="215"/>
      <c r="N173" s="216"/>
      <c r="O173" s="216"/>
      <c r="P173" s="216"/>
      <c r="Q173" s="216"/>
      <c r="R173" s="216"/>
      <c r="S173" s="216"/>
      <c r="T173" s="217"/>
      <c r="AT173" s="218" t="s">
        <v>134</v>
      </c>
      <c r="AU173" s="218" t="s">
        <v>76</v>
      </c>
      <c r="AV173" s="11" t="s">
        <v>133</v>
      </c>
      <c r="AW173" s="11" t="s">
        <v>33</v>
      </c>
      <c r="AX173" s="11" t="s">
        <v>76</v>
      </c>
      <c r="AY173" s="218" t="s">
        <v>126</v>
      </c>
    </row>
    <row r="174" spans="2:65" s="1" customFormat="1" ht="22.5" customHeight="1">
      <c r="B174" s="38"/>
      <c r="C174" s="183" t="s">
        <v>221</v>
      </c>
      <c r="D174" s="183" t="s">
        <v>129</v>
      </c>
      <c r="E174" s="184" t="s">
        <v>464</v>
      </c>
      <c r="F174" s="185" t="s">
        <v>465</v>
      </c>
      <c r="G174" s="186" t="s">
        <v>132</v>
      </c>
      <c r="H174" s="187">
        <v>10.533</v>
      </c>
      <c r="I174" s="188"/>
      <c r="J174" s="189">
        <f>ROUND(I174*H174,2)</f>
        <v>0</v>
      </c>
      <c r="K174" s="185" t="s">
        <v>21</v>
      </c>
      <c r="L174" s="58"/>
      <c r="M174" s="190" t="s">
        <v>21</v>
      </c>
      <c r="N174" s="191" t="s">
        <v>40</v>
      </c>
      <c r="O174" s="39"/>
      <c r="P174" s="192">
        <f>O174*H174</f>
        <v>0</v>
      </c>
      <c r="Q174" s="192">
        <v>0</v>
      </c>
      <c r="R174" s="192">
        <f>Q174*H174</f>
        <v>0</v>
      </c>
      <c r="S174" s="192">
        <v>0</v>
      </c>
      <c r="T174" s="193">
        <f>S174*H174</f>
        <v>0</v>
      </c>
      <c r="AR174" s="21" t="s">
        <v>133</v>
      </c>
      <c r="AT174" s="21" t="s">
        <v>129</v>
      </c>
      <c r="AU174" s="21" t="s">
        <v>76</v>
      </c>
      <c r="AY174" s="21" t="s">
        <v>126</v>
      </c>
      <c r="BE174" s="194">
        <f>IF(N174="základní",J174,0)</f>
        <v>0</v>
      </c>
      <c r="BF174" s="194">
        <f>IF(N174="snížená",J174,0)</f>
        <v>0</v>
      </c>
      <c r="BG174" s="194">
        <f>IF(N174="zákl. přenesená",J174,0)</f>
        <v>0</v>
      </c>
      <c r="BH174" s="194">
        <f>IF(N174="sníž. přenesená",J174,0)</f>
        <v>0</v>
      </c>
      <c r="BI174" s="194">
        <f>IF(N174="nulová",J174,0)</f>
        <v>0</v>
      </c>
      <c r="BJ174" s="21" t="s">
        <v>76</v>
      </c>
      <c r="BK174" s="194">
        <f>ROUND(I174*H174,2)</f>
        <v>0</v>
      </c>
      <c r="BL174" s="21" t="s">
        <v>133</v>
      </c>
      <c r="BM174" s="21" t="s">
        <v>221</v>
      </c>
    </row>
    <row r="175" spans="2:51" s="10" customFormat="1" ht="13.5">
      <c r="B175" s="195"/>
      <c r="C175" s="196"/>
      <c r="D175" s="197" t="s">
        <v>134</v>
      </c>
      <c r="E175" s="198" t="s">
        <v>21</v>
      </c>
      <c r="F175" s="199" t="s">
        <v>466</v>
      </c>
      <c r="G175" s="196"/>
      <c r="H175" s="200">
        <v>5.733</v>
      </c>
      <c r="I175" s="201"/>
      <c r="J175" s="196"/>
      <c r="K175" s="196"/>
      <c r="L175" s="202"/>
      <c r="M175" s="203"/>
      <c r="N175" s="204"/>
      <c r="O175" s="204"/>
      <c r="P175" s="204"/>
      <c r="Q175" s="204"/>
      <c r="R175" s="204"/>
      <c r="S175" s="204"/>
      <c r="T175" s="205"/>
      <c r="AT175" s="206" t="s">
        <v>134</v>
      </c>
      <c r="AU175" s="206" t="s">
        <v>76</v>
      </c>
      <c r="AV175" s="10" t="s">
        <v>78</v>
      </c>
      <c r="AW175" s="10" t="s">
        <v>33</v>
      </c>
      <c r="AX175" s="10" t="s">
        <v>69</v>
      </c>
      <c r="AY175" s="206" t="s">
        <v>126</v>
      </c>
    </row>
    <row r="176" spans="2:51" s="10" customFormat="1" ht="13.5">
      <c r="B176" s="195"/>
      <c r="C176" s="196"/>
      <c r="D176" s="197" t="s">
        <v>134</v>
      </c>
      <c r="E176" s="198" t="s">
        <v>21</v>
      </c>
      <c r="F176" s="199" t="s">
        <v>467</v>
      </c>
      <c r="G176" s="196"/>
      <c r="H176" s="200">
        <v>4.8</v>
      </c>
      <c r="I176" s="201"/>
      <c r="J176" s="196"/>
      <c r="K176" s="196"/>
      <c r="L176" s="202"/>
      <c r="M176" s="203"/>
      <c r="N176" s="204"/>
      <c r="O176" s="204"/>
      <c r="P176" s="204"/>
      <c r="Q176" s="204"/>
      <c r="R176" s="204"/>
      <c r="S176" s="204"/>
      <c r="T176" s="205"/>
      <c r="AT176" s="206" t="s">
        <v>134</v>
      </c>
      <c r="AU176" s="206" t="s">
        <v>76</v>
      </c>
      <c r="AV176" s="10" t="s">
        <v>78</v>
      </c>
      <c r="AW176" s="10" t="s">
        <v>33</v>
      </c>
      <c r="AX176" s="10" t="s">
        <v>69</v>
      </c>
      <c r="AY176" s="206" t="s">
        <v>126</v>
      </c>
    </row>
    <row r="177" spans="2:51" s="11" customFormat="1" ht="13.5">
      <c r="B177" s="207"/>
      <c r="C177" s="208"/>
      <c r="D177" s="209" t="s">
        <v>134</v>
      </c>
      <c r="E177" s="210" t="s">
        <v>21</v>
      </c>
      <c r="F177" s="211" t="s">
        <v>136</v>
      </c>
      <c r="G177" s="208"/>
      <c r="H177" s="212">
        <v>10.533</v>
      </c>
      <c r="I177" s="213"/>
      <c r="J177" s="208"/>
      <c r="K177" s="208"/>
      <c r="L177" s="214"/>
      <c r="M177" s="215"/>
      <c r="N177" s="216"/>
      <c r="O177" s="216"/>
      <c r="P177" s="216"/>
      <c r="Q177" s="216"/>
      <c r="R177" s="216"/>
      <c r="S177" s="216"/>
      <c r="T177" s="217"/>
      <c r="AT177" s="218" t="s">
        <v>134</v>
      </c>
      <c r="AU177" s="218" t="s">
        <v>76</v>
      </c>
      <c r="AV177" s="11" t="s">
        <v>133</v>
      </c>
      <c r="AW177" s="11" t="s">
        <v>33</v>
      </c>
      <c r="AX177" s="11" t="s">
        <v>76</v>
      </c>
      <c r="AY177" s="218" t="s">
        <v>126</v>
      </c>
    </row>
    <row r="178" spans="2:65" s="1" customFormat="1" ht="22.5" customHeight="1">
      <c r="B178" s="38"/>
      <c r="C178" s="183" t="s">
        <v>225</v>
      </c>
      <c r="D178" s="183" t="s">
        <v>129</v>
      </c>
      <c r="E178" s="184" t="s">
        <v>468</v>
      </c>
      <c r="F178" s="185" t="s">
        <v>469</v>
      </c>
      <c r="G178" s="186" t="s">
        <v>132</v>
      </c>
      <c r="H178" s="187">
        <v>10.533</v>
      </c>
      <c r="I178" s="188"/>
      <c r="J178" s="189">
        <f>ROUND(I178*H178,2)</f>
        <v>0</v>
      </c>
      <c r="K178" s="185" t="s">
        <v>21</v>
      </c>
      <c r="L178" s="58"/>
      <c r="M178" s="190" t="s">
        <v>21</v>
      </c>
      <c r="N178" s="191" t="s">
        <v>40</v>
      </c>
      <c r="O178" s="39"/>
      <c r="P178" s="192">
        <f>O178*H178</f>
        <v>0</v>
      </c>
      <c r="Q178" s="192">
        <v>0</v>
      </c>
      <c r="R178" s="192">
        <f>Q178*H178</f>
        <v>0</v>
      </c>
      <c r="S178" s="192">
        <v>0</v>
      </c>
      <c r="T178" s="193">
        <f>S178*H178</f>
        <v>0</v>
      </c>
      <c r="AR178" s="21" t="s">
        <v>133</v>
      </c>
      <c r="AT178" s="21" t="s">
        <v>129</v>
      </c>
      <c r="AU178" s="21" t="s">
        <v>76</v>
      </c>
      <c r="AY178" s="21" t="s">
        <v>126</v>
      </c>
      <c r="BE178" s="194">
        <f>IF(N178="základní",J178,0)</f>
        <v>0</v>
      </c>
      <c r="BF178" s="194">
        <f>IF(N178="snížená",J178,0)</f>
        <v>0</v>
      </c>
      <c r="BG178" s="194">
        <f>IF(N178="zákl. přenesená",J178,0)</f>
        <v>0</v>
      </c>
      <c r="BH178" s="194">
        <f>IF(N178="sníž. přenesená",J178,0)</f>
        <v>0</v>
      </c>
      <c r="BI178" s="194">
        <f>IF(N178="nulová",J178,0)</f>
        <v>0</v>
      </c>
      <c r="BJ178" s="21" t="s">
        <v>76</v>
      </c>
      <c r="BK178" s="194">
        <f>ROUND(I178*H178,2)</f>
        <v>0</v>
      </c>
      <c r="BL178" s="21" t="s">
        <v>133</v>
      </c>
      <c r="BM178" s="21" t="s">
        <v>225</v>
      </c>
    </row>
    <row r="179" spans="2:51" s="10" customFormat="1" ht="13.5">
      <c r="B179" s="195"/>
      <c r="C179" s="196"/>
      <c r="D179" s="197" t="s">
        <v>134</v>
      </c>
      <c r="E179" s="198" t="s">
        <v>21</v>
      </c>
      <c r="F179" s="199" t="s">
        <v>466</v>
      </c>
      <c r="G179" s="196"/>
      <c r="H179" s="200">
        <v>5.733</v>
      </c>
      <c r="I179" s="201"/>
      <c r="J179" s="196"/>
      <c r="K179" s="196"/>
      <c r="L179" s="202"/>
      <c r="M179" s="203"/>
      <c r="N179" s="204"/>
      <c r="O179" s="204"/>
      <c r="P179" s="204"/>
      <c r="Q179" s="204"/>
      <c r="R179" s="204"/>
      <c r="S179" s="204"/>
      <c r="T179" s="205"/>
      <c r="AT179" s="206" t="s">
        <v>134</v>
      </c>
      <c r="AU179" s="206" t="s">
        <v>76</v>
      </c>
      <c r="AV179" s="10" t="s">
        <v>78</v>
      </c>
      <c r="AW179" s="10" t="s">
        <v>33</v>
      </c>
      <c r="AX179" s="10" t="s">
        <v>69</v>
      </c>
      <c r="AY179" s="206" t="s">
        <v>126</v>
      </c>
    </row>
    <row r="180" spans="2:51" s="10" customFormat="1" ht="13.5">
      <c r="B180" s="195"/>
      <c r="C180" s="196"/>
      <c r="D180" s="197" t="s">
        <v>134</v>
      </c>
      <c r="E180" s="198" t="s">
        <v>21</v>
      </c>
      <c r="F180" s="199" t="s">
        <v>467</v>
      </c>
      <c r="G180" s="196"/>
      <c r="H180" s="200">
        <v>4.8</v>
      </c>
      <c r="I180" s="201"/>
      <c r="J180" s="196"/>
      <c r="K180" s="196"/>
      <c r="L180" s="202"/>
      <c r="M180" s="203"/>
      <c r="N180" s="204"/>
      <c r="O180" s="204"/>
      <c r="P180" s="204"/>
      <c r="Q180" s="204"/>
      <c r="R180" s="204"/>
      <c r="S180" s="204"/>
      <c r="T180" s="205"/>
      <c r="AT180" s="206" t="s">
        <v>134</v>
      </c>
      <c r="AU180" s="206" t="s">
        <v>76</v>
      </c>
      <c r="AV180" s="10" t="s">
        <v>78</v>
      </c>
      <c r="AW180" s="10" t="s">
        <v>33</v>
      </c>
      <c r="AX180" s="10" t="s">
        <v>69</v>
      </c>
      <c r="AY180" s="206" t="s">
        <v>126</v>
      </c>
    </row>
    <row r="181" spans="2:51" s="11" customFormat="1" ht="13.5">
      <c r="B181" s="207"/>
      <c r="C181" s="208"/>
      <c r="D181" s="209" t="s">
        <v>134</v>
      </c>
      <c r="E181" s="210" t="s">
        <v>21</v>
      </c>
      <c r="F181" s="211" t="s">
        <v>136</v>
      </c>
      <c r="G181" s="208"/>
      <c r="H181" s="212">
        <v>10.533</v>
      </c>
      <c r="I181" s="213"/>
      <c r="J181" s="208"/>
      <c r="K181" s="208"/>
      <c r="L181" s="214"/>
      <c r="M181" s="215"/>
      <c r="N181" s="216"/>
      <c r="O181" s="216"/>
      <c r="P181" s="216"/>
      <c r="Q181" s="216"/>
      <c r="R181" s="216"/>
      <c r="S181" s="216"/>
      <c r="T181" s="217"/>
      <c r="AT181" s="218" t="s">
        <v>134</v>
      </c>
      <c r="AU181" s="218" t="s">
        <v>76</v>
      </c>
      <c r="AV181" s="11" t="s">
        <v>133</v>
      </c>
      <c r="AW181" s="11" t="s">
        <v>33</v>
      </c>
      <c r="AX181" s="11" t="s">
        <v>76</v>
      </c>
      <c r="AY181" s="218" t="s">
        <v>126</v>
      </c>
    </row>
    <row r="182" spans="2:65" s="1" customFormat="1" ht="22.5" customHeight="1">
      <c r="B182" s="38"/>
      <c r="C182" s="183" t="s">
        <v>229</v>
      </c>
      <c r="D182" s="183" t="s">
        <v>129</v>
      </c>
      <c r="E182" s="184" t="s">
        <v>470</v>
      </c>
      <c r="F182" s="185" t="s">
        <v>471</v>
      </c>
      <c r="G182" s="186" t="s">
        <v>132</v>
      </c>
      <c r="H182" s="187">
        <v>10.533</v>
      </c>
      <c r="I182" s="188"/>
      <c r="J182" s="189">
        <f>ROUND(I182*H182,2)</f>
        <v>0</v>
      </c>
      <c r="K182" s="185" t="s">
        <v>21</v>
      </c>
      <c r="L182" s="58"/>
      <c r="M182" s="190" t="s">
        <v>21</v>
      </c>
      <c r="N182" s="191" t="s">
        <v>40</v>
      </c>
      <c r="O182" s="39"/>
      <c r="P182" s="192">
        <f>O182*H182</f>
        <v>0</v>
      </c>
      <c r="Q182" s="192">
        <v>0</v>
      </c>
      <c r="R182" s="192">
        <f>Q182*H182</f>
        <v>0</v>
      </c>
      <c r="S182" s="192">
        <v>0</v>
      </c>
      <c r="T182" s="193">
        <f>S182*H182</f>
        <v>0</v>
      </c>
      <c r="AR182" s="21" t="s">
        <v>133</v>
      </c>
      <c r="AT182" s="21" t="s">
        <v>129</v>
      </c>
      <c r="AU182" s="21" t="s">
        <v>76</v>
      </c>
      <c r="AY182" s="21" t="s">
        <v>126</v>
      </c>
      <c r="BE182" s="194">
        <f>IF(N182="základní",J182,0)</f>
        <v>0</v>
      </c>
      <c r="BF182" s="194">
        <f>IF(N182="snížená",J182,0)</f>
        <v>0</v>
      </c>
      <c r="BG182" s="194">
        <f>IF(N182="zákl. přenesená",J182,0)</f>
        <v>0</v>
      </c>
      <c r="BH182" s="194">
        <f>IF(N182="sníž. přenesená",J182,0)</f>
        <v>0</v>
      </c>
      <c r="BI182" s="194">
        <f>IF(N182="nulová",J182,0)</f>
        <v>0</v>
      </c>
      <c r="BJ182" s="21" t="s">
        <v>76</v>
      </c>
      <c r="BK182" s="194">
        <f>ROUND(I182*H182,2)</f>
        <v>0</v>
      </c>
      <c r="BL182" s="21" t="s">
        <v>133</v>
      </c>
      <c r="BM182" s="21" t="s">
        <v>229</v>
      </c>
    </row>
    <row r="183" spans="2:51" s="10" customFormat="1" ht="13.5">
      <c r="B183" s="195"/>
      <c r="C183" s="196"/>
      <c r="D183" s="197" t="s">
        <v>134</v>
      </c>
      <c r="E183" s="198" t="s">
        <v>21</v>
      </c>
      <c r="F183" s="199" t="s">
        <v>466</v>
      </c>
      <c r="G183" s="196"/>
      <c r="H183" s="200">
        <v>5.733</v>
      </c>
      <c r="I183" s="201"/>
      <c r="J183" s="196"/>
      <c r="K183" s="196"/>
      <c r="L183" s="202"/>
      <c r="M183" s="203"/>
      <c r="N183" s="204"/>
      <c r="O183" s="204"/>
      <c r="P183" s="204"/>
      <c r="Q183" s="204"/>
      <c r="R183" s="204"/>
      <c r="S183" s="204"/>
      <c r="T183" s="205"/>
      <c r="AT183" s="206" t="s">
        <v>134</v>
      </c>
      <c r="AU183" s="206" t="s">
        <v>76</v>
      </c>
      <c r="AV183" s="10" t="s">
        <v>78</v>
      </c>
      <c r="AW183" s="10" t="s">
        <v>33</v>
      </c>
      <c r="AX183" s="10" t="s">
        <v>69</v>
      </c>
      <c r="AY183" s="206" t="s">
        <v>126</v>
      </c>
    </row>
    <row r="184" spans="2:51" s="10" customFormat="1" ht="13.5">
      <c r="B184" s="195"/>
      <c r="C184" s="196"/>
      <c r="D184" s="197" t="s">
        <v>134</v>
      </c>
      <c r="E184" s="198" t="s">
        <v>21</v>
      </c>
      <c r="F184" s="199" t="s">
        <v>467</v>
      </c>
      <c r="G184" s="196"/>
      <c r="H184" s="200">
        <v>4.8</v>
      </c>
      <c r="I184" s="201"/>
      <c r="J184" s="196"/>
      <c r="K184" s="196"/>
      <c r="L184" s="202"/>
      <c r="M184" s="203"/>
      <c r="N184" s="204"/>
      <c r="O184" s="204"/>
      <c r="P184" s="204"/>
      <c r="Q184" s="204"/>
      <c r="R184" s="204"/>
      <c r="S184" s="204"/>
      <c r="T184" s="205"/>
      <c r="AT184" s="206" t="s">
        <v>134</v>
      </c>
      <c r="AU184" s="206" t="s">
        <v>76</v>
      </c>
      <c r="AV184" s="10" t="s">
        <v>78</v>
      </c>
      <c r="AW184" s="10" t="s">
        <v>33</v>
      </c>
      <c r="AX184" s="10" t="s">
        <v>69</v>
      </c>
      <c r="AY184" s="206" t="s">
        <v>126</v>
      </c>
    </row>
    <row r="185" spans="2:51" s="11" customFormat="1" ht="13.5">
      <c r="B185" s="207"/>
      <c r="C185" s="208"/>
      <c r="D185" s="209" t="s">
        <v>134</v>
      </c>
      <c r="E185" s="210" t="s">
        <v>21</v>
      </c>
      <c r="F185" s="211" t="s">
        <v>136</v>
      </c>
      <c r="G185" s="208"/>
      <c r="H185" s="212">
        <v>10.533</v>
      </c>
      <c r="I185" s="213"/>
      <c r="J185" s="208"/>
      <c r="K185" s="208"/>
      <c r="L185" s="214"/>
      <c r="M185" s="215"/>
      <c r="N185" s="216"/>
      <c r="O185" s="216"/>
      <c r="P185" s="216"/>
      <c r="Q185" s="216"/>
      <c r="R185" s="216"/>
      <c r="S185" s="216"/>
      <c r="T185" s="217"/>
      <c r="AT185" s="218" t="s">
        <v>134</v>
      </c>
      <c r="AU185" s="218" t="s">
        <v>76</v>
      </c>
      <c r="AV185" s="11" t="s">
        <v>133</v>
      </c>
      <c r="AW185" s="11" t="s">
        <v>33</v>
      </c>
      <c r="AX185" s="11" t="s">
        <v>76</v>
      </c>
      <c r="AY185" s="218" t="s">
        <v>126</v>
      </c>
    </row>
    <row r="186" spans="2:65" s="1" customFormat="1" ht="22.5" customHeight="1">
      <c r="B186" s="38"/>
      <c r="C186" s="183" t="s">
        <v>235</v>
      </c>
      <c r="D186" s="183" t="s">
        <v>129</v>
      </c>
      <c r="E186" s="184" t="s">
        <v>472</v>
      </c>
      <c r="F186" s="185" t="s">
        <v>473</v>
      </c>
      <c r="G186" s="186" t="s">
        <v>132</v>
      </c>
      <c r="H186" s="187">
        <v>10.533</v>
      </c>
      <c r="I186" s="188"/>
      <c r="J186" s="189">
        <f>ROUND(I186*H186,2)</f>
        <v>0</v>
      </c>
      <c r="K186" s="185" t="s">
        <v>21</v>
      </c>
      <c r="L186" s="58"/>
      <c r="M186" s="190" t="s">
        <v>21</v>
      </c>
      <c r="N186" s="191" t="s">
        <v>40</v>
      </c>
      <c r="O186" s="39"/>
      <c r="P186" s="192">
        <f>O186*H186</f>
        <v>0</v>
      </c>
      <c r="Q186" s="192">
        <v>0</v>
      </c>
      <c r="R186" s="192">
        <f>Q186*H186</f>
        <v>0</v>
      </c>
      <c r="S186" s="192">
        <v>0</v>
      </c>
      <c r="T186" s="193">
        <f>S186*H186</f>
        <v>0</v>
      </c>
      <c r="AR186" s="21" t="s">
        <v>133</v>
      </c>
      <c r="AT186" s="21" t="s">
        <v>129</v>
      </c>
      <c r="AU186" s="21" t="s">
        <v>76</v>
      </c>
      <c r="AY186" s="21" t="s">
        <v>126</v>
      </c>
      <c r="BE186" s="194">
        <f>IF(N186="základní",J186,0)</f>
        <v>0</v>
      </c>
      <c r="BF186" s="194">
        <f>IF(N186="snížená",J186,0)</f>
        <v>0</v>
      </c>
      <c r="BG186" s="194">
        <f>IF(N186="zákl. přenesená",J186,0)</f>
        <v>0</v>
      </c>
      <c r="BH186" s="194">
        <f>IF(N186="sníž. přenesená",J186,0)</f>
        <v>0</v>
      </c>
      <c r="BI186" s="194">
        <f>IF(N186="nulová",J186,0)</f>
        <v>0</v>
      </c>
      <c r="BJ186" s="21" t="s">
        <v>76</v>
      </c>
      <c r="BK186" s="194">
        <f>ROUND(I186*H186,2)</f>
        <v>0</v>
      </c>
      <c r="BL186" s="21" t="s">
        <v>133</v>
      </c>
      <c r="BM186" s="21" t="s">
        <v>235</v>
      </c>
    </row>
    <row r="187" spans="2:51" s="10" customFormat="1" ht="13.5">
      <c r="B187" s="195"/>
      <c r="C187" s="196"/>
      <c r="D187" s="197" t="s">
        <v>134</v>
      </c>
      <c r="E187" s="198" t="s">
        <v>21</v>
      </c>
      <c r="F187" s="199" t="s">
        <v>466</v>
      </c>
      <c r="G187" s="196"/>
      <c r="H187" s="200">
        <v>5.733</v>
      </c>
      <c r="I187" s="201"/>
      <c r="J187" s="196"/>
      <c r="K187" s="196"/>
      <c r="L187" s="202"/>
      <c r="M187" s="203"/>
      <c r="N187" s="204"/>
      <c r="O187" s="204"/>
      <c r="P187" s="204"/>
      <c r="Q187" s="204"/>
      <c r="R187" s="204"/>
      <c r="S187" s="204"/>
      <c r="T187" s="205"/>
      <c r="AT187" s="206" t="s">
        <v>134</v>
      </c>
      <c r="AU187" s="206" t="s">
        <v>76</v>
      </c>
      <c r="AV187" s="10" t="s">
        <v>78</v>
      </c>
      <c r="AW187" s="10" t="s">
        <v>33</v>
      </c>
      <c r="AX187" s="10" t="s">
        <v>69</v>
      </c>
      <c r="AY187" s="206" t="s">
        <v>126</v>
      </c>
    </row>
    <row r="188" spans="2:51" s="10" customFormat="1" ht="13.5">
      <c r="B188" s="195"/>
      <c r="C188" s="196"/>
      <c r="D188" s="197" t="s">
        <v>134</v>
      </c>
      <c r="E188" s="198" t="s">
        <v>21</v>
      </c>
      <c r="F188" s="199" t="s">
        <v>467</v>
      </c>
      <c r="G188" s="196"/>
      <c r="H188" s="200">
        <v>4.8</v>
      </c>
      <c r="I188" s="201"/>
      <c r="J188" s="196"/>
      <c r="K188" s="196"/>
      <c r="L188" s="202"/>
      <c r="M188" s="203"/>
      <c r="N188" s="204"/>
      <c r="O188" s="204"/>
      <c r="P188" s="204"/>
      <c r="Q188" s="204"/>
      <c r="R188" s="204"/>
      <c r="S188" s="204"/>
      <c r="T188" s="205"/>
      <c r="AT188" s="206" t="s">
        <v>134</v>
      </c>
      <c r="AU188" s="206" t="s">
        <v>76</v>
      </c>
      <c r="AV188" s="10" t="s">
        <v>78</v>
      </c>
      <c r="AW188" s="10" t="s">
        <v>33</v>
      </c>
      <c r="AX188" s="10" t="s">
        <v>69</v>
      </c>
      <c r="AY188" s="206" t="s">
        <v>126</v>
      </c>
    </row>
    <row r="189" spans="2:51" s="11" customFormat="1" ht="13.5">
      <c r="B189" s="207"/>
      <c r="C189" s="208"/>
      <c r="D189" s="197" t="s">
        <v>134</v>
      </c>
      <c r="E189" s="219" t="s">
        <v>21</v>
      </c>
      <c r="F189" s="220" t="s">
        <v>136</v>
      </c>
      <c r="G189" s="208"/>
      <c r="H189" s="221">
        <v>10.533</v>
      </c>
      <c r="I189" s="213"/>
      <c r="J189" s="208"/>
      <c r="K189" s="208"/>
      <c r="L189" s="214"/>
      <c r="M189" s="215"/>
      <c r="N189" s="216"/>
      <c r="O189" s="216"/>
      <c r="P189" s="216"/>
      <c r="Q189" s="216"/>
      <c r="R189" s="216"/>
      <c r="S189" s="216"/>
      <c r="T189" s="217"/>
      <c r="AT189" s="218" t="s">
        <v>134</v>
      </c>
      <c r="AU189" s="218" t="s">
        <v>76</v>
      </c>
      <c r="AV189" s="11" t="s">
        <v>133</v>
      </c>
      <c r="AW189" s="11" t="s">
        <v>33</v>
      </c>
      <c r="AX189" s="11" t="s">
        <v>76</v>
      </c>
      <c r="AY189" s="218" t="s">
        <v>126</v>
      </c>
    </row>
    <row r="190" spans="2:63" s="9" customFormat="1" ht="37.35" customHeight="1">
      <c r="B190" s="166"/>
      <c r="C190" s="167"/>
      <c r="D190" s="180" t="s">
        <v>68</v>
      </c>
      <c r="E190" s="181" t="s">
        <v>145</v>
      </c>
      <c r="F190" s="181" t="s">
        <v>146</v>
      </c>
      <c r="G190" s="167"/>
      <c r="H190" s="167"/>
      <c r="I190" s="170"/>
      <c r="J190" s="182">
        <f>BK190</f>
        <v>0</v>
      </c>
      <c r="K190" s="167"/>
      <c r="L190" s="172"/>
      <c r="M190" s="173"/>
      <c r="N190" s="174"/>
      <c r="O190" s="174"/>
      <c r="P190" s="175">
        <f>SUM(P191:P207)</f>
        <v>0</v>
      </c>
      <c r="Q190" s="174"/>
      <c r="R190" s="175">
        <f>SUM(R191:R207)</f>
        <v>0</v>
      </c>
      <c r="S190" s="174"/>
      <c r="T190" s="176">
        <f>SUM(T191:T207)</f>
        <v>0</v>
      </c>
      <c r="AR190" s="177" t="s">
        <v>76</v>
      </c>
      <c r="AT190" s="178" t="s">
        <v>68</v>
      </c>
      <c r="AU190" s="178" t="s">
        <v>69</v>
      </c>
      <c r="AY190" s="177" t="s">
        <v>126</v>
      </c>
      <c r="BK190" s="179">
        <f>SUM(BK191:BK207)</f>
        <v>0</v>
      </c>
    </row>
    <row r="191" spans="2:65" s="1" customFormat="1" ht="22.5" customHeight="1">
      <c r="B191" s="38"/>
      <c r="C191" s="183" t="s">
        <v>238</v>
      </c>
      <c r="D191" s="183" t="s">
        <v>129</v>
      </c>
      <c r="E191" s="184" t="s">
        <v>474</v>
      </c>
      <c r="F191" s="185" t="s">
        <v>475</v>
      </c>
      <c r="G191" s="186" t="s">
        <v>207</v>
      </c>
      <c r="H191" s="187">
        <v>38.5</v>
      </c>
      <c r="I191" s="188"/>
      <c r="J191" s="189">
        <f>ROUND(I191*H191,2)</f>
        <v>0</v>
      </c>
      <c r="K191" s="185" t="s">
        <v>21</v>
      </c>
      <c r="L191" s="58"/>
      <c r="M191" s="190" t="s">
        <v>21</v>
      </c>
      <c r="N191" s="191" t="s">
        <v>40</v>
      </c>
      <c r="O191" s="39"/>
      <c r="P191" s="192">
        <f>O191*H191</f>
        <v>0</v>
      </c>
      <c r="Q191" s="192">
        <v>0</v>
      </c>
      <c r="R191" s="192">
        <f>Q191*H191</f>
        <v>0</v>
      </c>
      <c r="S191" s="192">
        <v>0</v>
      </c>
      <c r="T191" s="193">
        <f>S191*H191</f>
        <v>0</v>
      </c>
      <c r="AR191" s="21" t="s">
        <v>133</v>
      </c>
      <c r="AT191" s="21" t="s">
        <v>129</v>
      </c>
      <c r="AU191" s="21" t="s">
        <v>76</v>
      </c>
      <c r="AY191" s="21" t="s">
        <v>126</v>
      </c>
      <c r="BE191" s="194">
        <f>IF(N191="základní",J191,0)</f>
        <v>0</v>
      </c>
      <c r="BF191" s="194">
        <f>IF(N191="snížená",J191,0)</f>
        <v>0</v>
      </c>
      <c r="BG191" s="194">
        <f>IF(N191="zákl. přenesená",J191,0)</f>
        <v>0</v>
      </c>
      <c r="BH191" s="194">
        <f>IF(N191="sníž. přenesená",J191,0)</f>
        <v>0</v>
      </c>
      <c r="BI191" s="194">
        <f>IF(N191="nulová",J191,0)</f>
        <v>0</v>
      </c>
      <c r="BJ191" s="21" t="s">
        <v>76</v>
      </c>
      <c r="BK191" s="194">
        <f>ROUND(I191*H191,2)</f>
        <v>0</v>
      </c>
      <c r="BL191" s="21" t="s">
        <v>133</v>
      </c>
      <c r="BM191" s="21" t="s">
        <v>238</v>
      </c>
    </row>
    <row r="192" spans="2:51" s="10" customFormat="1" ht="13.5">
      <c r="B192" s="195"/>
      <c r="C192" s="196"/>
      <c r="D192" s="197" t="s">
        <v>134</v>
      </c>
      <c r="E192" s="198" t="s">
        <v>21</v>
      </c>
      <c r="F192" s="199" t="s">
        <v>476</v>
      </c>
      <c r="G192" s="196"/>
      <c r="H192" s="200">
        <v>38.5</v>
      </c>
      <c r="I192" s="201"/>
      <c r="J192" s="196"/>
      <c r="K192" s="196"/>
      <c r="L192" s="202"/>
      <c r="M192" s="203"/>
      <c r="N192" s="204"/>
      <c r="O192" s="204"/>
      <c r="P192" s="204"/>
      <c r="Q192" s="204"/>
      <c r="R192" s="204"/>
      <c r="S192" s="204"/>
      <c r="T192" s="205"/>
      <c r="AT192" s="206" t="s">
        <v>134</v>
      </c>
      <c r="AU192" s="206" t="s">
        <v>76</v>
      </c>
      <c r="AV192" s="10" t="s">
        <v>78</v>
      </c>
      <c r="AW192" s="10" t="s">
        <v>33</v>
      </c>
      <c r="AX192" s="10" t="s">
        <v>69</v>
      </c>
      <c r="AY192" s="206" t="s">
        <v>126</v>
      </c>
    </row>
    <row r="193" spans="2:51" s="11" customFormat="1" ht="13.5">
      <c r="B193" s="207"/>
      <c r="C193" s="208"/>
      <c r="D193" s="209" t="s">
        <v>134</v>
      </c>
      <c r="E193" s="210" t="s">
        <v>21</v>
      </c>
      <c r="F193" s="211" t="s">
        <v>136</v>
      </c>
      <c r="G193" s="208"/>
      <c r="H193" s="212">
        <v>38.5</v>
      </c>
      <c r="I193" s="213"/>
      <c r="J193" s="208"/>
      <c r="K193" s="208"/>
      <c r="L193" s="214"/>
      <c r="M193" s="215"/>
      <c r="N193" s="216"/>
      <c r="O193" s="216"/>
      <c r="P193" s="216"/>
      <c r="Q193" s="216"/>
      <c r="R193" s="216"/>
      <c r="S193" s="216"/>
      <c r="T193" s="217"/>
      <c r="AT193" s="218" t="s">
        <v>134</v>
      </c>
      <c r="AU193" s="218" t="s">
        <v>76</v>
      </c>
      <c r="AV193" s="11" t="s">
        <v>133</v>
      </c>
      <c r="AW193" s="11" t="s">
        <v>33</v>
      </c>
      <c r="AX193" s="11" t="s">
        <v>76</v>
      </c>
      <c r="AY193" s="218" t="s">
        <v>126</v>
      </c>
    </row>
    <row r="194" spans="2:65" s="1" customFormat="1" ht="22.5" customHeight="1">
      <c r="B194" s="38"/>
      <c r="C194" s="183" t="s">
        <v>242</v>
      </c>
      <c r="D194" s="183" t="s">
        <v>129</v>
      </c>
      <c r="E194" s="184" t="s">
        <v>477</v>
      </c>
      <c r="F194" s="185" t="s">
        <v>478</v>
      </c>
      <c r="G194" s="186" t="s">
        <v>132</v>
      </c>
      <c r="H194" s="187">
        <v>0.99</v>
      </c>
      <c r="I194" s="188"/>
      <c r="J194" s="189">
        <f>ROUND(I194*H194,2)</f>
        <v>0</v>
      </c>
      <c r="K194" s="185" t="s">
        <v>21</v>
      </c>
      <c r="L194" s="58"/>
      <c r="M194" s="190" t="s">
        <v>21</v>
      </c>
      <c r="N194" s="191" t="s">
        <v>40</v>
      </c>
      <c r="O194" s="39"/>
      <c r="P194" s="192">
        <f>O194*H194</f>
        <v>0</v>
      </c>
      <c r="Q194" s="192">
        <v>0</v>
      </c>
      <c r="R194" s="192">
        <f>Q194*H194</f>
        <v>0</v>
      </c>
      <c r="S194" s="192">
        <v>0</v>
      </c>
      <c r="T194" s="193">
        <f>S194*H194</f>
        <v>0</v>
      </c>
      <c r="AR194" s="21" t="s">
        <v>133</v>
      </c>
      <c r="AT194" s="21" t="s">
        <v>129</v>
      </c>
      <c r="AU194" s="21" t="s">
        <v>76</v>
      </c>
      <c r="AY194" s="21" t="s">
        <v>126</v>
      </c>
      <c r="BE194" s="194">
        <f>IF(N194="základní",J194,0)</f>
        <v>0</v>
      </c>
      <c r="BF194" s="194">
        <f>IF(N194="snížená",J194,0)</f>
        <v>0</v>
      </c>
      <c r="BG194" s="194">
        <f>IF(N194="zákl. přenesená",J194,0)</f>
        <v>0</v>
      </c>
      <c r="BH194" s="194">
        <f>IF(N194="sníž. přenesená",J194,0)</f>
        <v>0</v>
      </c>
      <c r="BI194" s="194">
        <f>IF(N194="nulová",J194,0)</f>
        <v>0</v>
      </c>
      <c r="BJ194" s="21" t="s">
        <v>76</v>
      </c>
      <c r="BK194" s="194">
        <f>ROUND(I194*H194,2)</f>
        <v>0</v>
      </c>
      <c r="BL194" s="21" t="s">
        <v>133</v>
      </c>
      <c r="BM194" s="21" t="s">
        <v>242</v>
      </c>
    </row>
    <row r="195" spans="2:51" s="10" customFormat="1" ht="13.5">
      <c r="B195" s="195"/>
      <c r="C195" s="196"/>
      <c r="D195" s="197" t="s">
        <v>134</v>
      </c>
      <c r="E195" s="198" t="s">
        <v>21</v>
      </c>
      <c r="F195" s="199" t="s">
        <v>479</v>
      </c>
      <c r="G195" s="196"/>
      <c r="H195" s="200">
        <v>0.99</v>
      </c>
      <c r="I195" s="201"/>
      <c r="J195" s="196"/>
      <c r="K195" s="196"/>
      <c r="L195" s="202"/>
      <c r="M195" s="203"/>
      <c r="N195" s="204"/>
      <c r="O195" s="204"/>
      <c r="P195" s="204"/>
      <c r="Q195" s="204"/>
      <c r="R195" s="204"/>
      <c r="S195" s="204"/>
      <c r="T195" s="205"/>
      <c r="AT195" s="206" t="s">
        <v>134</v>
      </c>
      <c r="AU195" s="206" t="s">
        <v>76</v>
      </c>
      <c r="AV195" s="10" t="s">
        <v>78</v>
      </c>
      <c r="AW195" s="10" t="s">
        <v>33</v>
      </c>
      <c r="AX195" s="10" t="s">
        <v>69</v>
      </c>
      <c r="AY195" s="206" t="s">
        <v>126</v>
      </c>
    </row>
    <row r="196" spans="2:51" s="11" customFormat="1" ht="13.5">
      <c r="B196" s="207"/>
      <c r="C196" s="208"/>
      <c r="D196" s="209" t="s">
        <v>134</v>
      </c>
      <c r="E196" s="210" t="s">
        <v>21</v>
      </c>
      <c r="F196" s="211" t="s">
        <v>136</v>
      </c>
      <c r="G196" s="208"/>
      <c r="H196" s="212">
        <v>0.99</v>
      </c>
      <c r="I196" s="213"/>
      <c r="J196" s="208"/>
      <c r="K196" s="208"/>
      <c r="L196" s="214"/>
      <c r="M196" s="215"/>
      <c r="N196" s="216"/>
      <c r="O196" s="216"/>
      <c r="P196" s="216"/>
      <c r="Q196" s="216"/>
      <c r="R196" s="216"/>
      <c r="S196" s="216"/>
      <c r="T196" s="217"/>
      <c r="AT196" s="218" t="s">
        <v>134</v>
      </c>
      <c r="AU196" s="218" t="s">
        <v>76</v>
      </c>
      <c r="AV196" s="11" t="s">
        <v>133</v>
      </c>
      <c r="AW196" s="11" t="s">
        <v>33</v>
      </c>
      <c r="AX196" s="11" t="s">
        <v>76</v>
      </c>
      <c r="AY196" s="218" t="s">
        <v>126</v>
      </c>
    </row>
    <row r="197" spans="2:65" s="1" customFormat="1" ht="22.5" customHeight="1">
      <c r="B197" s="38"/>
      <c r="C197" s="183" t="s">
        <v>247</v>
      </c>
      <c r="D197" s="183" t="s">
        <v>129</v>
      </c>
      <c r="E197" s="184" t="s">
        <v>147</v>
      </c>
      <c r="F197" s="185" t="s">
        <v>148</v>
      </c>
      <c r="G197" s="186" t="s">
        <v>132</v>
      </c>
      <c r="H197" s="187">
        <v>34.22</v>
      </c>
      <c r="I197" s="188"/>
      <c r="J197" s="189">
        <f>ROUND(I197*H197,2)</f>
        <v>0</v>
      </c>
      <c r="K197" s="185" t="s">
        <v>21</v>
      </c>
      <c r="L197" s="58"/>
      <c r="M197" s="190" t="s">
        <v>21</v>
      </c>
      <c r="N197" s="191" t="s">
        <v>40</v>
      </c>
      <c r="O197" s="39"/>
      <c r="P197" s="192">
        <f>O197*H197</f>
        <v>0</v>
      </c>
      <c r="Q197" s="192">
        <v>0</v>
      </c>
      <c r="R197" s="192">
        <f>Q197*H197</f>
        <v>0</v>
      </c>
      <c r="S197" s="192">
        <v>0</v>
      </c>
      <c r="T197" s="193">
        <f>S197*H197</f>
        <v>0</v>
      </c>
      <c r="AR197" s="21" t="s">
        <v>133</v>
      </c>
      <c r="AT197" s="21" t="s">
        <v>129</v>
      </c>
      <c r="AU197" s="21" t="s">
        <v>76</v>
      </c>
      <c r="AY197" s="21" t="s">
        <v>126</v>
      </c>
      <c r="BE197" s="194">
        <f>IF(N197="základní",J197,0)</f>
        <v>0</v>
      </c>
      <c r="BF197" s="194">
        <f>IF(N197="snížená",J197,0)</f>
        <v>0</v>
      </c>
      <c r="BG197" s="194">
        <f>IF(N197="zákl. přenesená",J197,0)</f>
        <v>0</v>
      </c>
      <c r="BH197" s="194">
        <f>IF(N197="sníž. přenesená",J197,0)</f>
        <v>0</v>
      </c>
      <c r="BI197" s="194">
        <f>IF(N197="nulová",J197,0)</f>
        <v>0</v>
      </c>
      <c r="BJ197" s="21" t="s">
        <v>76</v>
      </c>
      <c r="BK197" s="194">
        <f>ROUND(I197*H197,2)</f>
        <v>0</v>
      </c>
      <c r="BL197" s="21" t="s">
        <v>133</v>
      </c>
      <c r="BM197" s="21" t="s">
        <v>247</v>
      </c>
    </row>
    <row r="198" spans="2:51" s="10" customFormat="1" ht="13.5">
      <c r="B198" s="195"/>
      <c r="C198" s="196"/>
      <c r="D198" s="197" t="s">
        <v>134</v>
      </c>
      <c r="E198" s="198" t="s">
        <v>21</v>
      </c>
      <c r="F198" s="199" t="s">
        <v>409</v>
      </c>
      <c r="G198" s="196"/>
      <c r="H198" s="200">
        <v>34.22</v>
      </c>
      <c r="I198" s="201"/>
      <c r="J198" s="196"/>
      <c r="K198" s="196"/>
      <c r="L198" s="202"/>
      <c r="M198" s="203"/>
      <c r="N198" s="204"/>
      <c r="O198" s="204"/>
      <c r="P198" s="204"/>
      <c r="Q198" s="204"/>
      <c r="R198" s="204"/>
      <c r="S198" s="204"/>
      <c r="T198" s="205"/>
      <c r="AT198" s="206" t="s">
        <v>134</v>
      </c>
      <c r="AU198" s="206" t="s">
        <v>76</v>
      </c>
      <c r="AV198" s="10" t="s">
        <v>78</v>
      </c>
      <c r="AW198" s="10" t="s">
        <v>33</v>
      </c>
      <c r="AX198" s="10" t="s">
        <v>69</v>
      </c>
      <c r="AY198" s="206" t="s">
        <v>126</v>
      </c>
    </row>
    <row r="199" spans="2:51" s="11" customFormat="1" ht="13.5">
      <c r="B199" s="207"/>
      <c r="C199" s="208"/>
      <c r="D199" s="209" t="s">
        <v>134</v>
      </c>
      <c r="E199" s="210" t="s">
        <v>21</v>
      </c>
      <c r="F199" s="211" t="s">
        <v>136</v>
      </c>
      <c r="G199" s="208"/>
      <c r="H199" s="212">
        <v>34.22</v>
      </c>
      <c r="I199" s="213"/>
      <c r="J199" s="208"/>
      <c r="K199" s="208"/>
      <c r="L199" s="214"/>
      <c r="M199" s="215"/>
      <c r="N199" s="216"/>
      <c r="O199" s="216"/>
      <c r="P199" s="216"/>
      <c r="Q199" s="216"/>
      <c r="R199" s="216"/>
      <c r="S199" s="216"/>
      <c r="T199" s="217"/>
      <c r="AT199" s="218" t="s">
        <v>134</v>
      </c>
      <c r="AU199" s="218" t="s">
        <v>76</v>
      </c>
      <c r="AV199" s="11" t="s">
        <v>133</v>
      </c>
      <c r="AW199" s="11" t="s">
        <v>33</v>
      </c>
      <c r="AX199" s="11" t="s">
        <v>76</v>
      </c>
      <c r="AY199" s="218" t="s">
        <v>126</v>
      </c>
    </row>
    <row r="200" spans="2:65" s="1" customFormat="1" ht="22.5" customHeight="1">
      <c r="B200" s="38"/>
      <c r="C200" s="183" t="s">
        <v>252</v>
      </c>
      <c r="D200" s="183" t="s">
        <v>129</v>
      </c>
      <c r="E200" s="184" t="s">
        <v>153</v>
      </c>
      <c r="F200" s="185" t="s">
        <v>154</v>
      </c>
      <c r="G200" s="186" t="s">
        <v>132</v>
      </c>
      <c r="H200" s="187">
        <v>37.642</v>
      </c>
      <c r="I200" s="188"/>
      <c r="J200" s="189">
        <f>ROUND(I200*H200,2)</f>
        <v>0</v>
      </c>
      <c r="K200" s="185" t="s">
        <v>21</v>
      </c>
      <c r="L200" s="58"/>
      <c r="M200" s="190" t="s">
        <v>21</v>
      </c>
      <c r="N200" s="191" t="s">
        <v>40</v>
      </c>
      <c r="O200" s="39"/>
      <c r="P200" s="192">
        <f>O200*H200</f>
        <v>0</v>
      </c>
      <c r="Q200" s="192">
        <v>0</v>
      </c>
      <c r="R200" s="192">
        <f>Q200*H200</f>
        <v>0</v>
      </c>
      <c r="S200" s="192">
        <v>0</v>
      </c>
      <c r="T200" s="193">
        <f>S200*H200</f>
        <v>0</v>
      </c>
      <c r="AR200" s="21" t="s">
        <v>133</v>
      </c>
      <c r="AT200" s="21" t="s">
        <v>129</v>
      </c>
      <c r="AU200" s="21" t="s">
        <v>76</v>
      </c>
      <c r="AY200" s="21" t="s">
        <v>126</v>
      </c>
      <c r="BE200" s="194">
        <f>IF(N200="základní",J200,0)</f>
        <v>0</v>
      </c>
      <c r="BF200" s="194">
        <f>IF(N200="snížená",J200,0)</f>
        <v>0</v>
      </c>
      <c r="BG200" s="194">
        <f>IF(N200="zákl. přenesená",J200,0)</f>
        <v>0</v>
      </c>
      <c r="BH200" s="194">
        <f>IF(N200="sníž. přenesená",J200,0)</f>
        <v>0</v>
      </c>
      <c r="BI200" s="194">
        <f>IF(N200="nulová",J200,0)</f>
        <v>0</v>
      </c>
      <c r="BJ200" s="21" t="s">
        <v>76</v>
      </c>
      <c r="BK200" s="194">
        <f>ROUND(I200*H200,2)</f>
        <v>0</v>
      </c>
      <c r="BL200" s="21" t="s">
        <v>133</v>
      </c>
      <c r="BM200" s="21" t="s">
        <v>252</v>
      </c>
    </row>
    <row r="201" spans="2:51" s="10" customFormat="1" ht="13.5">
      <c r="B201" s="195"/>
      <c r="C201" s="196"/>
      <c r="D201" s="209" t="s">
        <v>134</v>
      </c>
      <c r="E201" s="222" t="s">
        <v>21</v>
      </c>
      <c r="F201" s="223" t="s">
        <v>480</v>
      </c>
      <c r="G201" s="196"/>
      <c r="H201" s="224">
        <v>37.642</v>
      </c>
      <c r="I201" s="201"/>
      <c r="J201" s="196"/>
      <c r="K201" s="196"/>
      <c r="L201" s="202"/>
      <c r="M201" s="203"/>
      <c r="N201" s="204"/>
      <c r="O201" s="204"/>
      <c r="P201" s="204"/>
      <c r="Q201" s="204"/>
      <c r="R201" s="204"/>
      <c r="S201" s="204"/>
      <c r="T201" s="205"/>
      <c r="AT201" s="206" t="s">
        <v>134</v>
      </c>
      <c r="AU201" s="206" t="s">
        <v>76</v>
      </c>
      <c r="AV201" s="10" t="s">
        <v>78</v>
      </c>
      <c r="AW201" s="10" t="s">
        <v>33</v>
      </c>
      <c r="AX201" s="10" t="s">
        <v>69</v>
      </c>
      <c r="AY201" s="206" t="s">
        <v>126</v>
      </c>
    </row>
    <row r="202" spans="2:65" s="1" customFormat="1" ht="22.5" customHeight="1">
      <c r="B202" s="38"/>
      <c r="C202" s="183" t="s">
        <v>255</v>
      </c>
      <c r="D202" s="183" t="s">
        <v>129</v>
      </c>
      <c r="E202" s="184" t="s">
        <v>150</v>
      </c>
      <c r="F202" s="185" t="s">
        <v>151</v>
      </c>
      <c r="G202" s="186" t="s">
        <v>132</v>
      </c>
      <c r="H202" s="187">
        <v>34.22</v>
      </c>
      <c r="I202" s="188"/>
      <c r="J202" s="189">
        <f>ROUND(I202*H202,2)</f>
        <v>0</v>
      </c>
      <c r="K202" s="185" t="s">
        <v>21</v>
      </c>
      <c r="L202" s="58"/>
      <c r="M202" s="190" t="s">
        <v>21</v>
      </c>
      <c r="N202" s="191" t="s">
        <v>40</v>
      </c>
      <c r="O202" s="39"/>
      <c r="P202" s="192">
        <f>O202*H202</f>
        <v>0</v>
      </c>
      <c r="Q202" s="192">
        <v>0</v>
      </c>
      <c r="R202" s="192">
        <f>Q202*H202</f>
        <v>0</v>
      </c>
      <c r="S202" s="192">
        <v>0</v>
      </c>
      <c r="T202" s="193">
        <f>S202*H202</f>
        <v>0</v>
      </c>
      <c r="AR202" s="21" t="s">
        <v>133</v>
      </c>
      <c r="AT202" s="21" t="s">
        <v>129</v>
      </c>
      <c r="AU202" s="21" t="s">
        <v>76</v>
      </c>
      <c r="AY202" s="21" t="s">
        <v>126</v>
      </c>
      <c r="BE202" s="194">
        <f>IF(N202="základní",J202,0)</f>
        <v>0</v>
      </c>
      <c r="BF202" s="194">
        <f>IF(N202="snížená",J202,0)</f>
        <v>0</v>
      </c>
      <c r="BG202" s="194">
        <f>IF(N202="zákl. přenesená",J202,0)</f>
        <v>0</v>
      </c>
      <c r="BH202" s="194">
        <f>IF(N202="sníž. přenesená",J202,0)</f>
        <v>0</v>
      </c>
      <c r="BI202" s="194">
        <f>IF(N202="nulová",J202,0)</f>
        <v>0</v>
      </c>
      <c r="BJ202" s="21" t="s">
        <v>76</v>
      </c>
      <c r="BK202" s="194">
        <f>ROUND(I202*H202,2)</f>
        <v>0</v>
      </c>
      <c r="BL202" s="21" t="s">
        <v>133</v>
      </c>
      <c r="BM202" s="21" t="s">
        <v>255</v>
      </c>
    </row>
    <row r="203" spans="2:51" s="10" customFormat="1" ht="13.5">
      <c r="B203" s="195"/>
      <c r="C203" s="196"/>
      <c r="D203" s="197" t="s">
        <v>134</v>
      </c>
      <c r="E203" s="198" t="s">
        <v>21</v>
      </c>
      <c r="F203" s="199" t="s">
        <v>409</v>
      </c>
      <c r="G203" s="196"/>
      <c r="H203" s="200">
        <v>34.22</v>
      </c>
      <c r="I203" s="201"/>
      <c r="J203" s="196"/>
      <c r="K203" s="196"/>
      <c r="L203" s="202"/>
      <c r="M203" s="203"/>
      <c r="N203" s="204"/>
      <c r="O203" s="204"/>
      <c r="P203" s="204"/>
      <c r="Q203" s="204"/>
      <c r="R203" s="204"/>
      <c r="S203" s="204"/>
      <c r="T203" s="205"/>
      <c r="AT203" s="206" t="s">
        <v>134</v>
      </c>
      <c r="AU203" s="206" t="s">
        <v>76</v>
      </c>
      <c r="AV203" s="10" t="s">
        <v>78</v>
      </c>
      <c r="AW203" s="10" t="s">
        <v>33</v>
      </c>
      <c r="AX203" s="10" t="s">
        <v>69</v>
      </c>
      <c r="AY203" s="206" t="s">
        <v>126</v>
      </c>
    </row>
    <row r="204" spans="2:51" s="11" customFormat="1" ht="13.5">
      <c r="B204" s="207"/>
      <c r="C204" s="208"/>
      <c r="D204" s="209" t="s">
        <v>134</v>
      </c>
      <c r="E204" s="210" t="s">
        <v>21</v>
      </c>
      <c r="F204" s="211" t="s">
        <v>136</v>
      </c>
      <c r="G204" s="208"/>
      <c r="H204" s="212">
        <v>34.22</v>
      </c>
      <c r="I204" s="213"/>
      <c r="J204" s="208"/>
      <c r="K204" s="208"/>
      <c r="L204" s="214"/>
      <c r="M204" s="215"/>
      <c r="N204" s="216"/>
      <c r="O204" s="216"/>
      <c r="P204" s="216"/>
      <c r="Q204" s="216"/>
      <c r="R204" s="216"/>
      <c r="S204" s="216"/>
      <c r="T204" s="217"/>
      <c r="AT204" s="218" t="s">
        <v>134</v>
      </c>
      <c r="AU204" s="218" t="s">
        <v>76</v>
      </c>
      <c r="AV204" s="11" t="s">
        <v>133</v>
      </c>
      <c r="AW204" s="11" t="s">
        <v>33</v>
      </c>
      <c r="AX204" s="11" t="s">
        <v>76</v>
      </c>
      <c r="AY204" s="218" t="s">
        <v>126</v>
      </c>
    </row>
    <row r="205" spans="2:65" s="1" customFormat="1" ht="22.5" customHeight="1">
      <c r="B205" s="38"/>
      <c r="C205" s="183" t="s">
        <v>258</v>
      </c>
      <c r="D205" s="183" t="s">
        <v>129</v>
      </c>
      <c r="E205" s="184" t="s">
        <v>481</v>
      </c>
      <c r="F205" s="185" t="s">
        <v>482</v>
      </c>
      <c r="G205" s="186" t="s">
        <v>207</v>
      </c>
      <c r="H205" s="187">
        <v>38.5</v>
      </c>
      <c r="I205" s="188"/>
      <c r="J205" s="189">
        <f>ROUND(I205*H205,2)</f>
        <v>0</v>
      </c>
      <c r="K205" s="185" t="s">
        <v>21</v>
      </c>
      <c r="L205" s="58"/>
      <c r="M205" s="190" t="s">
        <v>21</v>
      </c>
      <c r="N205" s="191" t="s">
        <v>40</v>
      </c>
      <c r="O205" s="39"/>
      <c r="P205" s="192">
        <f>O205*H205</f>
        <v>0</v>
      </c>
      <c r="Q205" s="192">
        <v>0</v>
      </c>
      <c r="R205" s="192">
        <f>Q205*H205</f>
        <v>0</v>
      </c>
      <c r="S205" s="192">
        <v>0</v>
      </c>
      <c r="T205" s="193">
        <f>S205*H205</f>
        <v>0</v>
      </c>
      <c r="AR205" s="21" t="s">
        <v>133</v>
      </c>
      <c r="AT205" s="21" t="s">
        <v>129</v>
      </c>
      <c r="AU205" s="21" t="s">
        <v>76</v>
      </c>
      <c r="AY205" s="21" t="s">
        <v>126</v>
      </c>
      <c r="BE205" s="194">
        <f>IF(N205="základní",J205,0)</f>
        <v>0</v>
      </c>
      <c r="BF205" s="194">
        <f>IF(N205="snížená",J205,0)</f>
        <v>0</v>
      </c>
      <c r="BG205" s="194">
        <f>IF(N205="zákl. přenesená",J205,0)</f>
        <v>0</v>
      </c>
      <c r="BH205" s="194">
        <f>IF(N205="sníž. přenesená",J205,0)</f>
        <v>0</v>
      </c>
      <c r="BI205" s="194">
        <f>IF(N205="nulová",J205,0)</f>
        <v>0</v>
      </c>
      <c r="BJ205" s="21" t="s">
        <v>76</v>
      </c>
      <c r="BK205" s="194">
        <f>ROUND(I205*H205,2)</f>
        <v>0</v>
      </c>
      <c r="BL205" s="21" t="s">
        <v>133</v>
      </c>
      <c r="BM205" s="21" t="s">
        <v>258</v>
      </c>
    </row>
    <row r="206" spans="2:51" s="10" customFormat="1" ht="13.5">
      <c r="B206" s="195"/>
      <c r="C206" s="196"/>
      <c r="D206" s="197" t="s">
        <v>134</v>
      </c>
      <c r="E206" s="198" t="s">
        <v>21</v>
      </c>
      <c r="F206" s="199" t="s">
        <v>483</v>
      </c>
      <c r="G206" s="196"/>
      <c r="H206" s="200">
        <v>38.5</v>
      </c>
      <c r="I206" s="201"/>
      <c r="J206" s="196"/>
      <c r="K206" s="196"/>
      <c r="L206" s="202"/>
      <c r="M206" s="203"/>
      <c r="N206" s="204"/>
      <c r="O206" s="204"/>
      <c r="P206" s="204"/>
      <c r="Q206" s="204"/>
      <c r="R206" s="204"/>
      <c r="S206" s="204"/>
      <c r="T206" s="205"/>
      <c r="AT206" s="206" t="s">
        <v>134</v>
      </c>
      <c r="AU206" s="206" t="s">
        <v>76</v>
      </c>
      <c r="AV206" s="10" t="s">
        <v>78</v>
      </c>
      <c r="AW206" s="10" t="s">
        <v>33</v>
      </c>
      <c r="AX206" s="10" t="s">
        <v>69</v>
      </c>
      <c r="AY206" s="206" t="s">
        <v>126</v>
      </c>
    </row>
    <row r="207" spans="2:51" s="11" customFormat="1" ht="13.5">
      <c r="B207" s="207"/>
      <c r="C207" s="208"/>
      <c r="D207" s="197" t="s">
        <v>134</v>
      </c>
      <c r="E207" s="219" t="s">
        <v>21</v>
      </c>
      <c r="F207" s="220" t="s">
        <v>136</v>
      </c>
      <c r="G207" s="208"/>
      <c r="H207" s="221">
        <v>38.5</v>
      </c>
      <c r="I207" s="213"/>
      <c r="J207" s="208"/>
      <c r="K207" s="208"/>
      <c r="L207" s="214"/>
      <c r="M207" s="215"/>
      <c r="N207" s="216"/>
      <c r="O207" s="216"/>
      <c r="P207" s="216"/>
      <c r="Q207" s="216"/>
      <c r="R207" s="216"/>
      <c r="S207" s="216"/>
      <c r="T207" s="217"/>
      <c r="AT207" s="218" t="s">
        <v>134</v>
      </c>
      <c r="AU207" s="218" t="s">
        <v>76</v>
      </c>
      <c r="AV207" s="11" t="s">
        <v>133</v>
      </c>
      <c r="AW207" s="11" t="s">
        <v>33</v>
      </c>
      <c r="AX207" s="11" t="s">
        <v>76</v>
      </c>
      <c r="AY207" s="218" t="s">
        <v>126</v>
      </c>
    </row>
    <row r="208" spans="2:63" s="9" customFormat="1" ht="37.35" customHeight="1">
      <c r="B208" s="166"/>
      <c r="C208" s="167"/>
      <c r="D208" s="180" t="s">
        <v>68</v>
      </c>
      <c r="E208" s="181" t="s">
        <v>156</v>
      </c>
      <c r="F208" s="181" t="s">
        <v>157</v>
      </c>
      <c r="G208" s="167"/>
      <c r="H208" s="167"/>
      <c r="I208" s="170"/>
      <c r="J208" s="182">
        <f>BK208</f>
        <v>0</v>
      </c>
      <c r="K208" s="167"/>
      <c r="L208" s="172"/>
      <c r="M208" s="173"/>
      <c r="N208" s="174"/>
      <c r="O208" s="174"/>
      <c r="P208" s="175">
        <f>SUM(P209:P266)</f>
        <v>0</v>
      </c>
      <c r="Q208" s="174"/>
      <c r="R208" s="175">
        <f>SUM(R209:R266)</f>
        <v>0</v>
      </c>
      <c r="S208" s="174"/>
      <c r="T208" s="176">
        <f>SUM(T209:T266)</f>
        <v>0</v>
      </c>
      <c r="AR208" s="177" t="s">
        <v>76</v>
      </c>
      <c r="AT208" s="178" t="s">
        <v>68</v>
      </c>
      <c r="AU208" s="178" t="s">
        <v>69</v>
      </c>
      <c r="AY208" s="177" t="s">
        <v>126</v>
      </c>
      <c r="BK208" s="179">
        <f>SUM(BK209:BK266)</f>
        <v>0</v>
      </c>
    </row>
    <row r="209" spans="2:65" s="1" customFormat="1" ht="22.5" customHeight="1">
      <c r="B209" s="38"/>
      <c r="C209" s="183" t="s">
        <v>262</v>
      </c>
      <c r="D209" s="183" t="s">
        <v>129</v>
      </c>
      <c r="E209" s="184" t="s">
        <v>159</v>
      </c>
      <c r="F209" s="185" t="s">
        <v>160</v>
      </c>
      <c r="G209" s="186" t="s">
        <v>132</v>
      </c>
      <c r="H209" s="187">
        <v>150.15</v>
      </c>
      <c r="I209" s="188"/>
      <c r="J209" s="189">
        <f>ROUND(I209*H209,2)</f>
        <v>0</v>
      </c>
      <c r="K209" s="185" t="s">
        <v>21</v>
      </c>
      <c r="L209" s="58"/>
      <c r="M209" s="190" t="s">
        <v>21</v>
      </c>
      <c r="N209" s="191" t="s">
        <v>40</v>
      </c>
      <c r="O209" s="39"/>
      <c r="P209" s="192">
        <f>O209*H209</f>
        <v>0</v>
      </c>
      <c r="Q209" s="192">
        <v>0</v>
      </c>
      <c r="R209" s="192">
        <f>Q209*H209</f>
        <v>0</v>
      </c>
      <c r="S209" s="192">
        <v>0</v>
      </c>
      <c r="T209" s="193">
        <f>S209*H209</f>
        <v>0</v>
      </c>
      <c r="AR209" s="21" t="s">
        <v>133</v>
      </c>
      <c r="AT209" s="21" t="s">
        <v>129</v>
      </c>
      <c r="AU209" s="21" t="s">
        <v>76</v>
      </c>
      <c r="AY209" s="21" t="s">
        <v>126</v>
      </c>
      <c r="BE209" s="194">
        <f>IF(N209="základní",J209,0)</f>
        <v>0</v>
      </c>
      <c r="BF209" s="194">
        <f>IF(N209="snížená",J209,0)</f>
        <v>0</v>
      </c>
      <c r="BG209" s="194">
        <f>IF(N209="zákl. přenesená",J209,0)</f>
        <v>0</v>
      </c>
      <c r="BH209" s="194">
        <f>IF(N209="sníž. přenesená",J209,0)</f>
        <v>0</v>
      </c>
      <c r="BI209" s="194">
        <f>IF(N209="nulová",J209,0)</f>
        <v>0</v>
      </c>
      <c r="BJ209" s="21" t="s">
        <v>76</v>
      </c>
      <c r="BK209" s="194">
        <f>ROUND(I209*H209,2)</f>
        <v>0</v>
      </c>
      <c r="BL209" s="21" t="s">
        <v>133</v>
      </c>
      <c r="BM209" s="21" t="s">
        <v>262</v>
      </c>
    </row>
    <row r="210" spans="2:51" s="10" customFormat="1" ht="13.5">
      <c r="B210" s="195"/>
      <c r="C210" s="196"/>
      <c r="D210" s="197" t="s">
        <v>134</v>
      </c>
      <c r="E210" s="198" t="s">
        <v>21</v>
      </c>
      <c r="F210" s="199" t="s">
        <v>484</v>
      </c>
      <c r="G210" s="196"/>
      <c r="H210" s="200">
        <v>150.15</v>
      </c>
      <c r="I210" s="201"/>
      <c r="J210" s="196"/>
      <c r="K210" s="196"/>
      <c r="L210" s="202"/>
      <c r="M210" s="203"/>
      <c r="N210" s="204"/>
      <c r="O210" s="204"/>
      <c r="P210" s="204"/>
      <c r="Q210" s="204"/>
      <c r="R210" s="204"/>
      <c r="S210" s="204"/>
      <c r="T210" s="205"/>
      <c r="AT210" s="206" t="s">
        <v>134</v>
      </c>
      <c r="AU210" s="206" t="s">
        <v>76</v>
      </c>
      <c r="AV210" s="10" t="s">
        <v>78</v>
      </c>
      <c r="AW210" s="10" t="s">
        <v>33</v>
      </c>
      <c r="AX210" s="10" t="s">
        <v>69</v>
      </c>
      <c r="AY210" s="206" t="s">
        <v>126</v>
      </c>
    </row>
    <row r="211" spans="2:51" s="11" customFormat="1" ht="13.5">
      <c r="B211" s="207"/>
      <c r="C211" s="208"/>
      <c r="D211" s="209" t="s">
        <v>134</v>
      </c>
      <c r="E211" s="210" t="s">
        <v>21</v>
      </c>
      <c r="F211" s="211" t="s">
        <v>136</v>
      </c>
      <c r="G211" s="208"/>
      <c r="H211" s="212">
        <v>150.15</v>
      </c>
      <c r="I211" s="213"/>
      <c r="J211" s="208"/>
      <c r="K211" s="208"/>
      <c r="L211" s="214"/>
      <c r="M211" s="215"/>
      <c r="N211" s="216"/>
      <c r="O211" s="216"/>
      <c r="P211" s="216"/>
      <c r="Q211" s="216"/>
      <c r="R211" s="216"/>
      <c r="S211" s="216"/>
      <c r="T211" s="217"/>
      <c r="AT211" s="218" t="s">
        <v>134</v>
      </c>
      <c r="AU211" s="218" t="s">
        <v>76</v>
      </c>
      <c r="AV211" s="11" t="s">
        <v>133</v>
      </c>
      <c r="AW211" s="11" t="s">
        <v>33</v>
      </c>
      <c r="AX211" s="11" t="s">
        <v>76</v>
      </c>
      <c r="AY211" s="218" t="s">
        <v>126</v>
      </c>
    </row>
    <row r="212" spans="2:65" s="1" customFormat="1" ht="22.5" customHeight="1">
      <c r="B212" s="38"/>
      <c r="C212" s="183" t="s">
        <v>265</v>
      </c>
      <c r="D212" s="183" t="s">
        <v>129</v>
      </c>
      <c r="E212" s="184" t="s">
        <v>171</v>
      </c>
      <c r="F212" s="185" t="s">
        <v>172</v>
      </c>
      <c r="G212" s="186" t="s">
        <v>132</v>
      </c>
      <c r="H212" s="187">
        <v>494.836</v>
      </c>
      <c r="I212" s="188"/>
      <c r="J212" s="189">
        <f>ROUND(I212*H212,2)</f>
        <v>0</v>
      </c>
      <c r="K212" s="185" t="s">
        <v>21</v>
      </c>
      <c r="L212" s="58"/>
      <c r="M212" s="190" t="s">
        <v>21</v>
      </c>
      <c r="N212" s="191" t="s">
        <v>40</v>
      </c>
      <c r="O212" s="39"/>
      <c r="P212" s="192">
        <f>O212*H212</f>
        <v>0</v>
      </c>
      <c r="Q212" s="192">
        <v>0</v>
      </c>
      <c r="R212" s="192">
        <f>Q212*H212</f>
        <v>0</v>
      </c>
      <c r="S212" s="192">
        <v>0</v>
      </c>
      <c r="T212" s="193">
        <f>S212*H212</f>
        <v>0</v>
      </c>
      <c r="AR212" s="21" t="s">
        <v>133</v>
      </c>
      <c r="AT212" s="21" t="s">
        <v>129</v>
      </c>
      <c r="AU212" s="21" t="s">
        <v>76</v>
      </c>
      <c r="AY212" s="21" t="s">
        <v>126</v>
      </c>
      <c r="BE212" s="194">
        <f>IF(N212="základní",J212,0)</f>
        <v>0</v>
      </c>
      <c r="BF212" s="194">
        <f>IF(N212="snížená",J212,0)</f>
        <v>0</v>
      </c>
      <c r="BG212" s="194">
        <f>IF(N212="zákl. přenesená",J212,0)</f>
        <v>0</v>
      </c>
      <c r="BH212" s="194">
        <f>IF(N212="sníž. přenesená",J212,0)</f>
        <v>0</v>
      </c>
      <c r="BI212" s="194">
        <f>IF(N212="nulová",J212,0)</f>
        <v>0</v>
      </c>
      <c r="BJ212" s="21" t="s">
        <v>76</v>
      </c>
      <c r="BK212" s="194">
        <f>ROUND(I212*H212,2)</f>
        <v>0</v>
      </c>
      <c r="BL212" s="21" t="s">
        <v>133</v>
      </c>
      <c r="BM212" s="21" t="s">
        <v>265</v>
      </c>
    </row>
    <row r="213" spans="2:51" s="10" customFormat="1" ht="13.5">
      <c r="B213" s="195"/>
      <c r="C213" s="196"/>
      <c r="D213" s="197" t="s">
        <v>134</v>
      </c>
      <c r="E213" s="198" t="s">
        <v>21</v>
      </c>
      <c r="F213" s="199" t="s">
        <v>485</v>
      </c>
      <c r="G213" s="196"/>
      <c r="H213" s="200">
        <v>340.286</v>
      </c>
      <c r="I213" s="201"/>
      <c r="J213" s="196"/>
      <c r="K213" s="196"/>
      <c r="L213" s="202"/>
      <c r="M213" s="203"/>
      <c r="N213" s="204"/>
      <c r="O213" s="204"/>
      <c r="P213" s="204"/>
      <c r="Q213" s="204"/>
      <c r="R213" s="204"/>
      <c r="S213" s="204"/>
      <c r="T213" s="205"/>
      <c r="AT213" s="206" t="s">
        <v>134</v>
      </c>
      <c r="AU213" s="206" t="s">
        <v>76</v>
      </c>
      <c r="AV213" s="10" t="s">
        <v>78</v>
      </c>
      <c r="AW213" s="10" t="s">
        <v>33</v>
      </c>
      <c r="AX213" s="10" t="s">
        <v>69</v>
      </c>
      <c r="AY213" s="206" t="s">
        <v>126</v>
      </c>
    </row>
    <row r="214" spans="2:51" s="10" customFormat="1" ht="13.5">
      <c r="B214" s="195"/>
      <c r="C214" s="196"/>
      <c r="D214" s="197" t="s">
        <v>134</v>
      </c>
      <c r="E214" s="198" t="s">
        <v>21</v>
      </c>
      <c r="F214" s="199" t="s">
        <v>486</v>
      </c>
      <c r="G214" s="196"/>
      <c r="H214" s="200">
        <v>20.07</v>
      </c>
      <c r="I214" s="201"/>
      <c r="J214" s="196"/>
      <c r="K214" s="196"/>
      <c r="L214" s="202"/>
      <c r="M214" s="203"/>
      <c r="N214" s="204"/>
      <c r="O214" s="204"/>
      <c r="P214" s="204"/>
      <c r="Q214" s="204"/>
      <c r="R214" s="204"/>
      <c r="S214" s="204"/>
      <c r="T214" s="205"/>
      <c r="AT214" s="206" t="s">
        <v>134</v>
      </c>
      <c r="AU214" s="206" t="s">
        <v>76</v>
      </c>
      <c r="AV214" s="10" t="s">
        <v>78</v>
      </c>
      <c r="AW214" s="10" t="s">
        <v>33</v>
      </c>
      <c r="AX214" s="10" t="s">
        <v>69</v>
      </c>
      <c r="AY214" s="206" t="s">
        <v>126</v>
      </c>
    </row>
    <row r="215" spans="2:51" s="10" customFormat="1" ht="13.5">
      <c r="B215" s="195"/>
      <c r="C215" s="196"/>
      <c r="D215" s="197" t="s">
        <v>134</v>
      </c>
      <c r="E215" s="198" t="s">
        <v>21</v>
      </c>
      <c r="F215" s="199" t="s">
        <v>487</v>
      </c>
      <c r="G215" s="196"/>
      <c r="H215" s="200">
        <v>70.08</v>
      </c>
      <c r="I215" s="201"/>
      <c r="J215" s="196"/>
      <c r="K215" s="196"/>
      <c r="L215" s="202"/>
      <c r="M215" s="203"/>
      <c r="N215" s="204"/>
      <c r="O215" s="204"/>
      <c r="P215" s="204"/>
      <c r="Q215" s="204"/>
      <c r="R215" s="204"/>
      <c r="S215" s="204"/>
      <c r="T215" s="205"/>
      <c r="AT215" s="206" t="s">
        <v>134</v>
      </c>
      <c r="AU215" s="206" t="s">
        <v>76</v>
      </c>
      <c r="AV215" s="10" t="s">
        <v>78</v>
      </c>
      <c r="AW215" s="10" t="s">
        <v>33</v>
      </c>
      <c r="AX215" s="10" t="s">
        <v>69</v>
      </c>
      <c r="AY215" s="206" t="s">
        <v>126</v>
      </c>
    </row>
    <row r="216" spans="2:51" s="10" customFormat="1" ht="13.5">
      <c r="B216" s="195"/>
      <c r="C216" s="196"/>
      <c r="D216" s="197" t="s">
        <v>134</v>
      </c>
      <c r="E216" s="198" t="s">
        <v>21</v>
      </c>
      <c r="F216" s="199" t="s">
        <v>488</v>
      </c>
      <c r="G216" s="196"/>
      <c r="H216" s="200">
        <v>40.25</v>
      </c>
      <c r="I216" s="201"/>
      <c r="J216" s="196"/>
      <c r="K216" s="196"/>
      <c r="L216" s="202"/>
      <c r="M216" s="203"/>
      <c r="N216" s="204"/>
      <c r="O216" s="204"/>
      <c r="P216" s="204"/>
      <c r="Q216" s="204"/>
      <c r="R216" s="204"/>
      <c r="S216" s="204"/>
      <c r="T216" s="205"/>
      <c r="AT216" s="206" t="s">
        <v>134</v>
      </c>
      <c r="AU216" s="206" t="s">
        <v>76</v>
      </c>
      <c r="AV216" s="10" t="s">
        <v>78</v>
      </c>
      <c r="AW216" s="10" t="s">
        <v>33</v>
      </c>
      <c r="AX216" s="10" t="s">
        <v>69</v>
      </c>
      <c r="AY216" s="206" t="s">
        <v>126</v>
      </c>
    </row>
    <row r="217" spans="2:51" s="10" customFormat="1" ht="13.5">
      <c r="B217" s="195"/>
      <c r="C217" s="196"/>
      <c r="D217" s="197" t="s">
        <v>134</v>
      </c>
      <c r="E217" s="198" t="s">
        <v>21</v>
      </c>
      <c r="F217" s="199" t="s">
        <v>489</v>
      </c>
      <c r="G217" s="196"/>
      <c r="H217" s="200">
        <v>24.15</v>
      </c>
      <c r="I217" s="201"/>
      <c r="J217" s="196"/>
      <c r="K217" s="196"/>
      <c r="L217" s="202"/>
      <c r="M217" s="203"/>
      <c r="N217" s="204"/>
      <c r="O217" s="204"/>
      <c r="P217" s="204"/>
      <c r="Q217" s="204"/>
      <c r="R217" s="204"/>
      <c r="S217" s="204"/>
      <c r="T217" s="205"/>
      <c r="AT217" s="206" t="s">
        <v>134</v>
      </c>
      <c r="AU217" s="206" t="s">
        <v>76</v>
      </c>
      <c r="AV217" s="10" t="s">
        <v>78</v>
      </c>
      <c r="AW217" s="10" t="s">
        <v>33</v>
      </c>
      <c r="AX217" s="10" t="s">
        <v>69</v>
      </c>
      <c r="AY217" s="206" t="s">
        <v>126</v>
      </c>
    </row>
    <row r="218" spans="2:51" s="11" customFormat="1" ht="13.5">
      <c r="B218" s="207"/>
      <c r="C218" s="208"/>
      <c r="D218" s="209" t="s">
        <v>134</v>
      </c>
      <c r="E218" s="210" t="s">
        <v>21</v>
      </c>
      <c r="F218" s="211" t="s">
        <v>136</v>
      </c>
      <c r="G218" s="208"/>
      <c r="H218" s="212">
        <v>494.836</v>
      </c>
      <c r="I218" s="213"/>
      <c r="J218" s="208"/>
      <c r="K218" s="208"/>
      <c r="L218" s="214"/>
      <c r="M218" s="215"/>
      <c r="N218" s="216"/>
      <c r="O218" s="216"/>
      <c r="P218" s="216"/>
      <c r="Q218" s="216"/>
      <c r="R218" s="216"/>
      <c r="S218" s="216"/>
      <c r="T218" s="217"/>
      <c r="AT218" s="218" t="s">
        <v>134</v>
      </c>
      <c r="AU218" s="218" t="s">
        <v>76</v>
      </c>
      <c r="AV218" s="11" t="s">
        <v>133</v>
      </c>
      <c r="AW218" s="11" t="s">
        <v>33</v>
      </c>
      <c r="AX218" s="11" t="s">
        <v>76</v>
      </c>
      <c r="AY218" s="218" t="s">
        <v>126</v>
      </c>
    </row>
    <row r="219" spans="2:65" s="1" customFormat="1" ht="22.5" customHeight="1">
      <c r="B219" s="38"/>
      <c r="C219" s="183" t="s">
        <v>270</v>
      </c>
      <c r="D219" s="183" t="s">
        <v>129</v>
      </c>
      <c r="E219" s="184" t="s">
        <v>177</v>
      </c>
      <c r="F219" s="185" t="s">
        <v>178</v>
      </c>
      <c r="G219" s="186" t="s">
        <v>132</v>
      </c>
      <c r="H219" s="187">
        <v>340.286</v>
      </c>
      <c r="I219" s="188"/>
      <c r="J219" s="189">
        <f>ROUND(I219*H219,2)</f>
        <v>0</v>
      </c>
      <c r="K219" s="185" t="s">
        <v>21</v>
      </c>
      <c r="L219" s="58"/>
      <c r="M219" s="190" t="s">
        <v>21</v>
      </c>
      <c r="N219" s="191" t="s">
        <v>40</v>
      </c>
      <c r="O219" s="39"/>
      <c r="P219" s="192">
        <f>O219*H219</f>
        <v>0</v>
      </c>
      <c r="Q219" s="192">
        <v>0</v>
      </c>
      <c r="R219" s="192">
        <f>Q219*H219</f>
        <v>0</v>
      </c>
      <c r="S219" s="192">
        <v>0</v>
      </c>
      <c r="T219" s="193">
        <f>S219*H219</f>
        <v>0</v>
      </c>
      <c r="AR219" s="21" t="s">
        <v>133</v>
      </c>
      <c r="AT219" s="21" t="s">
        <v>129</v>
      </c>
      <c r="AU219" s="21" t="s">
        <v>76</v>
      </c>
      <c r="AY219" s="21" t="s">
        <v>126</v>
      </c>
      <c r="BE219" s="194">
        <f>IF(N219="základní",J219,0)</f>
        <v>0</v>
      </c>
      <c r="BF219" s="194">
        <f>IF(N219="snížená",J219,0)</f>
        <v>0</v>
      </c>
      <c r="BG219" s="194">
        <f>IF(N219="zákl. přenesená",J219,0)</f>
        <v>0</v>
      </c>
      <c r="BH219" s="194">
        <f>IF(N219="sníž. přenesená",J219,0)</f>
        <v>0</v>
      </c>
      <c r="BI219" s="194">
        <f>IF(N219="nulová",J219,0)</f>
        <v>0</v>
      </c>
      <c r="BJ219" s="21" t="s">
        <v>76</v>
      </c>
      <c r="BK219" s="194">
        <f>ROUND(I219*H219,2)</f>
        <v>0</v>
      </c>
      <c r="BL219" s="21" t="s">
        <v>133</v>
      </c>
      <c r="BM219" s="21" t="s">
        <v>270</v>
      </c>
    </row>
    <row r="220" spans="2:51" s="10" customFormat="1" ht="13.5">
      <c r="B220" s="195"/>
      <c r="C220" s="196"/>
      <c r="D220" s="197" t="s">
        <v>134</v>
      </c>
      <c r="E220" s="198" t="s">
        <v>21</v>
      </c>
      <c r="F220" s="199" t="s">
        <v>490</v>
      </c>
      <c r="G220" s="196"/>
      <c r="H220" s="200">
        <v>514.596</v>
      </c>
      <c r="I220" s="201"/>
      <c r="J220" s="196"/>
      <c r="K220" s="196"/>
      <c r="L220" s="202"/>
      <c r="M220" s="203"/>
      <c r="N220" s="204"/>
      <c r="O220" s="204"/>
      <c r="P220" s="204"/>
      <c r="Q220" s="204"/>
      <c r="R220" s="204"/>
      <c r="S220" s="204"/>
      <c r="T220" s="205"/>
      <c r="AT220" s="206" t="s">
        <v>134</v>
      </c>
      <c r="AU220" s="206" t="s">
        <v>76</v>
      </c>
      <c r="AV220" s="10" t="s">
        <v>78</v>
      </c>
      <c r="AW220" s="10" t="s">
        <v>33</v>
      </c>
      <c r="AX220" s="10" t="s">
        <v>69</v>
      </c>
      <c r="AY220" s="206" t="s">
        <v>126</v>
      </c>
    </row>
    <row r="221" spans="2:51" s="10" customFormat="1" ht="13.5">
      <c r="B221" s="195"/>
      <c r="C221" s="196"/>
      <c r="D221" s="197" t="s">
        <v>134</v>
      </c>
      <c r="E221" s="198" t="s">
        <v>21</v>
      </c>
      <c r="F221" s="199" t="s">
        <v>491</v>
      </c>
      <c r="G221" s="196"/>
      <c r="H221" s="200">
        <v>-150.15</v>
      </c>
      <c r="I221" s="201"/>
      <c r="J221" s="196"/>
      <c r="K221" s="196"/>
      <c r="L221" s="202"/>
      <c r="M221" s="203"/>
      <c r="N221" s="204"/>
      <c r="O221" s="204"/>
      <c r="P221" s="204"/>
      <c r="Q221" s="204"/>
      <c r="R221" s="204"/>
      <c r="S221" s="204"/>
      <c r="T221" s="205"/>
      <c r="AT221" s="206" t="s">
        <v>134</v>
      </c>
      <c r="AU221" s="206" t="s">
        <v>76</v>
      </c>
      <c r="AV221" s="10" t="s">
        <v>78</v>
      </c>
      <c r="AW221" s="10" t="s">
        <v>33</v>
      </c>
      <c r="AX221" s="10" t="s">
        <v>69</v>
      </c>
      <c r="AY221" s="206" t="s">
        <v>126</v>
      </c>
    </row>
    <row r="222" spans="2:51" s="10" customFormat="1" ht="13.5">
      <c r="B222" s="195"/>
      <c r="C222" s="196"/>
      <c r="D222" s="197" t="s">
        <v>134</v>
      </c>
      <c r="E222" s="198" t="s">
        <v>21</v>
      </c>
      <c r="F222" s="199" t="s">
        <v>492</v>
      </c>
      <c r="G222" s="196"/>
      <c r="H222" s="200">
        <v>-24.16</v>
      </c>
      <c r="I222" s="201"/>
      <c r="J222" s="196"/>
      <c r="K222" s="196"/>
      <c r="L222" s="202"/>
      <c r="M222" s="203"/>
      <c r="N222" s="204"/>
      <c r="O222" s="204"/>
      <c r="P222" s="204"/>
      <c r="Q222" s="204"/>
      <c r="R222" s="204"/>
      <c r="S222" s="204"/>
      <c r="T222" s="205"/>
      <c r="AT222" s="206" t="s">
        <v>134</v>
      </c>
      <c r="AU222" s="206" t="s">
        <v>76</v>
      </c>
      <c r="AV222" s="10" t="s">
        <v>78</v>
      </c>
      <c r="AW222" s="10" t="s">
        <v>33</v>
      </c>
      <c r="AX222" s="10" t="s">
        <v>69</v>
      </c>
      <c r="AY222" s="206" t="s">
        <v>126</v>
      </c>
    </row>
    <row r="223" spans="2:51" s="11" customFormat="1" ht="13.5">
      <c r="B223" s="207"/>
      <c r="C223" s="208"/>
      <c r="D223" s="209" t="s">
        <v>134</v>
      </c>
      <c r="E223" s="210" t="s">
        <v>21</v>
      </c>
      <c r="F223" s="211" t="s">
        <v>136</v>
      </c>
      <c r="G223" s="208"/>
      <c r="H223" s="212">
        <v>340.286</v>
      </c>
      <c r="I223" s="213"/>
      <c r="J223" s="208"/>
      <c r="K223" s="208"/>
      <c r="L223" s="214"/>
      <c r="M223" s="215"/>
      <c r="N223" s="216"/>
      <c r="O223" s="216"/>
      <c r="P223" s="216"/>
      <c r="Q223" s="216"/>
      <c r="R223" s="216"/>
      <c r="S223" s="216"/>
      <c r="T223" s="217"/>
      <c r="AT223" s="218" t="s">
        <v>134</v>
      </c>
      <c r="AU223" s="218" t="s">
        <v>76</v>
      </c>
      <c r="AV223" s="11" t="s">
        <v>133</v>
      </c>
      <c r="AW223" s="11" t="s">
        <v>33</v>
      </c>
      <c r="AX223" s="11" t="s">
        <v>76</v>
      </c>
      <c r="AY223" s="218" t="s">
        <v>126</v>
      </c>
    </row>
    <row r="224" spans="2:65" s="1" customFormat="1" ht="22.5" customHeight="1">
      <c r="B224" s="38"/>
      <c r="C224" s="183" t="s">
        <v>273</v>
      </c>
      <c r="D224" s="183" t="s">
        <v>129</v>
      </c>
      <c r="E224" s="184" t="s">
        <v>185</v>
      </c>
      <c r="F224" s="185" t="s">
        <v>186</v>
      </c>
      <c r="G224" s="186" t="s">
        <v>132</v>
      </c>
      <c r="H224" s="187">
        <v>20.07</v>
      </c>
      <c r="I224" s="188"/>
      <c r="J224" s="189">
        <f>ROUND(I224*H224,2)</f>
        <v>0</v>
      </c>
      <c r="K224" s="185" t="s">
        <v>21</v>
      </c>
      <c r="L224" s="58"/>
      <c r="M224" s="190" t="s">
        <v>21</v>
      </c>
      <c r="N224" s="191" t="s">
        <v>40</v>
      </c>
      <c r="O224" s="39"/>
      <c r="P224" s="192">
        <f>O224*H224</f>
        <v>0</v>
      </c>
      <c r="Q224" s="192">
        <v>0</v>
      </c>
      <c r="R224" s="192">
        <f>Q224*H224</f>
        <v>0</v>
      </c>
      <c r="S224" s="192">
        <v>0</v>
      </c>
      <c r="T224" s="193">
        <f>S224*H224</f>
        <v>0</v>
      </c>
      <c r="AR224" s="21" t="s">
        <v>133</v>
      </c>
      <c r="AT224" s="21" t="s">
        <v>129</v>
      </c>
      <c r="AU224" s="21" t="s">
        <v>76</v>
      </c>
      <c r="AY224" s="21" t="s">
        <v>126</v>
      </c>
      <c r="BE224" s="194">
        <f>IF(N224="základní",J224,0)</f>
        <v>0</v>
      </c>
      <c r="BF224" s="194">
        <f>IF(N224="snížená",J224,0)</f>
        <v>0</v>
      </c>
      <c r="BG224" s="194">
        <f>IF(N224="zákl. přenesená",J224,0)</f>
        <v>0</v>
      </c>
      <c r="BH224" s="194">
        <f>IF(N224="sníž. přenesená",J224,0)</f>
        <v>0</v>
      </c>
      <c r="BI224" s="194">
        <f>IF(N224="nulová",J224,0)</f>
        <v>0</v>
      </c>
      <c r="BJ224" s="21" t="s">
        <v>76</v>
      </c>
      <c r="BK224" s="194">
        <f>ROUND(I224*H224,2)</f>
        <v>0</v>
      </c>
      <c r="BL224" s="21" t="s">
        <v>133</v>
      </c>
      <c r="BM224" s="21" t="s">
        <v>273</v>
      </c>
    </row>
    <row r="225" spans="2:51" s="10" customFormat="1" ht="13.5">
      <c r="B225" s="195"/>
      <c r="C225" s="196"/>
      <c r="D225" s="197" t="s">
        <v>134</v>
      </c>
      <c r="E225" s="198" t="s">
        <v>21</v>
      </c>
      <c r="F225" s="199" t="s">
        <v>493</v>
      </c>
      <c r="G225" s="196"/>
      <c r="H225" s="200">
        <v>20.07</v>
      </c>
      <c r="I225" s="201"/>
      <c r="J225" s="196"/>
      <c r="K225" s="196"/>
      <c r="L225" s="202"/>
      <c r="M225" s="203"/>
      <c r="N225" s="204"/>
      <c r="O225" s="204"/>
      <c r="P225" s="204"/>
      <c r="Q225" s="204"/>
      <c r="R225" s="204"/>
      <c r="S225" s="204"/>
      <c r="T225" s="205"/>
      <c r="AT225" s="206" t="s">
        <v>134</v>
      </c>
      <c r="AU225" s="206" t="s">
        <v>76</v>
      </c>
      <c r="AV225" s="10" t="s">
        <v>78</v>
      </c>
      <c r="AW225" s="10" t="s">
        <v>33</v>
      </c>
      <c r="AX225" s="10" t="s">
        <v>69</v>
      </c>
      <c r="AY225" s="206" t="s">
        <v>126</v>
      </c>
    </row>
    <row r="226" spans="2:51" s="11" customFormat="1" ht="13.5">
      <c r="B226" s="207"/>
      <c r="C226" s="208"/>
      <c r="D226" s="209" t="s">
        <v>134</v>
      </c>
      <c r="E226" s="210" t="s">
        <v>21</v>
      </c>
      <c r="F226" s="211" t="s">
        <v>136</v>
      </c>
      <c r="G226" s="208"/>
      <c r="H226" s="212">
        <v>20.07</v>
      </c>
      <c r="I226" s="213"/>
      <c r="J226" s="208"/>
      <c r="K226" s="208"/>
      <c r="L226" s="214"/>
      <c r="M226" s="215"/>
      <c r="N226" s="216"/>
      <c r="O226" s="216"/>
      <c r="P226" s="216"/>
      <c r="Q226" s="216"/>
      <c r="R226" s="216"/>
      <c r="S226" s="216"/>
      <c r="T226" s="217"/>
      <c r="AT226" s="218" t="s">
        <v>134</v>
      </c>
      <c r="AU226" s="218" t="s">
        <v>76</v>
      </c>
      <c r="AV226" s="11" t="s">
        <v>133</v>
      </c>
      <c r="AW226" s="11" t="s">
        <v>33</v>
      </c>
      <c r="AX226" s="11" t="s">
        <v>76</v>
      </c>
      <c r="AY226" s="218" t="s">
        <v>126</v>
      </c>
    </row>
    <row r="227" spans="2:65" s="1" customFormat="1" ht="22.5" customHeight="1">
      <c r="B227" s="38"/>
      <c r="C227" s="183" t="s">
        <v>278</v>
      </c>
      <c r="D227" s="183" t="s">
        <v>129</v>
      </c>
      <c r="E227" s="184" t="s">
        <v>189</v>
      </c>
      <c r="F227" s="185" t="s">
        <v>190</v>
      </c>
      <c r="G227" s="186" t="s">
        <v>132</v>
      </c>
      <c r="H227" s="187">
        <v>70.08</v>
      </c>
      <c r="I227" s="188"/>
      <c r="J227" s="189">
        <f>ROUND(I227*H227,2)</f>
        <v>0</v>
      </c>
      <c r="K227" s="185" t="s">
        <v>21</v>
      </c>
      <c r="L227" s="58"/>
      <c r="M227" s="190" t="s">
        <v>21</v>
      </c>
      <c r="N227" s="191" t="s">
        <v>40</v>
      </c>
      <c r="O227" s="39"/>
      <c r="P227" s="192">
        <f>O227*H227</f>
        <v>0</v>
      </c>
      <c r="Q227" s="192">
        <v>0</v>
      </c>
      <c r="R227" s="192">
        <f>Q227*H227</f>
        <v>0</v>
      </c>
      <c r="S227" s="192">
        <v>0</v>
      </c>
      <c r="T227" s="193">
        <f>S227*H227</f>
        <v>0</v>
      </c>
      <c r="AR227" s="21" t="s">
        <v>133</v>
      </c>
      <c r="AT227" s="21" t="s">
        <v>129</v>
      </c>
      <c r="AU227" s="21" t="s">
        <v>76</v>
      </c>
      <c r="AY227" s="21" t="s">
        <v>126</v>
      </c>
      <c r="BE227" s="194">
        <f>IF(N227="základní",J227,0)</f>
        <v>0</v>
      </c>
      <c r="BF227" s="194">
        <f>IF(N227="snížená",J227,0)</f>
        <v>0</v>
      </c>
      <c r="BG227" s="194">
        <f>IF(N227="zákl. přenesená",J227,0)</f>
        <v>0</v>
      </c>
      <c r="BH227" s="194">
        <f>IF(N227="sníž. přenesená",J227,0)</f>
        <v>0</v>
      </c>
      <c r="BI227" s="194">
        <f>IF(N227="nulová",J227,0)</f>
        <v>0</v>
      </c>
      <c r="BJ227" s="21" t="s">
        <v>76</v>
      </c>
      <c r="BK227" s="194">
        <f>ROUND(I227*H227,2)</f>
        <v>0</v>
      </c>
      <c r="BL227" s="21" t="s">
        <v>133</v>
      </c>
      <c r="BM227" s="21" t="s">
        <v>278</v>
      </c>
    </row>
    <row r="228" spans="2:51" s="10" customFormat="1" ht="13.5">
      <c r="B228" s="195"/>
      <c r="C228" s="196"/>
      <c r="D228" s="197" t="s">
        <v>134</v>
      </c>
      <c r="E228" s="198" t="s">
        <v>21</v>
      </c>
      <c r="F228" s="199" t="s">
        <v>494</v>
      </c>
      <c r="G228" s="196"/>
      <c r="H228" s="200">
        <v>70.08</v>
      </c>
      <c r="I228" s="201"/>
      <c r="J228" s="196"/>
      <c r="K228" s="196"/>
      <c r="L228" s="202"/>
      <c r="M228" s="203"/>
      <c r="N228" s="204"/>
      <c r="O228" s="204"/>
      <c r="P228" s="204"/>
      <c r="Q228" s="204"/>
      <c r="R228" s="204"/>
      <c r="S228" s="204"/>
      <c r="T228" s="205"/>
      <c r="AT228" s="206" t="s">
        <v>134</v>
      </c>
      <c r="AU228" s="206" t="s">
        <v>76</v>
      </c>
      <c r="AV228" s="10" t="s">
        <v>78</v>
      </c>
      <c r="AW228" s="10" t="s">
        <v>33</v>
      </c>
      <c r="AX228" s="10" t="s">
        <v>69</v>
      </c>
      <c r="AY228" s="206" t="s">
        <v>126</v>
      </c>
    </row>
    <row r="229" spans="2:51" s="11" customFormat="1" ht="13.5">
      <c r="B229" s="207"/>
      <c r="C229" s="208"/>
      <c r="D229" s="209" t="s">
        <v>134</v>
      </c>
      <c r="E229" s="210" t="s">
        <v>21</v>
      </c>
      <c r="F229" s="211" t="s">
        <v>136</v>
      </c>
      <c r="G229" s="208"/>
      <c r="H229" s="212">
        <v>70.08</v>
      </c>
      <c r="I229" s="213"/>
      <c r="J229" s="208"/>
      <c r="K229" s="208"/>
      <c r="L229" s="214"/>
      <c r="M229" s="215"/>
      <c r="N229" s="216"/>
      <c r="O229" s="216"/>
      <c r="P229" s="216"/>
      <c r="Q229" s="216"/>
      <c r="R229" s="216"/>
      <c r="S229" s="216"/>
      <c r="T229" s="217"/>
      <c r="AT229" s="218" t="s">
        <v>134</v>
      </c>
      <c r="AU229" s="218" t="s">
        <v>76</v>
      </c>
      <c r="AV229" s="11" t="s">
        <v>133</v>
      </c>
      <c r="AW229" s="11" t="s">
        <v>33</v>
      </c>
      <c r="AX229" s="11" t="s">
        <v>76</v>
      </c>
      <c r="AY229" s="218" t="s">
        <v>126</v>
      </c>
    </row>
    <row r="230" spans="2:65" s="1" customFormat="1" ht="22.5" customHeight="1">
      <c r="B230" s="38"/>
      <c r="C230" s="183" t="s">
        <v>284</v>
      </c>
      <c r="D230" s="183" t="s">
        <v>129</v>
      </c>
      <c r="E230" s="184" t="s">
        <v>192</v>
      </c>
      <c r="F230" s="185" t="s">
        <v>193</v>
      </c>
      <c r="G230" s="186" t="s">
        <v>132</v>
      </c>
      <c r="H230" s="187">
        <v>40.25</v>
      </c>
      <c r="I230" s="188"/>
      <c r="J230" s="189">
        <f>ROUND(I230*H230,2)</f>
        <v>0</v>
      </c>
      <c r="K230" s="185" t="s">
        <v>21</v>
      </c>
      <c r="L230" s="58"/>
      <c r="M230" s="190" t="s">
        <v>21</v>
      </c>
      <c r="N230" s="191" t="s">
        <v>40</v>
      </c>
      <c r="O230" s="39"/>
      <c r="P230" s="192">
        <f>O230*H230</f>
        <v>0</v>
      </c>
      <c r="Q230" s="192">
        <v>0</v>
      </c>
      <c r="R230" s="192">
        <f>Q230*H230</f>
        <v>0</v>
      </c>
      <c r="S230" s="192">
        <v>0</v>
      </c>
      <c r="T230" s="193">
        <f>S230*H230</f>
        <v>0</v>
      </c>
      <c r="AR230" s="21" t="s">
        <v>133</v>
      </c>
      <c r="AT230" s="21" t="s">
        <v>129</v>
      </c>
      <c r="AU230" s="21" t="s">
        <v>76</v>
      </c>
      <c r="AY230" s="21" t="s">
        <v>126</v>
      </c>
      <c r="BE230" s="194">
        <f>IF(N230="základní",J230,0)</f>
        <v>0</v>
      </c>
      <c r="BF230" s="194">
        <f>IF(N230="snížená",J230,0)</f>
        <v>0</v>
      </c>
      <c r="BG230" s="194">
        <f>IF(N230="zákl. přenesená",J230,0)</f>
        <v>0</v>
      </c>
      <c r="BH230" s="194">
        <f>IF(N230="sníž. přenesená",J230,0)</f>
        <v>0</v>
      </c>
      <c r="BI230" s="194">
        <f>IF(N230="nulová",J230,0)</f>
        <v>0</v>
      </c>
      <c r="BJ230" s="21" t="s">
        <v>76</v>
      </c>
      <c r="BK230" s="194">
        <f>ROUND(I230*H230,2)</f>
        <v>0</v>
      </c>
      <c r="BL230" s="21" t="s">
        <v>133</v>
      </c>
      <c r="BM230" s="21" t="s">
        <v>284</v>
      </c>
    </row>
    <row r="231" spans="2:51" s="10" customFormat="1" ht="13.5">
      <c r="B231" s="195"/>
      <c r="C231" s="196"/>
      <c r="D231" s="197" t="s">
        <v>134</v>
      </c>
      <c r="E231" s="198" t="s">
        <v>21</v>
      </c>
      <c r="F231" s="199" t="s">
        <v>495</v>
      </c>
      <c r="G231" s="196"/>
      <c r="H231" s="200">
        <v>40.25</v>
      </c>
      <c r="I231" s="201"/>
      <c r="J231" s="196"/>
      <c r="K231" s="196"/>
      <c r="L231" s="202"/>
      <c r="M231" s="203"/>
      <c r="N231" s="204"/>
      <c r="O231" s="204"/>
      <c r="P231" s="204"/>
      <c r="Q231" s="204"/>
      <c r="R231" s="204"/>
      <c r="S231" s="204"/>
      <c r="T231" s="205"/>
      <c r="AT231" s="206" t="s">
        <v>134</v>
      </c>
      <c r="AU231" s="206" t="s">
        <v>76</v>
      </c>
      <c r="AV231" s="10" t="s">
        <v>78</v>
      </c>
      <c r="AW231" s="10" t="s">
        <v>33</v>
      </c>
      <c r="AX231" s="10" t="s">
        <v>69</v>
      </c>
      <c r="AY231" s="206" t="s">
        <v>126</v>
      </c>
    </row>
    <row r="232" spans="2:51" s="11" customFormat="1" ht="13.5">
      <c r="B232" s="207"/>
      <c r="C232" s="208"/>
      <c r="D232" s="209" t="s">
        <v>134</v>
      </c>
      <c r="E232" s="210" t="s">
        <v>21</v>
      </c>
      <c r="F232" s="211" t="s">
        <v>136</v>
      </c>
      <c r="G232" s="208"/>
      <c r="H232" s="212">
        <v>40.25</v>
      </c>
      <c r="I232" s="213"/>
      <c r="J232" s="208"/>
      <c r="K232" s="208"/>
      <c r="L232" s="214"/>
      <c r="M232" s="215"/>
      <c r="N232" s="216"/>
      <c r="O232" s="216"/>
      <c r="P232" s="216"/>
      <c r="Q232" s="216"/>
      <c r="R232" s="216"/>
      <c r="S232" s="216"/>
      <c r="T232" s="217"/>
      <c r="AT232" s="218" t="s">
        <v>134</v>
      </c>
      <c r="AU232" s="218" t="s">
        <v>76</v>
      </c>
      <c r="AV232" s="11" t="s">
        <v>133</v>
      </c>
      <c r="AW232" s="11" t="s">
        <v>33</v>
      </c>
      <c r="AX232" s="11" t="s">
        <v>76</v>
      </c>
      <c r="AY232" s="218" t="s">
        <v>126</v>
      </c>
    </row>
    <row r="233" spans="2:65" s="1" customFormat="1" ht="22.5" customHeight="1">
      <c r="B233" s="38"/>
      <c r="C233" s="183" t="s">
        <v>288</v>
      </c>
      <c r="D233" s="183" t="s">
        <v>129</v>
      </c>
      <c r="E233" s="184" t="s">
        <v>196</v>
      </c>
      <c r="F233" s="185" t="s">
        <v>197</v>
      </c>
      <c r="G233" s="186" t="s">
        <v>132</v>
      </c>
      <c r="H233" s="187">
        <v>24.15</v>
      </c>
      <c r="I233" s="188"/>
      <c r="J233" s="189">
        <f>ROUND(I233*H233,2)</f>
        <v>0</v>
      </c>
      <c r="K233" s="185" t="s">
        <v>21</v>
      </c>
      <c r="L233" s="58"/>
      <c r="M233" s="190" t="s">
        <v>21</v>
      </c>
      <c r="N233" s="191" t="s">
        <v>40</v>
      </c>
      <c r="O233" s="39"/>
      <c r="P233" s="192">
        <f>O233*H233</f>
        <v>0</v>
      </c>
      <c r="Q233" s="192">
        <v>0</v>
      </c>
      <c r="R233" s="192">
        <f>Q233*H233</f>
        <v>0</v>
      </c>
      <c r="S233" s="192">
        <v>0</v>
      </c>
      <c r="T233" s="193">
        <f>S233*H233</f>
        <v>0</v>
      </c>
      <c r="AR233" s="21" t="s">
        <v>133</v>
      </c>
      <c r="AT233" s="21" t="s">
        <v>129</v>
      </c>
      <c r="AU233" s="21" t="s">
        <v>76</v>
      </c>
      <c r="AY233" s="21" t="s">
        <v>126</v>
      </c>
      <c r="BE233" s="194">
        <f>IF(N233="základní",J233,0)</f>
        <v>0</v>
      </c>
      <c r="BF233" s="194">
        <f>IF(N233="snížená",J233,0)</f>
        <v>0</v>
      </c>
      <c r="BG233" s="194">
        <f>IF(N233="zákl. přenesená",J233,0)</f>
        <v>0</v>
      </c>
      <c r="BH233" s="194">
        <f>IF(N233="sníž. přenesená",J233,0)</f>
        <v>0</v>
      </c>
      <c r="BI233" s="194">
        <f>IF(N233="nulová",J233,0)</f>
        <v>0</v>
      </c>
      <c r="BJ233" s="21" t="s">
        <v>76</v>
      </c>
      <c r="BK233" s="194">
        <f>ROUND(I233*H233,2)</f>
        <v>0</v>
      </c>
      <c r="BL233" s="21" t="s">
        <v>133</v>
      </c>
      <c r="BM233" s="21" t="s">
        <v>288</v>
      </c>
    </row>
    <row r="234" spans="2:51" s="10" customFormat="1" ht="13.5">
      <c r="B234" s="195"/>
      <c r="C234" s="196"/>
      <c r="D234" s="197" t="s">
        <v>134</v>
      </c>
      <c r="E234" s="198" t="s">
        <v>21</v>
      </c>
      <c r="F234" s="199" t="s">
        <v>496</v>
      </c>
      <c r="G234" s="196"/>
      <c r="H234" s="200">
        <v>24.15</v>
      </c>
      <c r="I234" s="201"/>
      <c r="J234" s="196"/>
      <c r="K234" s="196"/>
      <c r="L234" s="202"/>
      <c r="M234" s="203"/>
      <c r="N234" s="204"/>
      <c r="O234" s="204"/>
      <c r="P234" s="204"/>
      <c r="Q234" s="204"/>
      <c r="R234" s="204"/>
      <c r="S234" s="204"/>
      <c r="T234" s="205"/>
      <c r="AT234" s="206" t="s">
        <v>134</v>
      </c>
      <c r="AU234" s="206" t="s">
        <v>76</v>
      </c>
      <c r="AV234" s="10" t="s">
        <v>78</v>
      </c>
      <c r="AW234" s="10" t="s">
        <v>33</v>
      </c>
      <c r="AX234" s="10" t="s">
        <v>69</v>
      </c>
      <c r="AY234" s="206" t="s">
        <v>126</v>
      </c>
    </row>
    <row r="235" spans="2:51" s="11" customFormat="1" ht="13.5">
      <c r="B235" s="207"/>
      <c r="C235" s="208"/>
      <c r="D235" s="209" t="s">
        <v>134</v>
      </c>
      <c r="E235" s="210" t="s">
        <v>21</v>
      </c>
      <c r="F235" s="211" t="s">
        <v>136</v>
      </c>
      <c r="G235" s="208"/>
      <c r="H235" s="212">
        <v>24.15</v>
      </c>
      <c r="I235" s="213"/>
      <c r="J235" s="208"/>
      <c r="K235" s="208"/>
      <c r="L235" s="214"/>
      <c r="M235" s="215"/>
      <c r="N235" s="216"/>
      <c r="O235" s="216"/>
      <c r="P235" s="216"/>
      <c r="Q235" s="216"/>
      <c r="R235" s="216"/>
      <c r="S235" s="216"/>
      <c r="T235" s="217"/>
      <c r="AT235" s="218" t="s">
        <v>134</v>
      </c>
      <c r="AU235" s="218" t="s">
        <v>76</v>
      </c>
      <c r="AV235" s="11" t="s">
        <v>133</v>
      </c>
      <c r="AW235" s="11" t="s">
        <v>33</v>
      </c>
      <c r="AX235" s="11" t="s">
        <v>76</v>
      </c>
      <c r="AY235" s="218" t="s">
        <v>126</v>
      </c>
    </row>
    <row r="236" spans="2:65" s="1" customFormat="1" ht="22.5" customHeight="1">
      <c r="B236" s="38"/>
      <c r="C236" s="183" t="s">
        <v>291</v>
      </c>
      <c r="D236" s="183" t="s">
        <v>129</v>
      </c>
      <c r="E236" s="184" t="s">
        <v>174</v>
      </c>
      <c r="F236" s="185" t="s">
        <v>175</v>
      </c>
      <c r="G236" s="186" t="s">
        <v>132</v>
      </c>
      <c r="H236" s="187">
        <v>494.836</v>
      </c>
      <c r="I236" s="188"/>
      <c r="J236" s="189">
        <f>ROUND(I236*H236,2)</f>
        <v>0</v>
      </c>
      <c r="K236" s="185" t="s">
        <v>21</v>
      </c>
      <c r="L236" s="58"/>
      <c r="M236" s="190" t="s">
        <v>21</v>
      </c>
      <c r="N236" s="191" t="s">
        <v>40</v>
      </c>
      <c r="O236" s="39"/>
      <c r="P236" s="192">
        <f>O236*H236</f>
        <v>0</v>
      </c>
      <c r="Q236" s="192">
        <v>0</v>
      </c>
      <c r="R236" s="192">
        <f>Q236*H236</f>
        <v>0</v>
      </c>
      <c r="S236" s="192">
        <v>0</v>
      </c>
      <c r="T236" s="193">
        <f>S236*H236</f>
        <v>0</v>
      </c>
      <c r="AR236" s="21" t="s">
        <v>133</v>
      </c>
      <c r="AT236" s="21" t="s">
        <v>129</v>
      </c>
      <c r="AU236" s="21" t="s">
        <v>76</v>
      </c>
      <c r="AY236" s="21" t="s">
        <v>126</v>
      </c>
      <c r="BE236" s="194">
        <f>IF(N236="základní",J236,0)</f>
        <v>0</v>
      </c>
      <c r="BF236" s="194">
        <f>IF(N236="snížená",J236,0)</f>
        <v>0</v>
      </c>
      <c r="BG236" s="194">
        <f>IF(N236="zákl. přenesená",J236,0)</f>
        <v>0</v>
      </c>
      <c r="BH236" s="194">
        <f>IF(N236="sníž. přenesená",J236,0)</f>
        <v>0</v>
      </c>
      <c r="BI236" s="194">
        <f>IF(N236="nulová",J236,0)</f>
        <v>0</v>
      </c>
      <c r="BJ236" s="21" t="s">
        <v>76</v>
      </c>
      <c r="BK236" s="194">
        <f>ROUND(I236*H236,2)</f>
        <v>0</v>
      </c>
      <c r="BL236" s="21" t="s">
        <v>133</v>
      </c>
      <c r="BM236" s="21" t="s">
        <v>291</v>
      </c>
    </row>
    <row r="237" spans="2:51" s="10" customFormat="1" ht="13.5">
      <c r="B237" s="195"/>
      <c r="C237" s="196"/>
      <c r="D237" s="197" t="s">
        <v>134</v>
      </c>
      <c r="E237" s="198" t="s">
        <v>21</v>
      </c>
      <c r="F237" s="199" t="s">
        <v>485</v>
      </c>
      <c r="G237" s="196"/>
      <c r="H237" s="200">
        <v>340.286</v>
      </c>
      <c r="I237" s="201"/>
      <c r="J237" s="196"/>
      <c r="K237" s="196"/>
      <c r="L237" s="202"/>
      <c r="M237" s="203"/>
      <c r="N237" s="204"/>
      <c r="O237" s="204"/>
      <c r="P237" s="204"/>
      <c r="Q237" s="204"/>
      <c r="R237" s="204"/>
      <c r="S237" s="204"/>
      <c r="T237" s="205"/>
      <c r="AT237" s="206" t="s">
        <v>134</v>
      </c>
      <c r="AU237" s="206" t="s">
        <v>76</v>
      </c>
      <c r="AV237" s="10" t="s">
        <v>78</v>
      </c>
      <c r="AW237" s="10" t="s">
        <v>33</v>
      </c>
      <c r="AX237" s="10" t="s">
        <v>69</v>
      </c>
      <c r="AY237" s="206" t="s">
        <v>126</v>
      </c>
    </row>
    <row r="238" spans="2:51" s="10" customFormat="1" ht="13.5">
      <c r="B238" s="195"/>
      <c r="C238" s="196"/>
      <c r="D238" s="197" t="s">
        <v>134</v>
      </c>
      <c r="E238" s="198" t="s">
        <v>21</v>
      </c>
      <c r="F238" s="199" t="s">
        <v>486</v>
      </c>
      <c r="G238" s="196"/>
      <c r="H238" s="200">
        <v>20.07</v>
      </c>
      <c r="I238" s="201"/>
      <c r="J238" s="196"/>
      <c r="K238" s="196"/>
      <c r="L238" s="202"/>
      <c r="M238" s="203"/>
      <c r="N238" s="204"/>
      <c r="O238" s="204"/>
      <c r="P238" s="204"/>
      <c r="Q238" s="204"/>
      <c r="R238" s="204"/>
      <c r="S238" s="204"/>
      <c r="T238" s="205"/>
      <c r="AT238" s="206" t="s">
        <v>134</v>
      </c>
      <c r="AU238" s="206" t="s">
        <v>76</v>
      </c>
      <c r="AV238" s="10" t="s">
        <v>78</v>
      </c>
      <c r="AW238" s="10" t="s">
        <v>33</v>
      </c>
      <c r="AX238" s="10" t="s">
        <v>69</v>
      </c>
      <c r="AY238" s="206" t="s">
        <v>126</v>
      </c>
    </row>
    <row r="239" spans="2:51" s="10" customFormat="1" ht="13.5">
      <c r="B239" s="195"/>
      <c r="C239" s="196"/>
      <c r="D239" s="197" t="s">
        <v>134</v>
      </c>
      <c r="E239" s="198" t="s">
        <v>21</v>
      </c>
      <c r="F239" s="199" t="s">
        <v>487</v>
      </c>
      <c r="G239" s="196"/>
      <c r="H239" s="200">
        <v>70.08</v>
      </c>
      <c r="I239" s="201"/>
      <c r="J239" s="196"/>
      <c r="K239" s="196"/>
      <c r="L239" s="202"/>
      <c r="M239" s="203"/>
      <c r="N239" s="204"/>
      <c r="O239" s="204"/>
      <c r="P239" s="204"/>
      <c r="Q239" s="204"/>
      <c r="R239" s="204"/>
      <c r="S239" s="204"/>
      <c r="T239" s="205"/>
      <c r="AT239" s="206" t="s">
        <v>134</v>
      </c>
      <c r="AU239" s="206" t="s">
        <v>76</v>
      </c>
      <c r="AV239" s="10" t="s">
        <v>78</v>
      </c>
      <c r="AW239" s="10" t="s">
        <v>33</v>
      </c>
      <c r="AX239" s="10" t="s">
        <v>69</v>
      </c>
      <c r="AY239" s="206" t="s">
        <v>126</v>
      </c>
    </row>
    <row r="240" spans="2:51" s="10" customFormat="1" ht="13.5">
      <c r="B240" s="195"/>
      <c r="C240" s="196"/>
      <c r="D240" s="197" t="s">
        <v>134</v>
      </c>
      <c r="E240" s="198" t="s">
        <v>21</v>
      </c>
      <c r="F240" s="199" t="s">
        <v>488</v>
      </c>
      <c r="G240" s="196"/>
      <c r="H240" s="200">
        <v>40.25</v>
      </c>
      <c r="I240" s="201"/>
      <c r="J240" s="196"/>
      <c r="K240" s="196"/>
      <c r="L240" s="202"/>
      <c r="M240" s="203"/>
      <c r="N240" s="204"/>
      <c r="O240" s="204"/>
      <c r="P240" s="204"/>
      <c r="Q240" s="204"/>
      <c r="R240" s="204"/>
      <c r="S240" s="204"/>
      <c r="T240" s="205"/>
      <c r="AT240" s="206" t="s">
        <v>134</v>
      </c>
      <c r="AU240" s="206" t="s">
        <v>76</v>
      </c>
      <c r="AV240" s="10" t="s">
        <v>78</v>
      </c>
      <c r="AW240" s="10" t="s">
        <v>33</v>
      </c>
      <c r="AX240" s="10" t="s">
        <v>69</v>
      </c>
      <c r="AY240" s="206" t="s">
        <v>126</v>
      </c>
    </row>
    <row r="241" spans="2:51" s="10" customFormat="1" ht="13.5">
      <c r="B241" s="195"/>
      <c r="C241" s="196"/>
      <c r="D241" s="197" t="s">
        <v>134</v>
      </c>
      <c r="E241" s="198" t="s">
        <v>21</v>
      </c>
      <c r="F241" s="199" t="s">
        <v>489</v>
      </c>
      <c r="G241" s="196"/>
      <c r="H241" s="200">
        <v>24.15</v>
      </c>
      <c r="I241" s="201"/>
      <c r="J241" s="196"/>
      <c r="K241" s="196"/>
      <c r="L241" s="202"/>
      <c r="M241" s="203"/>
      <c r="N241" s="204"/>
      <c r="O241" s="204"/>
      <c r="P241" s="204"/>
      <c r="Q241" s="204"/>
      <c r="R241" s="204"/>
      <c r="S241" s="204"/>
      <c r="T241" s="205"/>
      <c r="AT241" s="206" t="s">
        <v>134</v>
      </c>
      <c r="AU241" s="206" t="s">
        <v>76</v>
      </c>
      <c r="AV241" s="10" t="s">
        <v>78</v>
      </c>
      <c r="AW241" s="10" t="s">
        <v>33</v>
      </c>
      <c r="AX241" s="10" t="s">
        <v>69</v>
      </c>
      <c r="AY241" s="206" t="s">
        <v>126</v>
      </c>
    </row>
    <row r="242" spans="2:51" s="11" customFormat="1" ht="13.5">
      <c r="B242" s="207"/>
      <c r="C242" s="208"/>
      <c r="D242" s="209" t="s">
        <v>134</v>
      </c>
      <c r="E242" s="210" t="s">
        <v>21</v>
      </c>
      <c r="F242" s="211" t="s">
        <v>136</v>
      </c>
      <c r="G242" s="208"/>
      <c r="H242" s="212">
        <v>494.836</v>
      </c>
      <c r="I242" s="213"/>
      <c r="J242" s="208"/>
      <c r="K242" s="208"/>
      <c r="L242" s="214"/>
      <c r="M242" s="215"/>
      <c r="N242" s="216"/>
      <c r="O242" s="216"/>
      <c r="P242" s="216"/>
      <c r="Q242" s="216"/>
      <c r="R242" s="216"/>
      <c r="S242" s="216"/>
      <c r="T242" s="217"/>
      <c r="AT242" s="218" t="s">
        <v>134</v>
      </c>
      <c r="AU242" s="218" t="s">
        <v>76</v>
      </c>
      <c r="AV242" s="11" t="s">
        <v>133</v>
      </c>
      <c r="AW242" s="11" t="s">
        <v>33</v>
      </c>
      <c r="AX242" s="11" t="s">
        <v>76</v>
      </c>
      <c r="AY242" s="218" t="s">
        <v>126</v>
      </c>
    </row>
    <row r="243" spans="2:65" s="1" customFormat="1" ht="22.5" customHeight="1">
      <c r="B243" s="38"/>
      <c r="C243" s="183" t="s">
        <v>295</v>
      </c>
      <c r="D243" s="183" t="s">
        <v>129</v>
      </c>
      <c r="E243" s="184" t="s">
        <v>200</v>
      </c>
      <c r="F243" s="185" t="s">
        <v>201</v>
      </c>
      <c r="G243" s="186" t="s">
        <v>132</v>
      </c>
      <c r="H243" s="187">
        <v>404.686</v>
      </c>
      <c r="I243" s="188"/>
      <c r="J243" s="189">
        <f>ROUND(I243*H243,2)</f>
        <v>0</v>
      </c>
      <c r="K243" s="185" t="s">
        <v>21</v>
      </c>
      <c r="L243" s="58"/>
      <c r="M243" s="190" t="s">
        <v>21</v>
      </c>
      <c r="N243" s="191" t="s">
        <v>40</v>
      </c>
      <c r="O243" s="39"/>
      <c r="P243" s="192">
        <f>O243*H243</f>
        <v>0</v>
      </c>
      <c r="Q243" s="192">
        <v>0</v>
      </c>
      <c r="R243" s="192">
        <f>Q243*H243</f>
        <v>0</v>
      </c>
      <c r="S243" s="192">
        <v>0</v>
      </c>
      <c r="T243" s="193">
        <f>S243*H243</f>
        <v>0</v>
      </c>
      <c r="AR243" s="21" t="s">
        <v>133</v>
      </c>
      <c r="AT243" s="21" t="s">
        <v>129</v>
      </c>
      <c r="AU243" s="21" t="s">
        <v>76</v>
      </c>
      <c r="AY243" s="21" t="s">
        <v>126</v>
      </c>
      <c r="BE243" s="194">
        <f>IF(N243="základní",J243,0)</f>
        <v>0</v>
      </c>
      <c r="BF243" s="194">
        <f>IF(N243="snížená",J243,0)</f>
        <v>0</v>
      </c>
      <c r="BG243" s="194">
        <f>IF(N243="zákl. přenesená",J243,0)</f>
        <v>0</v>
      </c>
      <c r="BH243" s="194">
        <f>IF(N243="sníž. přenesená",J243,0)</f>
        <v>0</v>
      </c>
      <c r="BI243" s="194">
        <f>IF(N243="nulová",J243,0)</f>
        <v>0</v>
      </c>
      <c r="BJ243" s="21" t="s">
        <v>76</v>
      </c>
      <c r="BK243" s="194">
        <f>ROUND(I243*H243,2)</f>
        <v>0</v>
      </c>
      <c r="BL243" s="21" t="s">
        <v>133</v>
      </c>
      <c r="BM243" s="21" t="s">
        <v>295</v>
      </c>
    </row>
    <row r="244" spans="2:51" s="10" customFormat="1" ht="13.5">
      <c r="B244" s="195"/>
      <c r="C244" s="196"/>
      <c r="D244" s="197" t="s">
        <v>134</v>
      </c>
      <c r="E244" s="198" t="s">
        <v>21</v>
      </c>
      <c r="F244" s="199" t="s">
        <v>485</v>
      </c>
      <c r="G244" s="196"/>
      <c r="H244" s="200">
        <v>340.286</v>
      </c>
      <c r="I244" s="201"/>
      <c r="J244" s="196"/>
      <c r="K244" s="196"/>
      <c r="L244" s="202"/>
      <c r="M244" s="203"/>
      <c r="N244" s="204"/>
      <c r="O244" s="204"/>
      <c r="P244" s="204"/>
      <c r="Q244" s="204"/>
      <c r="R244" s="204"/>
      <c r="S244" s="204"/>
      <c r="T244" s="205"/>
      <c r="AT244" s="206" t="s">
        <v>134</v>
      </c>
      <c r="AU244" s="206" t="s">
        <v>76</v>
      </c>
      <c r="AV244" s="10" t="s">
        <v>78</v>
      </c>
      <c r="AW244" s="10" t="s">
        <v>33</v>
      </c>
      <c r="AX244" s="10" t="s">
        <v>69</v>
      </c>
      <c r="AY244" s="206" t="s">
        <v>126</v>
      </c>
    </row>
    <row r="245" spans="2:51" s="10" customFormat="1" ht="13.5">
      <c r="B245" s="195"/>
      <c r="C245" s="196"/>
      <c r="D245" s="197" t="s">
        <v>134</v>
      </c>
      <c r="E245" s="198" t="s">
        <v>21</v>
      </c>
      <c r="F245" s="199" t="s">
        <v>489</v>
      </c>
      <c r="G245" s="196"/>
      <c r="H245" s="200">
        <v>24.15</v>
      </c>
      <c r="I245" s="201"/>
      <c r="J245" s="196"/>
      <c r="K245" s="196"/>
      <c r="L245" s="202"/>
      <c r="M245" s="203"/>
      <c r="N245" s="204"/>
      <c r="O245" s="204"/>
      <c r="P245" s="204"/>
      <c r="Q245" s="204"/>
      <c r="R245" s="204"/>
      <c r="S245" s="204"/>
      <c r="T245" s="205"/>
      <c r="AT245" s="206" t="s">
        <v>134</v>
      </c>
      <c r="AU245" s="206" t="s">
        <v>76</v>
      </c>
      <c r="AV245" s="10" t="s">
        <v>78</v>
      </c>
      <c r="AW245" s="10" t="s">
        <v>33</v>
      </c>
      <c r="AX245" s="10" t="s">
        <v>69</v>
      </c>
      <c r="AY245" s="206" t="s">
        <v>126</v>
      </c>
    </row>
    <row r="246" spans="2:51" s="10" customFormat="1" ht="13.5">
      <c r="B246" s="195"/>
      <c r="C246" s="196"/>
      <c r="D246" s="197" t="s">
        <v>134</v>
      </c>
      <c r="E246" s="198" t="s">
        <v>21</v>
      </c>
      <c r="F246" s="199" t="s">
        <v>497</v>
      </c>
      <c r="G246" s="196"/>
      <c r="H246" s="200">
        <v>40.25</v>
      </c>
      <c r="I246" s="201"/>
      <c r="J246" s="196"/>
      <c r="K246" s="196"/>
      <c r="L246" s="202"/>
      <c r="M246" s="203"/>
      <c r="N246" s="204"/>
      <c r="O246" s="204"/>
      <c r="P246" s="204"/>
      <c r="Q246" s="204"/>
      <c r="R246" s="204"/>
      <c r="S246" s="204"/>
      <c r="T246" s="205"/>
      <c r="AT246" s="206" t="s">
        <v>134</v>
      </c>
      <c r="AU246" s="206" t="s">
        <v>76</v>
      </c>
      <c r="AV246" s="10" t="s">
        <v>78</v>
      </c>
      <c r="AW246" s="10" t="s">
        <v>33</v>
      </c>
      <c r="AX246" s="10" t="s">
        <v>69</v>
      </c>
      <c r="AY246" s="206" t="s">
        <v>126</v>
      </c>
    </row>
    <row r="247" spans="2:51" s="11" customFormat="1" ht="13.5">
      <c r="B247" s="207"/>
      <c r="C247" s="208"/>
      <c r="D247" s="209" t="s">
        <v>134</v>
      </c>
      <c r="E247" s="210" t="s">
        <v>21</v>
      </c>
      <c r="F247" s="211" t="s">
        <v>136</v>
      </c>
      <c r="G247" s="208"/>
      <c r="H247" s="212">
        <v>404.686</v>
      </c>
      <c r="I247" s="213"/>
      <c r="J247" s="208"/>
      <c r="K247" s="208"/>
      <c r="L247" s="214"/>
      <c r="M247" s="215"/>
      <c r="N247" s="216"/>
      <c r="O247" s="216"/>
      <c r="P247" s="216"/>
      <c r="Q247" s="216"/>
      <c r="R247" s="216"/>
      <c r="S247" s="216"/>
      <c r="T247" s="217"/>
      <c r="AT247" s="218" t="s">
        <v>134</v>
      </c>
      <c r="AU247" s="218" t="s">
        <v>76</v>
      </c>
      <c r="AV247" s="11" t="s">
        <v>133</v>
      </c>
      <c r="AW247" s="11" t="s">
        <v>33</v>
      </c>
      <c r="AX247" s="11" t="s">
        <v>76</v>
      </c>
      <c r="AY247" s="218" t="s">
        <v>126</v>
      </c>
    </row>
    <row r="248" spans="2:65" s="1" customFormat="1" ht="22.5" customHeight="1">
      <c r="B248" s="38"/>
      <c r="C248" s="183" t="s">
        <v>300</v>
      </c>
      <c r="D248" s="183" t="s">
        <v>129</v>
      </c>
      <c r="E248" s="184" t="s">
        <v>205</v>
      </c>
      <c r="F248" s="185" t="s">
        <v>206</v>
      </c>
      <c r="G248" s="186" t="s">
        <v>207</v>
      </c>
      <c r="H248" s="187">
        <v>158.2</v>
      </c>
      <c r="I248" s="188"/>
      <c r="J248" s="189">
        <f>ROUND(I248*H248,2)</f>
        <v>0</v>
      </c>
      <c r="K248" s="185" t="s">
        <v>21</v>
      </c>
      <c r="L248" s="58"/>
      <c r="M248" s="190" t="s">
        <v>21</v>
      </c>
      <c r="N248" s="191" t="s">
        <v>40</v>
      </c>
      <c r="O248" s="39"/>
      <c r="P248" s="192">
        <f>O248*H248</f>
        <v>0</v>
      </c>
      <c r="Q248" s="192">
        <v>0</v>
      </c>
      <c r="R248" s="192">
        <f>Q248*H248</f>
        <v>0</v>
      </c>
      <c r="S248" s="192">
        <v>0</v>
      </c>
      <c r="T248" s="193">
        <f>S248*H248</f>
        <v>0</v>
      </c>
      <c r="AR248" s="21" t="s">
        <v>133</v>
      </c>
      <c r="AT248" s="21" t="s">
        <v>129</v>
      </c>
      <c r="AU248" s="21" t="s">
        <v>76</v>
      </c>
      <c r="AY248" s="21" t="s">
        <v>126</v>
      </c>
      <c r="BE248" s="194">
        <f>IF(N248="základní",J248,0)</f>
        <v>0</v>
      </c>
      <c r="BF248" s="194">
        <f>IF(N248="snížená",J248,0)</f>
        <v>0</v>
      </c>
      <c r="BG248" s="194">
        <f>IF(N248="zákl. přenesená",J248,0)</f>
        <v>0</v>
      </c>
      <c r="BH248" s="194">
        <f>IF(N248="sníž. přenesená",J248,0)</f>
        <v>0</v>
      </c>
      <c r="BI248" s="194">
        <f>IF(N248="nulová",J248,0)</f>
        <v>0</v>
      </c>
      <c r="BJ248" s="21" t="s">
        <v>76</v>
      </c>
      <c r="BK248" s="194">
        <f>ROUND(I248*H248,2)</f>
        <v>0</v>
      </c>
      <c r="BL248" s="21" t="s">
        <v>133</v>
      </c>
      <c r="BM248" s="21" t="s">
        <v>300</v>
      </c>
    </row>
    <row r="249" spans="2:51" s="10" customFormat="1" ht="13.5">
      <c r="B249" s="195"/>
      <c r="C249" s="196"/>
      <c r="D249" s="197" t="s">
        <v>134</v>
      </c>
      <c r="E249" s="198" t="s">
        <v>21</v>
      </c>
      <c r="F249" s="199" t="s">
        <v>498</v>
      </c>
      <c r="G249" s="196"/>
      <c r="H249" s="200">
        <v>158.2</v>
      </c>
      <c r="I249" s="201"/>
      <c r="J249" s="196"/>
      <c r="K249" s="196"/>
      <c r="L249" s="202"/>
      <c r="M249" s="203"/>
      <c r="N249" s="204"/>
      <c r="O249" s="204"/>
      <c r="P249" s="204"/>
      <c r="Q249" s="204"/>
      <c r="R249" s="204"/>
      <c r="S249" s="204"/>
      <c r="T249" s="205"/>
      <c r="AT249" s="206" t="s">
        <v>134</v>
      </c>
      <c r="AU249" s="206" t="s">
        <v>76</v>
      </c>
      <c r="AV249" s="10" t="s">
        <v>78</v>
      </c>
      <c r="AW249" s="10" t="s">
        <v>33</v>
      </c>
      <c r="AX249" s="10" t="s">
        <v>69</v>
      </c>
      <c r="AY249" s="206" t="s">
        <v>126</v>
      </c>
    </row>
    <row r="250" spans="2:51" s="11" customFormat="1" ht="13.5">
      <c r="B250" s="207"/>
      <c r="C250" s="208"/>
      <c r="D250" s="209" t="s">
        <v>134</v>
      </c>
      <c r="E250" s="210" t="s">
        <v>21</v>
      </c>
      <c r="F250" s="211" t="s">
        <v>136</v>
      </c>
      <c r="G250" s="208"/>
      <c r="H250" s="212">
        <v>158.2</v>
      </c>
      <c r="I250" s="213"/>
      <c r="J250" s="208"/>
      <c r="K250" s="208"/>
      <c r="L250" s="214"/>
      <c r="M250" s="215"/>
      <c r="N250" s="216"/>
      <c r="O250" s="216"/>
      <c r="P250" s="216"/>
      <c r="Q250" s="216"/>
      <c r="R250" s="216"/>
      <c r="S250" s="216"/>
      <c r="T250" s="217"/>
      <c r="AT250" s="218" t="s">
        <v>134</v>
      </c>
      <c r="AU250" s="218" t="s">
        <v>76</v>
      </c>
      <c r="AV250" s="11" t="s">
        <v>133</v>
      </c>
      <c r="AW250" s="11" t="s">
        <v>33</v>
      </c>
      <c r="AX250" s="11" t="s">
        <v>76</v>
      </c>
      <c r="AY250" s="218" t="s">
        <v>126</v>
      </c>
    </row>
    <row r="251" spans="2:65" s="1" customFormat="1" ht="22.5" customHeight="1">
      <c r="B251" s="38"/>
      <c r="C251" s="183" t="s">
        <v>305</v>
      </c>
      <c r="D251" s="183" t="s">
        <v>129</v>
      </c>
      <c r="E251" s="184" t="s">
        <v>210</v>
      </c>
      <c r="F251" s="185" t="s">
        <v>211</v>
      </c>
      <c r="G251" s="186" t="s">
        <v>207</v>
      </c>
      <c r="H251" s="187">
        <v>233.36</v>
      </c>
      <c r="I251" s="188"/>
      <c r="J251" s="189">
        <f>ROUND(I251*H251,2)</f>
        <v>0</v>
      </c>
      <c r="K251" s="185" t="s">
        <v>21</v>
      </c>
      <c r="L251" s="58"/>
      <c r="M251" s="190" t="s">
        <v>21</v>
      </c>
      <c r="N251" s="191" t="s">
        <v>40</v>
      </c>
      <c r="O251" s="39"/>
      <c r="P251" s="192">
        <f>O251*H251</f>
        <v>0</v>
      </c>
      <c r="Q251" s="192">
        <v>0</v>
      </c>
      <c r="R251" s="192">
        <f>Q251*H251</f>
        <v>0</v>
      </c>
      <c r="S251" s="192">
        <v>0</v>
      </c>
      <c r="T251" s="193">
        <f>S251*H251</f>
        <v>0</v>
      </c>
      <c r="AR251" s="21" t="s">
        <v>133</v>
      </c>
      <c r="AT251" s="21" t="s">
        <v>129</v>
      </c>
      <c r="AU251" s="21" t="s">
        <v>76</v>
      </c>
      <c r="AY251" s="21" t="s">
        <v>126</v>
      </c>
      <c r="BE251" s="194">
        <f>IF(N251="základní",J251,0)</f>
        <v>0</v>
      </c>
      <c r="BF251" s="194">
        <f>IF(N251="snížená",J251,0)</f>
        <v>0</v>
      </c>
      <c r="BG251" s="194">
        <f>IF(N251="zákl. přenesená",J251,0)</f>
        <v>0</v>
      </c>
      <c r="BH251" s="194">
        <f>IF(N251="sníž. přenesená",J251,0)</f>
        <v>0</v>
      </c>
      <c r="BI251" s="194">
        <f>IF(N251="nulová",J251,0)</f>
        <v>0</v>
      </c>
      <c r="BJ251" s="21" t="s">
        <v>76</v>
      </c>
      <c r="BK251" s="194">
        <f>ROUND(I251*H251,2)</f>
        <v>0</v>
      </c>
      <c r="BL251" s="21" t="s">
        <v>133</v>
      </c>
      <c r="BM251" s="21" t="s">
        <v>305</v>
      </c>
    </row>
    <row r="252" spans="2:51" s="10" customFormat="1" ht="13.5">
      <c r="B252" s="195"/>
      <c r="C252" s="196"/>
      <c r="D252" s="197" t="s">
        <v>134</v>
      </c>
      <c r="E252" s="198" t="s">
        <v>21</v>
      </c>
      <c r="F252" s="199" t="s">
        <v>499</v>
      </c>
      <c r="G252" s="196"/>
      <c r="H252" s="200">
        <v>233.36</v>
      </c>
      <c r="I252" s="201"/>
      <c r="J252" s="196"/>
      <c r="K252" s="196"/>
      <c r="L252" s="202"/>
      <c r="M252" s="203"/>
      <c r="N252" s="204"/>
      <c r="O252" s="204"/>
      <c r="P252" s="204"/>
      <c r="Q252" s="204"/>
      <c r="R252" s="204"/>
      <c r="S252" s="204"/>
      <c r="T252" s="205"/>
      <c r="AT252" s="206" t="s">
        <v>134</v>
      </c>
      <c r="AU252" s="206" t="s">
        <v>76</v>
      </c>
      <c r="AV252" s="10" t="s">
        <v>78</v>
      </c>
      <c r="AW252" s="10" t="s">
        <v>33</v>
      </c>
      <c r="AX252" s="10" t="s">
        <v>69</v>
      </c>
      <c r="AY252" s="206" t="s">
        <v>126</v>
      </c>
    </row>
    <row r="253" spans="2:51" s="11" customFormat="1" ht="13.5">
      <c r="B253" s="207"/>
      <c r="C253" s="208"/>
      <c r="D253" s="209" t="s">
        <v>134</v>
      </c>
      <c r="E253" s="210" t="s">
        <v>21</v>
      </c>
      <c r="F253" s="211" t="s">
        <v>136</v>
      </c>
      <c r="G253" s="208"/>
      <c r="H253" s="212">
        <v>233.36</v>
      </c>
      <c r="I253" s="213"/>
      <c r="J253" s="208"/>
      <c r="K253" s="208"/>
      <c r="L253" s="214"/>
      <c r="M253" s="215"/>
      <c r="N253" s="216"/>
      <c r="O253" s="216"/>
      <c r="P253" s="216"/>
      <c r="Q253" s="216"/>
      <c r="R253" s="216"/>
      <c r="S253" s="216"/>
      <c r="T253" s="217"/>
      <c r="AT253" s="218" t="s">
        <v>134</v>
      </c>
      <c r="AU253" s="218" t="s">
        <v>76</v>
      </c>
      <c r="AV253" s="11" t="s">
        <v>133</v>
      </c>
      <c r="AW253" s="11" t="s">
        <v>33</v>
      </c>
      <c r="AX253" s="11" t="s">
        <v>76</v>
      </c>
      <c r="AY253" s="218" t="s">
        <v>126</v>
      </c>
    </row>
    <row r="254" spans="2:65" s="1" customFormat="1" ht="22.5" customHeight="1">
      <c r="B254" s="38"/>
      <c r="C254" s="183" t="s">
        <v>308</v>
      </c>
      <c r="D254" s="183" t="s">
        <v>129</v>
      </c>
      <c r="E254" s="184" t="s">
        <v>214</v>
      </c>
      <c r="F254" s="185" t="s">
        <v>215</v>
      </c>
      <c r="G254" s="186" t="s">
        <v>207</v>
      </c>
      <c r="H254" s="187">
        <v>75.16</v>
      </c>
      <c r="I254" s="188"/>
      <c r="J254" s="189">
        <f>ROUND(I254*H254,2)</f>
        <v>0</v>
      </c>
      <c r="K254" s="185" t="s">
        <v>21</v>
      </c>
      <c r="L254" s="58"/>
      <c r="M254" s="190" t="s">
        <v>21</v>
      </c>
      <c r="N254" s="191" t="s">
        <v>40</v>
      </c>
      <c r="O254" s="39"/>
      <c r="P254" s="192">
        <f>O254*H254</f>
        <v>0</v>
      </c>
      <c r="Q254" s="192">
        <v>0</v>
      </c>
      <c r="R254" s="192">
        <f>Q254*H254</f>
        <v>0</v>
      </c>
      <c r="S254" s="192">
        <v>0</v>
      </c>
      <c r="T254" s="193">
        <f>S254*H254</f>
        <v>0</v>
      </c>
      <c r="AR254" s="21" t="s">
        <v>133</v>
      </c>
      <c r="AT254" s="21" t="s">
        <v>129</v>
      </c>
      <c r="AU254" s="21" t="s">
        <v>76</v>
      </c>
      <c r="AY254" s="21" t="s">
        <v>126</v>
      </c>
      <c r="BE254" s="194">
        <f>IF(N254="základní",J254,0)</f>
        <v>0</v>
      </c>
      <c r="BF254" s="194">
        <f>IF(N254="snížená",J254,0)</f>
        <v>0</v>
      </c>
      <c r="BG254" s="194">
        <f>IF(N254="zákl. přenesená",J254,0)</f>
        <v>0</v>
      </c>
      <c r="BH254" s="194">
        <f>IF(N254="sníž. přenesená",J254,0)</f>
        <v>0</v>
      </c>
      <c r="BI254" s="194">
        <f>IF(N254="nulová",J254,0)</f>
        <v>0</v>
      </c>
      <c r="BJ254" s="21" t="s">
        <v>76</v>
      </c>
      <c r="BK254" s="194">
        <f>ROUND(I254*H254,2)</f>
        <v>0</v>
      </c>
      <c r="BL254" s="21" t="s">
        <v>133</v>
      </c>
      <c r="BM254" s="21" t="s">
        <v>308</v>
      </c>
    </row>
    <row r="255" spans="2:51" s="10" customFormat="1" ht="13.5">
      <c r="B255" s="195"/>
      <c r="C255" s="196"/>
      <c r="D255" s="197" t="s">
        <v>134</v>
      </c>
      <c r="E255" s="198" t="s">
        <v>21</v>
      </c>
      <c r="F255" s="199" t="s">
        <v>500</v>
      </c>
      <c r="G255" s="196"/>
      <c r="H255" s="200">
        <v>75.16</v>
      </c>
      <c r="I255" s="201"/>
      <c r="J255" s="196"/>
      <c r="K255" s="196"/>
      <c r="L255" s="202"/>
      <c r="M255" s="203"/>
      <c r="N255" s="204"/>
      <c r="O255" s="204"/>
      <c r="P255" s="204"/>
      <c r="Q255" s="204"/>
      <c r="R255" s="204"/>
      <c r="S255" s="204"/>
      <c r="T255" s="205"/>
      <c r="AT255" s="206" t="s">
        <v>134</v>
      </c>
      <c r="AU255" s="206" t="s">
        <v>76</v>
      </c>
      <c r="AV255" s="10" t="s">
        <v>78</v>
      </c>
      <c r="AW255" s="10" t="s">
        <v>33</v>
      </c>
      <c r="AX255" s="10" t="s">
        <v>69</v>
      </c>
      <c r="AY255" s="206" t="s">
        <v>126</v>
      </c>
    </row>
    <row r="256" spans="2:51" s="11" customFormat="1" ht="13.5">
      <c r="B256" s="207"/>
      <c r="C256" s="208"/>
      <c r="D256" s="209" t="s">
        <v>134</v>
      </c>
      <c r="E256" s="210" t="s">
        <v>21</v>
      </c>
      <c r="F256" s="211" t="s">
        <v>136</v>
      </c>
      <c r="G256" s="208"/>
      <c r="H256" s="212">
        <v>75.16</v>
      </c>
      <c r="I256" s="213"/>
      <c r="J256" s="208"/>
      <c r="K256" s="208"/>
      <c r="L256" s="214"/>
      <c r="M256" s="215"/>
      <c r="N256" s="216"/>
      <c r="O256" s="216"/>
      <c r="P256" s="216"/>
      <c r="Q256" s="216"/>
      <c r="R256" s="216"/>
      <c r="S256" s="216"/>
      <c r="T256" s="217"/>
      <c r="AT256" s="218" t="s">
        <v>134</v>
      </c>
      <c r="AU256" s="218" t="s">
        <v>76</v>
      </c>
      <c r="AV256" s="11" t="s">
        <v>133</v>
      </c>
      <c r="AW256" s="11" t="s">
        <v>33</v>
      </c>
      <c r="AX256" s="11" t="s">
        <v>76</v>
      </c>
      <c r="AY256" s="218" t="s">
        <v>126</v>
      </c>
    </row>
    <row r="257" spans="2:65" s="1" customFormat="1" ht="22.5" customHeight="1">
      <c r="B257" s="38"/>
      <c r="C257" s="183" t="s">
        <v>313</v>
      </c>
      <c r="D257" s="183" t="s">
        <v>129</v>
      </c>
      <c r="E257" s="184" t="s">
        <v>217</v>
      </c>
      <c r="F257" s="185" t="s">
        <v>218</v>
      </c>
      <c r="G257" s="186" t="s">
        <v>207</v>
      </c>
      <c r="H257" s="187">
        <v>80.53</v>
      </c>
      <c r="I257" s="188"/>
      <c r="J257" s="189">
        <f>ROUND(I257*H257,2)</f>
        <v>0</v>
      </c>
      <c r="K257" s="185" t="s">
        <v>21</v>
      </c>
      <c r="L257" s="58"/>
      <c r="M257" s="190" t="s">
        <v>21</v>
      </c>
      <c r="N257" s="191" t="s">
        <v>40</v>
      </c>
      <c r="O257" s="39"/>
      <c r="P257" s="192">
        <f>O257*H257</f>
        <v>0</v>
      </c>
      <c r="Q257" s="192">
        <v>0</v>
      </c>
      <c r="R257" s="192">
        <f>Q257*H257</f>
        <v>0</v>
      </c>
      <c r="S257" s="192">
        <v>0</v>
      </c>
      <c r="T257" s="193">
        <f>S257*H257</f>
        <v>0</v>
      </c>
      <c r="AR257" s="21" t="s">
        <v>133</v>
      </c>
      <c r="AT257" s="21" t="s">
        <v>129</v>
      </c>
      <c r="AU257" s="21" t="s">
        <v>76</v>
      </c>
      <c r="AY257" s="21" t="s">
        <v>126</v>
      </c>
      <c r="BE257" s="194">
        <f>IF(N257="základní",J257,0)</f>
        <v>0</v>
      </c>
      <c r="BF257" s="194">
        <f>IF(N257="snížená",J257,0)</f>
        <v>0</v>
      </c>
      <c r="BG257" s="194">
        <f>IF(N257="zákl. přenesená",J257,0)</f>
        <v>0</v>
      </c>
      <c r="BH257" s="194">
        <f>IF(N257="sníž. přenesená",J257,0)</f>
        <v>0</v>
      </c>
      <c r="BI257" s="194">
        <f>IF(N257="nulová",J257,0)</f>
        <v>0</v>
      </c>
      <c r="BJ257" s="21" t="s">
        <v>76</v>
      </c>
      <c r="BK257" s="194">
        <f>ROUND(I257*H257,2)</f>
        <v>0</v>
      </c>
      <c r="BL257" s="21" t="s">
        <v>133</v>
      </c>
      <c r="BM257" s="21" t="s">
        <v>313</v>
      </c>
    </row>
    <row r="258" spans="2:51" s="10" customFormat="1" ht="13.5">
      <c r="B258" s="195"/>
      <c r="C258" s="196"/>
      <c r="D258" s="197" t="s">
        <v>134</v>
      </c>
      <c r="E258" s="198" t="s">
        <v>21</v>
      </c>
      <c r="F258" s="199" t="s">
        <v>501</v>
      </c>
      <c r="G258" s="196"/>
      <c r="H258" s="200">
        <v>80.53</v>
      </c>
      <c r="I258" s="201"/>
      <c r="J258" s="196"/>
      <c r="K258" s="196"/>
      <c r="L258" s="202"/>
      <c r="M258" s="203"/>
      <c r="N258" s="204"/>
      <c r="O258" s="204"/>
      <c r="P258" s="204"/>
      <c r="Q258" s="204"/>
      <c r="R258" s="204"/>
      <c r="S258" s="204"/>
      <c r="T258" s="205"/>
      <c r="AT258" s="206" t="s">
        <v>134</v>
      </c>
      <c r="AU258" s="206" t="s">
        <v>76</v>
      </c>
      <c r="AV258" s="10" t="s">
        <v>78</v>
      </c>
      <c r="AW258" s="10" t="s">
        <v>33</v>
      </c>
      <c r="AX258" s="10" t="s">
        <v>69</v>
      </c>
      <c r="AY258" s="206" t="s">
        <v>126</v>
      </c>
    </row>
    <row r="259" spans="2:51" s="11" customFormat="1" ht="13.5">
      <c r="B259" s="207"/>
      <c r="C259" s="208"/>
      <c r="D259" s="209" t="s">
        <v>134</v>
      </c>
      <c r="E259" s="210" t="s">
        <v>21</v>
      </c>
      <c r="F259" s="211" t="s">
        <v>136</v>
      </c>
      <c r="G259" s="208"/>
      <c r="H259" s="212">
        <v>80.53</v>
      </c>
      <c r="I259" s="213"/>
      <c r="J259" s="208"/>
      <c r="K259" s="208"/>
      <c r="L259" s="214"/>
      <c r="M259" s="215"/>
      <c r="N259" s="216"/>
      <c r="O259" s="216"/>
      <c r="P259" s="216"/>
      <c r="Q259" s="216"/>
      <c r="R259" s="216"/>
      <c r="S259" s="216"/>
      <c r="T259" s="217"/>
      <c r="AT259" s="218" t="s">
        <v>134</v>
      </c>
      <c r="AU259" s="218" t="s">
        <v>76</v>
      </c>
      <c r="AV259" s="11" t="s">
        <v>133</v>
      </c>
      <c r="AW259" s="11" t="s">
        <v>33</v>
      </c>
      <c r="AX259" s="11" t="s">
        <v>76</v>
      </c>
      <c r="AY259" s="218" t="s">
        <v>126</v>
      </c>
    </row>
    <row r="260" spans="2:65" s="1" customFormat="1" ht="22.5" customHeight="1">
      <c r="B260" s="38"/>
      <c r="C260" s="183" t="s">
        <v>316</v>
      </c>
      <c r="D260" s="183" t="s">
        <v>129</v>
      </c>
      <c r="E260" s="184" t="s">
        <v>163</v>
      </c>
      <c r="F260" s="185" t="s">
        <v>164</v>
      </c>
      <c r="G260" s="186" t="s">
        <v>132</v>
      </c>
      <c r="H260" s="187">
        <v>494.836</v>
      </c>
      <c r="I260" s="188"/>
      <c r="J260" s="189">
        <f>ROUND(I260*H260,2)</f>
        <v>0</v>
      </c>
      <c r="K260" s="185" t="s">
        <v>21</v>
      </c>
      <c r="L260" s="58"/>
      <c r="M260" s="190" t="s">
        <v>21</v>
      </c>
      <c r="N260" s="191" t="s">
        <v>40</v>
      </c>
      <c r="O260" s="39"/>
      <c r="P260" s="192">
        <f>O260*H260</f>
        <v>0</v>
      </c>
      <c r="Q260" s="192">
        <v>0</v>
      </c>
      <c r="R260" s="192">
        <f>Q260*H260</f>
        <v>0</v>
      </c>
      <c r="S260" s="192">
        <v>0</v>
      </c>
      <c r="T260" s="193">
        <f>S260*H260</f>
        <v>0</v>
      </c>
      <c r="AR260" s="21" t="s">
        <v>133</v>
      </c>
      <c r="AT260" s="21" t="s">
        <v>129</v>
      </c>
      <c r="AU260" s="21" t="s">
        <v>76</v>
      </c>
      <c r="AY260" s="21" t="s">
        <v>126</v>
      </c>
      <c r="BE260" s="194">
        <f>IF(N260="základní",J260,0)</f>
        <v>0</v>
      </c>
      <c r="BF260" s="194">
        <f>IF(N260="snížená",J260,0)</f>
        <v>0</v>
      </c>
      <c r="BG260" s="194">
        <f>IF(N260="zákl. přenesená",J260,0)</f>
        <v>0</v>
      </c>
      <c r="BH260" s="194">
        <f>IF(N260="sníž. přenesená",J260,0)</f>
        <v>0</v>
      </c>
      <c r="BI260" s="194">
        <f>IF(N260="nulová",J260,0)</f>
        <v>0</v>
      </c>
      <c r="BJ260" s="21" t="s">
        <v>76</v>
      </c>
      <c r="BK260" s="194">
        <f>ROUND(I260*H260,2)</f>
        <v>0</v>
      </c>
      <c r="BL260" s="21" t="s">
        <v>133</v>
      </c>
      <c r="BM260" s="21" t="s">
        <v>316</v>
      </c>
    </row>
    <row r="261" spans="2:51" s="10" customFormat="1" ht="13.5">
      <c r="B261" s="195"/>
      <c r="C261" s="196"/>
      <c r="D261" s="197" t="s">
        <v>134</v>
      </c>
      <c r="E261" s="198" t="s">
        <v>21</v>
      </c>
      <c r="F261" s="199" t="s">
        <v>485</v>
      </c>
      <c r="G261" s="196"/>
      <c r="H261" s="200">
        <v>340.286</v>
      </c>
      <c r="I261" s="201"/>
      <c r="J261" s="196"/>
      <c r="K261" s="196"/>
      <c r="L261" s="202"/>
      <c r="M261" s="203"/>
      <c r="N261" s="204"/>
      <c r="O261" s="204"/>
      <c r="P261" s="204"/>
      <c r="Q261" s="204"/>
      <c r="R261" s="204"/>
      <c r="S261" s="204"/>
      <c r="T261" s="205"/>
      <c r="AT261" s="206" t="s">
        <v>134</v>
      </c>
      <c r="AU261" s="206" t="s">
        <v>76</v>
      </c>
      <c r="AV261" s="10" t="s">
        <v>78</v>
      </c>
      <c r="AW261" s="10" t="s">
        <v>33</v>
      </c>
      <c r="AX261" s="10" t="s">
        <v>69</v>
      </c>
      <c r="AY261" s="206" t="s">
        <v>126</v>
      </c>
    </row>
    <row r="262" spans="2:51" s="10" customFormat="1" ht="13.5">
      <c r="B262" s="195"/>
      <c r="C262" s="196"/>
      <c r="D262" s="197" t="s">
        <v>134</v>
      </c>
      <c r="E262" s="198" t="s">
        <v>21</v>
      </c>
      <c r="F262" s="199" t="s">
        <v>486</v>
      </c>
      <c r="G262" s="196"/>
      <c r="H262" s="200">
        <v>20.07</v>
      </c>
      <c r="I262" s="201"/>
      <c r="J262" s="196"/>
      <c r="K262" s="196"/>
      <c r="L262" s="202"/>
      <c r="M262" s="203"/>
      <c r="N262" s="204"/>
      <c r="O262" s="204"/>
      <c r="P262" s="204"/>
      <c r="Q262" s="204"/>
      <c r="R262" s="204"/>
      <c r="S262" s="204"/>
      <c r="T262" s="205"/>
      <c r="AT262" s="206" t="s">
        <v>134</v>
      </c>
      <c r="AU262" s="206" t="s">
        <v>76</v>
      </c>
      <c r="AV262" s="10" t="s">
        <v>78</v>
      </c>
      <c r="AW262" s="10" t="s">
        <v>33</v>
      </c>
      <c r="AX262" s="10" t="s">
        <v>69</v>
      </c>
      <c r="AY262" s="206" t="s">
        <v>126</v>
      </c>
    </row>
    <row r="263" spans="2:51" s="10" customFormat="1" ht="13.5">
      <c r="B263" s="195"/>
      <c r="C263" s="196"/>
      <c r="D263" s="197" t="s">
        <v>134</v>
      </c>
      <c r="E263" s="198" t="s">
        <v>21</v>
      </c>
      <c r="F263" s="199" t="s">
        <v>487</v>
      </c>
      <c r="G263" s="196"/>
      <c r="H263" s="200">
        <v>70.08</v>
      </c>
      <c r="I263" s="201"/>
      <c r="J263" s="196"/>
      <c r="K263" s="196"/>
      <c r="L263" s="202"/>
      <c r="M263" s="203"/>
      <c r="N263" s="204"/>
      <c r="O263" s="204"/>
      <c r="P263" s="204"/>
      <c r="Q263" s="204"/>
      <c r="R263" s="204"/>
      <c r="S263" s="204"/>
      <c r="T263" s="205"/>
      <c r="AT263" s="206" t="s">
        <v>134</v>
      </c>
      <c r="AU263" s="206" t="s">
        <v>76</v>
      </c>
      <c r="AV263" s="10" t="s">
        <v>78</v>
      </c>
      <c r="AW263" s="10" t="s">
        <v>33</v>
      </c>
      <c r="AX263" s="10" t="s">
        <v>69</v>
      </c>
      <c r="AY263" s="206" t="s">
        <v>126</v>
      </c>
    </row>
    <row r="264" spans="2:51" s="10" customFormat="1" ht="13.5">
      <c r="B264" s="195"/>
      <c r="C264" s="196"/>
      <c r="D264" s="197" t="s">
        <v>134</v>
      </c>
      <c r="E264" s="198" t="s">
        <v>21</v>
      </c>
      <c r="F264" s="199" t="s">
        <v>488</v>
      </c>
      <c r="G264" s="196"/>
      <c r="H264" s="200">
        <v>40.25</v>
      </c>
      <c r="I264" s="201"/>
      <c r="J264" s="196"/>
      <c r="K264" s="196"/>
      <c r="L264" s="202"/>
      <c r="M264" s="203"/>
      <c r="N264" s="204"/>
      <c r="O264" s="204"/>
      <c r="P264" s="204"/>
      <c r="Q264" s="204"/>
      <c r="R264" s="204"/>
      <c r="S264" s="204"/>
      <c r="T264" s="205"/>
      <c r="AT264" s="206" t="s">
        <v>134</v>
      </c>
      <c r="AU264" s="206" t="s">
        <v>76</v>
      </c>
      <c r="AV264" s="10" t="s">
        <v>78</v>
      </c>
      <c r="AW264" s="10" t="s">
        <v>33</v>
      </c>
      <c r="AX264" s="10" t="s">
        <v>69</v>
      </c>
      <c r="AY264" s="206" t="s">
        <v>126</v>
      </c>
    </row>
    <row r="265" spans="2:51" s="10" customFormat="1" ht="13.5">
      <c r="B265" s="195"/>
      <c r="C265" s="196"/>
      <c r="D265" s="197" t="s">
        <v>134</v>
      </c>
      <c r="E265" s="198" t="s">
        <v>21</v>
      </c>
      <c r="F265" s="199" t="s">
        <v>489</v>
      </c>
      <c r="G265" s="196"/>
      <c r="H265" s="200">
        <v>24.15</v>
      </c>
      <c r="I265" s="201"/>
      <c r="J265" s="196"/>
      <c r="K265" s="196"/>
      <c r="L265" s="202"/>
      <c r="M265" s="203"/>
      <c r="N265" s="204"/>
      <c r="O265" s="204"/>
      <c r="P265" s="204"/>
      <c r="Q265" s="204"/>
      <c r="R265" s="204"/>
      <c r="S265" s="204"/>
      <c r="T265" s="205"/>
      <c r="AT265" s="206" t="s">
        <v>134</v>
      </c>
      <c r="AU265" s="206" t="s">
        <v>76</v>
      </c>
      <c r="AV265" s="10" t="s">
        <v>78</v>
      </c>
      <c r="AW265" s="10" t="s">
        <v>33</v>
      </c>
      <c r="AX265" s="10" t="s">
        <v>69</v>
      </c>
      <c r="AY265" s="206" t="s">
        <v>126</v>
      </c>
    </row>
    <row r="266" spans="2:51" s="11" customFormat="1" ht="13.5">
      <c r="B266" s="207"/>
      <c r="C266" s="208"/>
      <c r="D266" s="197" t="s">
        <v>134</v>
      </c>
      <c r="E266" s="219" t="s">
        <v>21</v>
      </c>
      <c r="F266" s="220" t="s">
        <v>136</v>
      </c>
      <c r="G266" s="208"/>
      <c r="H266" s="221">
        <v>494.836</v>
      </c>
      <c r="I266" s="213"/>
      <c r="J266" s="208"/>
      <c r="K266" s="208"/>
      <c r="L266" s="214"/>
      <c r="M266" s="215"/>
      <c r="N266" s="216"/>
      <c r="O266" s="216"/>
      <c r="P266" s="216"/>
      <c r="Q266" s="216"/>
      <c r="R266" s="216"/>
      <c r="S266" s="216"/>
      <c r="T266" s="217"/>
      <c r="AT266" s="218" t="s">
        <v>134</v>
      </c>
      <c r="AU266" s="218" t="s">
        <v>76</v>
      </c>
      <c r="AV266" s="11" t="s">
        <v>133</v>
      </c>
      <c r="AW266" s="11" t="s">
        <v>33</v>
      </c>
      <c r="AX266" s="11" t="s">
        <v>76</v>
      </c>
      <c r="AY266" s="218" t="s">
        <v>126</v>
      </c>
    </row>
    <row r="267" spans="2:63" s="9" customFormat="1" ht="37.35" customHeight="1">
      <c r="B267" s="166"/>
      <c r="C267" s="167"/>
      <c r="D267" s="180" t="s">
        <v>68</v>
      </c>
      <c r="E267" s="181" t="s">
        <v>387</v>
      </c>
      <c r="F267" s="181" t="s">
        <v>502</v>
      </c>
      <c r="G267" s="167"/>
      <c r="H267" s="167"/>
      <c r="I267" s="170"/>
      <c r="J267" s="182">
        <f>BK267</f>
        <v>0</v>
      </c>
      <c r="K267" s="167"/>
      <c r="L267" s="172"/>
      <c r="M267" s="173"/>
      <c r="N267" s="174"/>
      <c r="O267" s="174"/>
      <c r="P267" s="175">
        <f>SUM(P268:P273)</f>
        <v>0</v>
      </c>
      <c r="Q267" s="174"/>
      <c r="R267" s="175">
        <f>SUM(R268:R273)</f>
        <v>0</v>
      </c>
      <c r="S267" s="174"/>
      <c r="T267" s="176">
        <f>SUM(T268:T273)</f>
        <v>0</v>
      </c>
      <c r="AR267" s="177" t="s">
        <v>76</v>
      </c>
      <c r="AT267" s="178" t="s">
        <v>68</v>
      </c>
      <c r="AU267" s="178" t="s">
        <v>69</v>
      </c>
      <c r="AY267" s="177" t="s">
        <v>126</v>
      </c>
      <c r="BK267" s="179">
        <f>SUM(BK268:BK273)</f>
        <v>0</v>
      </c>
    </row>
    <row r="268" spans="2:65" s="1" customFormat="1" ht="22.5" customHeight="1">
      <c r="B268" s="38"/>
      <c r="C268" s="183" t="s">
        <v>319</v>
      </c>
      <c r="D268" s="183" t="s">
        <v>129</v>
      </c>
      <c r="E268" s="184" t="s">
        <v>503</v>
      </c>
      <c r="F268" s="185" t="s">
        <v>504</v>
      </c>
      <c r="G268" s="186" t="s">
        <v>281</v>
      </c>
      <c r="H268" s="187">
        <v>0.058</v>
      </c>
      <c r="I268" s="188"/>
      <c r="J268" s="189">
        <f>ROUND(I268*H268,2)</f>
        <v>0</v>
      </c>
      <c r="K268" s="185" t="s">
        <v>21</v>
      </c>
      <c r="L268" s="58"/>
      <c r="M268" s="190" t="s">
        <v>21</v>
      </c>
      <c r="N268" s="191" t="s">
        <v>40</v>
      </c>
      <c r="O268" s="39"/>
      <c r="P268" s="192">
        <f>O268*H268</f>
        <v>0</v>
      </c>
      <c r="Q268" s="192">
        <v>0</v>
      </c>
      <c r="R268" s="192">
        <f>Q268*H268</f>
        <v>0</v>
      </c>
      <c r="S268" s="192">
        <v>0</v>
      </c>
      <c r="T268" s="193">
        <f>S268*H268</f>
        <v>0</v>
      </c>
      <c r="AR268" s="21" t="s">
        <v>133</v>
      </c>
      <c r="AT268" s="21" t="s">
        <v>129</v>
      </c>
      <c r="AU268" s="21" t="s">
        <v>76</v>
      </c>
      <c r="AY268" s="21" t="s">
        <v>126</v>
      </c>
      <c r="BE268" s="194">
        <f>IF(N268="základní",J268,0)</f>
        <v>0</v>
      </c>
      <c r="BF268" s="194">
        <f>IF(N268="snížená",J268,0)</f>
        <v>0</v>
      </c>
      <c r="BG268" s="194">
        <f>IF(N268="zákl. přenesená",J268,0)</f>
        <v>0</v>
      </c>
      <c r="BH268" s="194">
        <f>IF(N268="sníž. přenesená",J268,0)</f>
        <v>0</v>
      </c>
      <c r="BI268" s="194">
        <f>IF(N268="nulová",J268,0)</f>
        <v>0</v>
      </c>
      <c r="BJ268" s="21" t="s">
        <v>76</v>
      </c>
      <c r="BK268" s="194">
        <f>ROUND(I268*H268,2)</f>
        <v>0</v>
      </c>
      <c r="BL268" s="21" t="s">
        <v>133</v>
      </c>
      <c r="BM268" s="21" t="s">
        <v>319</v>
      </c>
    </row>
    <row r="269" spans="2:51" s="10" customFormat="1" ht="13.5">
      <c r="B269" s="195"/>
      <c r="C269" s="196"/>
      <c r="D269" s="197" t="s">
        <v>134</v>
      </c>
      <c r="E269" s="198" t="s">
        <v>21</v>
      </c>
      <c r="F269" s="199" t="s">
        <v>505</v>
      </c>
      <c r="G269" s="196"/>
      <c r="H269" s="200">
        <v>0.058</v>
      </c>
      <c r="I269" s="201"/>
      <c r="J269" s="196"/>
      <c r="K269" s="196"/>
      <c r="L269" s="202"/>
      <c r="M269" s="203"/>
      <c r="N269" s="204"/>
      <c r="O269" s="204"/>
      <c r="P269" s="204"/>
      <c r="Q269" s="204"/>
      <c r="R269" s="204"/>
      <c r="S269" s="204"/>
      <c r="T269" s="205"/>
      <c r="AT269" s="206" t="s">
        <v>134</v>
      </c>
      <c r="AU269" s="206" t="s">
        <v>76</v>
      </c>
      <c r="AV269" s="10" t="s">
        <v>78</v>
      </c>
      <c r="AW269" s="10" t="s">
        <v>33</v>
      </c>
      <c r="AX269" s="10" t="s">
        <v>69</v>
      </c>
      <c r="AY269" s="206" t="s">
        <v>126</v>
      </c>
    </row>
    <row r="270" spans="2:51" s="11" customFormat="1" ht="13.5">
      <c r="B270" s="207"/>
      <c r="C270" s="208"/>
      <c r="D270" s="209" t="s">
        <v>134</v>
      </c>
      <c r="E270" s="210" t="s">
        <v>21</v>
      </c>
      <c r="F270" s="211" t="s">
        <v>136</v>
      </c>
      <c r="G270" s="208"/>
      <c r="H270" s="212">
        <v>0.058</v>
      </c>
      <c r="I270" s="213"/>
      <c r="J270" s="208"/>
      <c r="K270" s="208"/>
      <c r="L270" s="214"/>
      <c r="M270" s="215"/>
      <c r="N270" s="216"/>
      <c r="O270" s="216"/>
      <c r="P270" s="216"/>
      <c r="Q270" s="216"/>
      <c r="R270" s="216"/>
      <c r="S270" s="216"/>
      <c r="T270" s="217"/>
      <c r="AT270" s="218" t="s">
        <v>134</v>
      </c>
      <c r="AU270" s="218" t="s">
        <v>76</v>
      </c>
      <c r="AV270" s="11" t="s">
        <v>133</v>
      </c>
      <c r="AW270" s="11" t="s">
        <v>33</v>
      </c>
      <c r="AX270" s="11" t="s">
        <v>76</v>
      </c>
      <c r="AY270" s="218" t="s">
        <v>126</v>
      </c>
    </row>
    <row r="271" spans="2:65" s="1" customFormat="1" ht="22.5" customHeight="1">
      <c r="B271" s="38"/>
      <c r="C271" s="183" t="s">
        <v>322</v>
      </c>
      <c r="D271" s="183" t="s">
        <v>129</v>
      </c>
      <c r="E271" s="184" t="s">
        <v>506</v>
      </c>
      <c r="F271" s="185" t="s">
        <v>507</v>
      </c>
      <c r="G271" s="186" t="s">
        <v>132</v>
      </c>
      <c r="H271" s="187">
        <v>103.133</v>
      </c>
      <c r="I271" s="188"/>
      <c r="J271" s="189">
        <f>ROUND(I271*H271,2)</f>
        <v>0</v>
      </c>
      <c r="K271" s="185" t="s">
        <v>21</v>
      </c>
      <c r="L271" s="58"/>
      <c r="M271" s="190" t="s">
        <v>21</v>
      </c>
      <c r="N271" s="191" t="s">
        <v>40</v>
      </c>
      <c r="O271" s="39"/>
      <c r="P271" s="192">
        <f>O271*H271</f>
        <v>0</v>
      </c>
      <c r="Q271" s="192">
        <v>0</v>
      </c>
      <c r="R271" s="192">
        <f>Q271*H271</f>
        <v>0</v>
      </c>
      <c r="S271" s="192">
        <v>0</v>
      </c>
      <c r="T271" s="193">
        <f>S271*H271</f>
        <v>0</v>
      </c>
      <c r="AR271" s="21" t="s">
        <v>133</v>
      </c>
      <c r="AT271" s="21" t="s">
        <v>129</v>
      </c>
      <c r="AU271" s="21" t="s">
        <v>76</v>
      </c>
      <c r="AY271" s="21" t="s">
        <v>126</v>
      </c>
      <c r="BE271" s="194">
        <f>IF(N271="základní",J271,0)</f>
        <v>0</v>
      </c>
      <c r="BF271" s="194">
        <f>IF(N271="snížená",J271,0)</f>
        <v>0</v>
      </c>
      <c r="BG271" s="194">
        <f>IF(N271="zákl. přenesená",J271,0)</f>
        <v>0</v>
      </c>
      <c r="BH271" s="194">
        <f>IF(N271="sníž. přenesená",J271,0)</f>
        <v>0</v>
      </c>
      <c r="BI271" s="194">
        <f>IF(N271="nulová",J271,0)</f>
        <v>0</v>
      </c>
      <c r="BJ271" s="21" t="s">
        <v>76</v>
      </c>
      <c r="BK271" s="194">
        <f>ROUND(I271*H271,2)</f>
        <v>0</v>
      </c>
      <c r="BL271" s="21" t="s">
        <v>133</v>
      </c>
      <c r="BM271" s="21" t="s">
        <v>322</v>
      </c>
    </row>
    <row r="272" spans="2:51" s="10" customFormat="1" ht="13.5">
      <c r="B272" s="195"/>
      <c r="C272" s="196"/>
      <c r="D272" s="197" t="s">
        <v>134</v>
      </c>
      <c r="E272" s="198" t="s">
        <v>21</v>
      </c>
      <c r="F272" s="199" t="s">
        <v>508</v>
      </c>
      <c r="G272" s="196"/>
      <c r="H272" s="200">
        <v>103.133</v>
      </c>
      <c r="I272" s="201"/>
      <c r="J272" s="196"/>
      <c r="K272" s="196"/>
      <c r="L272" s="202"/>
      <c r="M272" s="203"/>
      <c r="N272" s="204"/>
      <c r="O272" s="204"/>
      <c r="P272" s="204"/>
      <c r="Q272" s="204"/>
      <c r="R272" s="204"/>
      <c r="S272" s="204"/>
      <c r="T272" s="205"/>
      <c r="AT272" s="206" t="s">
        <v>134</v>
      </c>
      <c r="AU272" s="206" t="s">
        <v>76</v>
      </c>
      <c r="AV272" s="10" t="s">
        <v>78</v>
      </c>
      <c r="AW272" s="10" t="s">
        <v>33</v>
      </c>
      <c r="AX272" s="10" t="s">
        <v>69</v>
      </c>
      <c r="AY272" s="206" t="s">
        <v>126</v>
      </c>
    </row>
    <row r="273" spans="2:51" s="11" customFormat="1" ht="13.5">
      <c r="B273" s="207"/>
      <c r="C273" s="208"/>
      <c r="D273" s="197" t="s">
        <v>134</v>
      </c>
      <c r="E273" s="219" t="s">
        <v>21</v>
      </c>
      <c r="F273" s="220" t="s">
        <v>136</v>
      </c>
      <c r="G273" s="208"/>
      <c r="H273" s="221">
        <v>103.133</v>
      </c>
      <c r="I273" s="213"/>
      <c r="J273" s="208"/>
      <c r="K273" s="208"/>
      <c r="L273" s="214"/>
      <c r="M273" s="215"/>
      <c r="N273" s="216"/>
      <c r="O273" s="216"/>
      <c r="P273" s="216"/>
      <c r="Q273" s="216"/>
      <c r="R273" s="216"/>
      <c r="S273" s="216"/>
      <c r="T273" s="217"/>
      <c r="AT273" s="218" t="s">
        <v>134</v>
      </c>
      <c r="AU273" s="218" t="s">
        <v>76</v>
      </c>
      <c r="AV273" s="11" t="s">
        <v>133</v>
      </c>
      <c r="AW273" s="11" t="s">
        <v>33</v>
      </c>
      <c r="AX273" s="11" t="s">
        <v>76</v>
      </c>
      <c r="AY273" s="218" t="s">
        <v>126</v>
      </c>
    </row>
    <row r="274" spans="2:63" s="9" customFormat="1" ht="37.35" customHeight="1">
      <c r="B274" s="166"/>
      <c r="C274" s="167"/>
      <c r="D274" s="180" t="s">
        <v>68</v>
      </c>
      <c r="E274" s="181" t="s">
        <v>509</v>
      </c>
      <c r="F274" s="181" t="s">
        <v>510</v>
      </c>
      <c r="G274" s="167"/>
      <c r="H274" s="167"/>
      <c r="I274" s="170"/>
      <c r="J274" s="182">
        <f>BK274</f>
        <v>0</v>
      </c>
      <c r="K274" s="167"/>
      <c r="L274" s="172"/>
      <c r="M274" s="173"/>
      <c r="N274" s="174"/>
      <c r="O274" s="174"/>
      <c r="P274" s="175">
        <f>SUM(P275:P281)</f>
        <v>0</v>
      </c>
      <c r="Q274" s="174"/>
      <c r="R274" s="175">
        <f>SUM(R275:R281)</f>
        <v>0</v>
      </c>
      <c r="S274" s="174"/>
      <c r="T274" s="176">
        <f>SUM(T275:T281)</f>
        <v>0</v>
      </c>
      <c r="AR274" s="177" t="s">
        <v>76</v>
      </c>
      <c r="AT274" s="178" t="s">
        <v>68</v>
      </c>
      <c r="AU274" s="178" t="s">
        <v>69</v>
      </c>
      <c r="AY274" s="177" t="s">
        <v>126</v>
      </c>
      <c r="BK274" s="179">
        <f>SUM(BK275:BK281)</f>
        <v>0</v>
      </c>
    </row>
    <row r="275" spans="2:65" s="1" customFormat="1" ht="31.5" customHeight="1">
      <c r="B275" s="38"/>
      <c r="C275" s="183" t="s">
        <v>326</v>
      </c>
      <c r="D275" s="183" t="s">
        <v>129</v>
      </c>
      <c r="E275" s="184" t="s">
        <v>511</v>
      </c>
      <c r="F275" s="185" t="s">
        <v>512</v>
      </c>
      <c r="G275" s="186" t="s">
        <v>132</v>
      </c>
      <c r="H275" s="187">
        <v>103.133</v>
      </c>
      <c r="I275" s="188"/>
      <c r="J275" s="189">
        <f>ROUND(I275*H275,2)</f>
        <v>0</v>
      </c>
      <c r="K275" s="185" t="s">
        <v>21</v>
      </c>
      <c r="L275" s="58"/>
      <c r="M275" s="190" t="s">
        <v>21</v>
      </c>
      <c r="N275" s="191" t="s">
        <v>40</v>
      </c>
      <c r="O275" s="39"/>
      <c r="P275" s="192">
        <f>O275*H275</f>
        <v>0</v>
      </c>
      <c r="Q275" s="192">
        <v>0</v>
      </c>
      <c r="R275" s="192">
        <f>Q275*H275</f>
        <v>0</v>
      </c>
      <c r="S275" s="192">
        <v>0</v>
      </c>
      <c r="T275" s="193">
        <f>S275*H275</f>
        <v>0</v>
      </c>
      <c r="AR275" s="21" t="s">
        <v>133</v>
      </c>
      <c r="AT275" s="21" t="s">
        <v>129</v>
      </c>
      <c r="AU275" s="21" t="s">
        <v>76</v>
      </c>
      <c r="AY275" s="21" t="s">
        <v>126</v>
      </c>
      <c r="BE275" s="194">
        <f>IF(N275="základní",J275,0)</f>
        <v>0</v>
      </c>
      <c r="BF275" s="194">
        <f>IF(N275="snížená",J275,0)</f>
        <v>0</v>
      </c>
      <c r="BG275" s="194">
        <f>IF(N275="zákl. přenesená",J275,0)</f>
        <v>0</v>
      </c>
      <c r="BH275" s="194">
        <f>IF(N275="sníž. přenesená",J275,0)</f>
        <v>0</v>
      </c>
      <c r="BI275" s="194">
        <f>IF(N275="nulová",J275,0)</f>
        <v>0</v>
      </c>
      <c r="BJ275" s="21" t="s">
        <v>76</v>
      </c>
      <c r="BK275" s="194">
        <f>ROUND(I275*H275,2)</f>
        <v>0</v>
      </c>
      <c r="BL275" s="21" t="s">
        <v>133</v>
      </c>
      <c r="BM275" s="21" t="s">
        <v>326</v>
      </c>
    </row>
    <row r="276" spans="2:51" s="10" customFormat="1" ht="13.5">
      <c r="B276" s="195"/>
      <c r="C276" s="196"/>
      <c r="D276" s="197" t="s">
        <v>134</v>
      </c>
      <c r="E276" s="198" t="s">
        <v>21</v>
      </c>
      <c r="F276" s="199" t="s">
        <v>508</v>
      </c>
      <c r="G276" s="196"/>
      <c r="H276" s="200">
        <v>103.133</v>
      </c>
      <c r="I276" s="201"/>
      <c r="J276" s="196"/>
      <c r="K276" s="196"/>
      <c r="L276" s="202"/>
      <c r="M276" s="203"/>
      <c r="N276" s="204"/>
      <c r="O276" s="204"/>
      <c r="P276" s="204"/>
      <c r="Q276" s="204"/>
      <c r="R276" s="204"/>
      <c r="S276" s="204"/>
      <c r="T276" s="205"/>
      <c r="AT276" s="206" t="s">
        <v>134</v>
      </c>
      <c r="AU276" s="206" t="s">
        <v>76</v>
      </c>
      <c r="AV276" s="10" t="s">
        <v>78</v>
      </c>
      <c r="AW276" s="10" t="s">
        <v>33</v>
      </c>
      <c r="AX276" s="10" t="s">
        <v>69</v>
      </c>
      <c r="AY276" s="206" t="s">
        <v>126</v>
      </c>
    </row>
    <row r="277" spans="2:51" s="11" customFormat="1" ht="13.5">
      <c r="B277" s="207"/>
      <c r="C277" s="208"/>
      <c r="D277" s="209" t="s">
        <v>134</v>
      </c>
      <c r="E277" s="210" t="s">
        <v>21</v>
      </c>
      <c r="F277" s="211" t="s">
        <v>136</v>
      </c>
      <c r="G277" s="208"/>
      <c r="H277" s="212">
        <v>103.133</v>
      </c>
      <c r="I277" s="213"/>
      <c r="J277" s="208"/>
      <c r="K277" s="208"/>
      <c r="L277" s="214"/>
      <c r="M277" s="215"/>
      <c r="N277" s="216"/>
      <c r="O277" s="216"/>
      <c r="P277" s="216"/>
      <c r="Q277" s="216"/>
      <c r="R277" s="216"/>
      <c r="S277" s="216"/>
      <c r="T277" s="217"/>
      <c r="AT277" s="218" t="s">
        <v>134</v>
      </c>
      <c r="AU277" s="218" t="s">
        <v>76</v>
      </c>
      <c r="AV277" s="11" t="s">
        <v>133</v>
      </c>
      <c r="AW277" s="11" t="s">
        <v>33</v>
      </c>
      <c r="AX277" s="11" t="s">
        <v>76</v>
      </c>
      <c r="AY277" s="218" t="s">
        <v>126</v>
      </c>
    </row>
    <row r="278" spans="2:65" s="1" customFormat="1" ht="22.5" customHeight="1">
      <c r="B278" s="38"/>
      <c r="C278" s="183" t="s">
        <v>330</v>
      </c>
      <c r="D278" s="183" t="s">
        <v>129</v>
      </c>
      <c r="E278" s="184" t="s">
        <v>513</v>
      </c>
      <c r="F278" s="185" t="s">
        <v>514</v>
      </c>
      <c r="G278" s="186" t="s">
        <v>132</v>
      </c>
      <c r="H278" s="187">
        <v>103.133</v>
      </c>
      <c r="I278" s="188"/>
      <c r="J278" s="189">
        <f>ROUND(I278*H278,2)</f>
        <v>0</v>
      </c>
      <c r="K278" s="185" t="s">
        <v>21</v>
      </c>
      <c r="L278" s="58"/>
      <c r="M278" s="190" t="s">
        <v>21</v>
      </c>
      <c r="N278" s="191" t="s">
        <v>40</v>
      </c>
      <c r="O278" s="39"/>
      <c r="P278" s="192">
        <f>O278*H278</f>
        <v>0</v>
      </c>
      <c r="Q278" s="192">
        <v>0</v>
      </c>
      <c r="R278" s="192">
        <f>Q278*H278</f>
        <v>0</v>
      </c>
      <c r="S278" s="192">
        <v>0</v>
      </c>
      <c r="T278" s="193">
        <f>S278*H278</f>
        <v>0</v>
      </c>
      <c r="AR278" s="21" t="s">
        <v>133</v>
      </c>
      <c r="AT278" s="21" t="s">
        <v>129</v>
      </c>
      <c r="AU278" s="21" t="s">
        <v>76</v>
      </c>
      <c r="AY278" s="21" t="s">
        <v>126</v>
      </c>
      <c r="BE278" s="194">
        <f>IF(N278="základní",J278,0)</f>
        <v>0</v>
      </c>
      <c r="BF278" s="194">
        <f>IF(N278="snížená",J278,0)</f>
        <v>0</v>
      </c>
      <c r="BG278" s="194">
        <f>IF(N278="zákl. přenesená",J278,0)</f>
        <v>0</v>
      </c>
      <c r="BH278" s="194">
        <f>IF(N278="sníž. přenesená",J278,0)</f>
        <v>0</v>
      </c>
      <c r="BI278" s="194">
        <f>IF(N278="nulová",J278,0)</f>
        <v>0</v>
      </c>
      <c r="BJ278" s="21" t="s">
        <v>76</v>
      </c>
      <c r="BK278" s="194">
        <f>ROUND(I278*H278,2)</f>
        <v>0</v>
      </c>
      <c r="BL278" s="21" t="s">
        <v>133</v>
      </c>
      <c r="BM278" s="21" t="s">
        <v>330</v>
      </c>
    </row>
    <row r="279" spans="2:51" s="10" customFormat="1" ht="13.5">
      <c r="B279" s="195"/>
      <c r="C279" s="196"/>
      <c r="D279" s="197" t="s">
        <v>134</v>
      </c>
      <c r="E279" s="198" t="s">
        <v>21</v>
      </c>
      <c r="F279" s="199" t="s">
        <v>508</v>
      </c>
      <c r="G279" s="196"/>
      <c r="H279" s="200">
        <v>103.133</v>
      </c>
      <c r="I279" s="201"/>
      <c r="J279" s="196"/>
      <c r="K279" s="196"/>
      <c r="L279" s="202"/>
      <c r="M279" s="203"/>
      <c r="N279" s="204"/>
      <c r="O279" s="204"/>
      <c r="P279" s="204"/>
      <c r="Q279" s="204"/>
      <c r="R279" s="204"/>
      <c r="S279" s="204"/>
      <c r="T279" s="205"/>
      <c r="AT279" s="206" t="s">
        <v>134</v>
      </c>
      <c r="AU279" s="206" t="s">
        <v>76</v>
      </c>
      <c r="AV279" s="10" t="s">
        <v>78</v>
      </c>
      <c r="AW279" s="10" t="s">
        <v>33</v>
      </c>
      <c r="AX279" s="10" t="s">
        <v>69</v>
      </c>
      <c r="AY279" s="206" t="s">
        <v>126</v>
      </c>
    </row>
    <row r="280" spans="2:51" s="11" customFormat="1" ht="13.5">
      <c r="B280" s="207"/>
      <c r="C280" s="208"/>
      <c r="D280" s="209" t="s">
        <v>134</v>
      </c>
      <c r="E280" s="210" t="s">
        <v>21</v>
      </c>
      <c r="F280" s="211" t="s">
        <v>136</v>
      </c>
      <c r="G280" s="208"/>
      <c r="H280" s="212">
        <v>103.133</v>
      </c>
      <c r="I280" s="213"/>
      <c r="J280" s="208"/>
      <c r="K280" s="208"/>
      <c r="L280" s="214"/>
      <c r="M280" s="215"/>
      <c r="N280" s="216"/>
      <c r="O280" s="216"/>
      <c r="P280" s="216"/>
      <c r="Q280" s="216"/>
      <c r="R280" s="216"/>
      <c r="S280" s="216"/>
      <c r="T280" s="217"/>
      <c r="AT280" s="218" t="s">
        <v>134</v>
      </c>
      <c r="AU280" s="218" t="s">
        <v>76</v>
      </c>
      <c r="AV280" s="11" t="s">
        <v>133</v>
      </c>
      <c r="AW280" s="11" t="s">
        <v>33</v>
      </c>
      <c r="AX280" s="11" t="s">
        <v>76</v>
      </c>
      <c r="AY280" s="218" t="s">
        <v>126</v>
      </c>
    </row>
    <row r="281" spans="2:65" s="1" customFormat="1" ht="22.5" customHeight="1">
      <c r="B281" s="38"/>
      <c r="C281" s="183" t="s">
        <v>334</v>
      </c>
      <c r="D281" s="183" t="s">
        <v>129</v>
      </c>
      <c r="E281" s="184" t="s">
        <v>515</v>
      </c>
      <c r="F281" s="185" t="s">
        <v>516</v>
      </c>
      <c r="G281" s="186" t="s">
        <v>281</v>
      </c>
      <c r="H281" s="187">
        <v>0.678</v>
      </c>
      <c r="I281" s="188"/>
      <c r="J281" s="189">
        <f>ROUND(I281*H281,2)</f>
        <v>0</v>
      </c>
      <c r="K281" s="185" t="s">
        <v>21</v>
      </c>
      <c r="L281" s="58"/>
      <c r="M281" s="190" t="s">
        <v>21</v>
      </c>
      <c r="N281" s="191" t="s">
        <v>40</v>
      </c>
      <c r="O281" s="39"/>
      <c r="P281" s="192">
        <f>O281*H281</f>
        <v>0</v>
      </c>
      <c r="Q281" s="192">
        <v>0</v>
      </c>
      <c r="R281" s="192">
        <f>Q281*H281</f>
        <v>0</v>
      </c>
      <c r="S281" s="192">
        <v>0</v>
      </c>
      <c r="T281" s="193">
        <f>S281*H281</f>
        <v>0</v>
      </c>
      <c r="AR281" s="21" t="s">
        <v>133</v>
      </c>
      <c r="AT281" s="21" t="s">
        <v>129</v>
      </c>
      <c r="AU281" s="21" t="s">
        <v>76</v>
      </c>
      <c r="AY281" s="21" t="s">
        <v>126</v>
      </c>
      <c r="BE281" s="194">
        <f>IF(N281="základní",J281,0)</f>
        <v>0</v>
      </c>
      <c r="BF281" s="194">
        <f>IF(N281="snížená",J281,0)</f>
        <v>0</v>
      </c>
      <c r="BG281" s="194">
        <f>IF(N281="zákl. přenesená",J281,0)</f>
        <v>0</v>
      </c>
      <c r="BH281" s="194">
        <f>IF(N281="sníž. přenesená",J281,0)</f>
        <v>0</v>
      </c>
      <c r="BI281" s="194">
        <f>IF(N281="nulová",J281,0)</f>
        <v>0</v>
      </c>
      <c r="BJ281" s="21" t="s">
        <v>76</v>
      </c>
      <c r="BK281" s="194">
        <f>ROUND(I281*H281,2)</f>
        <v>0</v>
      </c>
      <c r="BL281" s="21" t="s">
        <v>133</v>
      </c>
      <c r="BM281" s="21" t="s">
        <v>334</v>
      </c>
    </row>
    <row r="282" spans="2:63" s="9" customFormat="1" ht="37.35" customHeight="1">
      <c r="B282" s="166"/>
      <c r="C282" s="167"/>
      <c r="D282" s="180" t="s">
        <v>68</v>
      </c>
      <c r="E282" s="181" t="s">
        <v>282</v>
      </c>
      <c r="F282" s="181" t="s">
        <v>283</v>
      </c>
      <c r="G282" s="167"/>
      <c r="H282" s="167"/>
      <c r="I282" s="170"/>
      <c r="J282" s="182">
        <f>BK282</f>
        <v>0</v>
      </c>
      <c r="K282" s="167"/>
      <c r="L282" s="172"/>
      <c r="M282" s="173"/>
      <c r="N282" s="174"/>
      <c r="O282" s="174"/>
      <c r="P282" s="175">
        <f>SUM(P283:P292)</f>
        <v>0</v>
      </c>
      <c r="Q282" s="174"/>
      <c r="R282" s="175">
        <f>SUM(R283:R292)</f>
        <v>0</v>
      </c>
      <c r="S282" s="174"/>
      <c r="T282" s="176">
        <f>SUM(T283:T292)</f>
        <v>0</v>
      </c>
      <c r="AR282" s="177" t="s">
        <v>76</v>
      </c>
      <c r="AT282" s="178" t="s">
        <v>68</v>
      </c>
      <c r="AU282" s="178" t="s">
        <v>69</v>
      </c>
      <c r="AY282" s="177" t="s">
        <v>126</v>
      </c>
      <c r="BK282" s="179">
        <f>SUM(BK283:BK292)</f>
        <v>0</v>
      </c>
    </row>
    <row r="283" spans="2:65" s="1" customFormat="1" ht="22.5" customHeight="1">
      <c r="B283" s="38"/>
      <c r="C283" s="183" t="s">
        <v>338</v>
      </c>
      <c r="D283" s="183" t="s">
        <v>129</v>
      </c>
      <c r="E283" s="184" t="s">
        <v>285</v>
      </c>
      <c r="F283" s="185" t="s">
        <v>286</v>
      </c>
      <c r="G283" s="186" t="s">
        <v>132</v>
      </c>
      <c r="H283" s="187">
        <v>39.806</v>
      </c>
      <c r="I283" s="188"/>
      <c r="J283" s="189">
        <f>ROUND(I283*H283,2)</f>
        <v>0</v>
      </c>
      <c r="K283" s="185" t="s">
        <v>21</v>
      </c>
      <c r="L283" s="58"/>
      <c r="M283" s="190" t="s">
        <v>21</v>
      </c>
      <c r="N283" s="191" t="s">
        <v>40</v>
      </c>
      <c r="O283" s="39"/>
      <c r="P283" s="192">
        <f>O283*H283</f>
        <v>0</v>
      </c>
      <c r="Q283" s="192">
        <v>0</v>
      </c>
      <c r="R283" s="192">
        <f>Q283*H283</f>
        <v>0</v>
      </c>
      <c r="S283" s="192">
        <v>0</v>
      </c>
      <c r="T283" s="193">
        <f>S283*H283</f>
        <v>0</v>
      </c>
      <c r="AR283" s="21" t="s">
        <v>133</v>
      </c>
      <c r="AT283" s="21" t="s">
        <v>129</v>
      </c>
      <c r="AU283" s="21" t="s">
        <v>76</v>
      </c>
      <c r="AY283" s="21" t="s">
        <v>126</v>
      </c>
      <c r="BE283" s="194">
        <f>IF(N283="základní",J283,0)</f>
        <v>0</v>
      </c>
      <c r="BF283" s="194">
        <f>IF(N283="snížená",J283,0)</f>
        <v>0</v>
      </c>
      <c r="BG283" s="194">
        <f>IF(N283="zákl. přenesená",J283,0)</f>
        <v>0</v>
      </c>
      <c r="BH283" s="194">
        <f>IF(N283="sníž. přenesená",J283,0)</f>
        <v>0</v>
      </c>
      <c r="BI283" s="194">
        <f>IF(N283="nulová",J283,0)</f>
        <v>0</v>
      </c>
      <c r="BJ283" s="21" t="s">
        <v>76</v>
      </c>
      <c r="BK283" s="194">
        <f>ROUND(I283*H283,2)</f>
        <v>0</v>
      </c>
      <c r="BL283" s="21" t="s">
        <v>133</v>
      </c>
      <c r="BM283" s="21" t="s">
        <v>338</v>
      </c>
    </row>
    <row r="284" spans="2:51" s="10" customFormat="1" ht="13.5">
      <c r="B284" s="195"/>
      <c r="C284" s="196"/>
      <c r="D284" s="197" t="s">
        <v>134</v>
      </c>
      <c r="E284" s="198" t="s">
        <v>21</v>
      </c>
      <c r="F284" s="199" t="s">
        <v>517</v>
      </c>
      <c r="G284" s="196"/>
      <c r="H284" s="200">
        <v>39.806</v>
      </c>
      <c r="I284" s="201"/>
      <c r="J284" s="196"/>
      <c r="K284" s="196"/>
      <c r="L284" s="202"/>
      <c r="M284" s="203"/>
      <c r="N284" s="204"/>
      <c r="O284" s="204"/>
      <c r="P284" s="204"/>
      <c r="Q284" s="204"/>
      <c r="R284" s="204"/>
      <c r="S284" s="204"/>
      <c r="T284" s="205"/>
      <c r="AT284" s="206" t="s">
        <v>134</v>
      </c>
      <c r="AU284" s="206" t="s">
        <v>76</v>
      </c>
      <c r="AV284" s="10" t="s">
        <v>78</v>
      </c>
      <c r="AW284" s="10" t="s">
        <v>33</v>
      </c>
      <c r="AX284" s="10" t="s">
        <v>69</v>
      </c>
      <c r="AY284" s="206" t="s">
        <v>126</v>
      </c>
    </row>
    <row r="285" spans="2:51" s="11" customFormat="1" ht="13.5">
      <c r="B285" s="207"/>
      <c r="C285" s="208"/>
      <c r="D285" s="209" t="s">
        <v>134</v>
      </c>
      <c r="E285" s="210" t="s">
        <v>21</v>
      </c>
      <c r="F285" s="211" t="s">
        <v>136</v>
      </c>
      <c r="G285" s="208"/>
      <c r="H285" s="212">
        <v>39.806</v>
      </c>
      <c r="I285" s="213"/>
      <c r="J285" s="208"/>
      <c r="K285" s="208"/>
      <c r="L285" s="214"/>
      <c r="M285" s="215"/>
      <c r="N285" s="216"/>
      <c r="O285" s="216"/>
      <c r="P285" s="216"/>
      <c r="Q285" s="216"/>
      <c r="R285" s="216"/>
      <c r="S285" s="216"/>
      <c r="T285" s="217"/>
      <c r="AT285" s="218" t="s">
        <v>134</v>
      </c>
      <c r="AU285" s="218" t="s">
        <v>76</v>
      </c>
      <c r="AV285" s="11" t="s">
        <v>133</v>
      </c>
      <c r="AW285" s="11" t="s">
        <v>33</v>
      </c>
      <c r="AX285" s="11" t="s">
        <v>76</v>
      </c>
      <c r="AY285" s="218" t="s">
        <v>126</v>
      </c>
    </row>
    <row r="286" spans="2:65" s="1" customFormat="1" ht="22.5" customHeight="1">
      <c r="B286" s="38"/>
      <c r="C286" s="183" t="s">
        <v>342</v>
      </c>
      <c r="D286" s="183" t="s">
        <v>129</v>
      </c>
      <c r="E286" s="184" t="s">
        <v>289</v>
      </c>
      <c r="F286" s="185" t="s">
        <v>290</v>
      </c>
      <c r="G286" s="186" t="s">
        <v>132</v>
      </c>
      <c r="H286" s="187">
        <v>39.806</v>
      </c>
      <c r="I286" s="188"/>
      <c r="J286" s="189">
        <f>ROUND(I286*H286,2)</f>
        <v>0</v>
      </c>
      <c r="K286" s="185" t="s">
        <v>21</v>
      </c>
      <c r="L286" s="58"/>
      <c r="M286" s="190" t="s">
        <v>21</v>
      </c>
      <c r="N286" s="191" t="s">
        <v>40</v>
      </c>
      <c r="O286" s="39"/>
      <c r="P286" s="192">
        <f>O286*H286</f>
        <v>0</v>
      </c>
      <c r="Q286" s="192">
        <v>0</v>
      </c>
      <c r="R286" s="192">
        <f>Q286*H286</f>
        <v>0</v>
      </c>
      <c r="S286" s="192">
        <v>0</v>
      </c>
      <c r="T286" s="193">
        <f>S286*H286</f>
        <v>0</v>
      </c>
      <c r="AR286" s="21" t="s">
        <v>133</v>
      </c>
      <c r="AT286" s="21" t="s">
        <v>129</v>
      </c>
      <c r="AU286" s="21" t="s">
        <v>76</v>
      </c>
      <c r="AY286" s="21" t="s">
        <v>126</v>
      </c>
      <c r="BE286" s="194">
        <f>IF(N286="základní",J286,0)</f>
        <v>0</v>
      </c>
      <c r="BF286" s="194">
        <f>IF(N286="snížená",J286,0)</f>
        <v>0</v>
      </c>
      <c r="BG286" s="194">
        <f>IF(N286="zákl. přenesená",J286,0)</f>
        <v>0</v>
      </c>
      <c r="BH286" s="194">
        <f>IF(N286="sníž. přenesená",J286,0)</f>
        <v>0</v>
      </c>
      <c r="BI286" s="194">
        <f>IF(N286="nulová",J286,0)</f>
        <v>0</v>
      </c>
      <c r="BJ286" s="21" t="s">
        <v>76</v>
      </c>
      <c r="BK286" s="194">
        <f>ROUND(I286*H286,2)</f>
        <v>0</v>
      </c>
      <c r="BL286" s="21" t="s">
        <v>133</v>
      </c>
      <c r="BM286" s="21" t="s">
        <v>342</v>
      </c>
    </row>
    <row r="287" spans="2:51" s="10" customFormat="1" ht="13.5">
      <c r="B287" s="195"/>
      <c r="C287" s="196"/>
      <c r="D287" s="197" t="s">
        <v>134</v>
      </c>
      <c r="E287" s="198" t="s">
        <v>21</v>
      </c>
      <c r="F287" s="199" t="s">
        <v>517</v>
      </c>
      <c r="G287" s="196"/>
      <c r="H287" s="200">
        <v>39.806</v>
      </c>
      <c r="I287" s="201"/>
      <c r="J287" s="196"/>
      <c r="K287" s="196"/>
      <c r="L287" s="202"/>
      <c r="M287" s="203"/>
      <c r="N287" s="204"/>
      <c r="O287" s="204"/>
      <c r="P287" s="204"/>
      <c r="Q287" s="204"/>
      <c r="R287" s="204"/>
      <c r="S287" s="204"/>
      <c r="T287" s="205"/>
      <c r="AT287" s="206" t="s">
        <v>134</v>
      </c>
      <c r="AU287" s="206" t="s">
        <v>76</v>
      </c>
      <c r="AV287" s="10" t="s">
        <v>78</v>
      </c>
      <c r="AW287" s="10" t="s">
        <v>33</v>
      </c>
      <c r="AX287" s="10" t="s">
        <v>69</v>
      </c>
      <c r="AY287" s="206" t="s">
        <v>126</v>
      </c>
    </row>
    <row r="288" spans="2:51" s="11" customFormat="1" ht="13.5">
      <c r="B288" s="207"/>
      <c r="C288" s="208"/>
      <c r="D288" s="209" t="s">
        <v>134</v>
      </c>
      <c r="E288" s="210" t="s">
        <v>21</v>
      </c>
      <c r="F288" s="211" t="s">
        <v>136</v>
      </c>
      <c r="G288" s="208"/>
      <c r="H288" s="212">
        <v>39.806</v>
      </c>
      <c r="I288" s="213"/>
      <c r="J288" s="208"/>
      <c r="K288" s="208"/>
      <c r="L288" s="214"/>
      <c r="M288" s="215"/>
      <c r="N288" s="216"/>
      <c r="O288" s="216"/>
      <c r="P288" s="216"/>
      <c r="Q288" s="216"/>
      <c r="R288" s="216"/>
      <c r="S288" s="216"/>
      <c r="T288" s="217"/>
      <c r="AT288" s="218" t="s">
        <v>134</v>
      </c>
      <c r="AU288" s="218" t="s">
        <v>76</v>
      </c>
      <c r="AV288" s="11" t="s">
        <v>133</v>
      </c>
      <c r="AW288" s="11" t="s">
        <v>33</v>
      </c>
      <c r="AX288" s="11" t="s">
        <v>76</v>
      </c>
      <c r="AY288" s="218" t="s">
        <v>126</v>
      </c>
    </row>
    <row r="289" spans="2:65" s="1" customFormat="1" ht="22.5" customHeight="1">
      <c r="B289" s="38"/>
      <c r="C289" s="183" t="s">
        <v>346</v>
      </c>
      <c r="D289" s="183" t="s">
        <v>129</v>
      </c>
      <c r="E289" s="184" t="s">
        <v>292</v>
      </c>
      <c r="F289" s="185" t="s">
        <v>293</v>
      </c>
      <c r="G289" s="186" t="s">
        <v>132</v>
      </c>
      <c r="H289" s="187">
        <v>39.806</v>
      </c>
      <c r="I289" s="188"/>
      <c r="J289" s="189">
        <f>ROUND(I289*H289,2)</f>
        <v>0</v>
      </c>
      <c r="K289" s="185" t="s">
        <v>21</v>
      </c>
      <c r="L289" s="58"/>
      <c r="M289" s="190" t="s">
        <v>21</v>
      </c>
      <c r="N289" s="191" t="s">
        <v>40</v>
      </c>
      <c r="O289" s="39"/>
      <c r="P289" s="192">
        <f>O289*H289</f>
        <v>0</v>
      </c>
      <c r="Q289" s="192">
        <v>0</v>
      </c>
      <c r="R289" s="192">
        <f>Q289*H289</f>
        <v>0</v>
      </c>
      <c r="S289" s="192">
        <v>0</v>
      </c>
      <c r="T289" s="193">
        <f>S289*H289</f>
        <v>0</v>
      </c>
      <c r="AR289" s="21" t="s">
        <v>133</v>
      </c>
      <c r="AT289" s="21" t="s">
        <v>129</v>
      </c>
      <c r="AU289" s="21" t="s">
        <v>76</v>
      </c>
      <c r="AY289" s="21" t="s">
        <v>126</v>
      </c>
      <c r="BE289" s="194">
        <f>IF(N289="základní",J289,0)</f>
        <v>0</v>
      </c>
      <c r="BF289" s="194">
        <f>IF(N289="snížená",J289,0)</f>
        <v>0</v>
      </c>
      <c r="BG289" s="194">
        <f>IF(N289="zákl. přenesená",J289,0)</f>
        <v>0</v>
      </c>
      <c r="BH289" s="194">
        <f>IF(N289="sníž. přenesená",J289,0)</f>
        <v>0</v>
      </c>
      <c r="BI289" s="194">
        <f>IF(N289="nulová",J289,0)</f>
        <v>0</v>
      </c>
      <c r="BJ289" s="21" t="s">
        <v>76</v>
      </c>
      <c r="BK289" s="194">
        <f>ROUND(I289*H289,2)</f>
        <v>0</v>
      </c>
      <c r="BL289" s="21" t="s">
        <v>133</v>
      </c>
      <c r="BM289" s="21" t="s">
        <v>346</v>
      </c>
    </row>
    <row r="290" spans="2:51" s="10" customFormat="1" ht="13.5">
      <c r="B290" s="195"/>
      <c r="C290" s="196"/>
      <c r="D290" s="197" t="s">
        <v>134</v>
      </c>
      <c r="E290" s="198" t="s">
        <v>21</v>
      </c>
      <c r="F290" s="199" t="s">
        <v>517</v>
      </c>
      <c r="G290" s="196"/>
      <c r="H290" s="200">
        <v>39.806</v>
      </c>
      <c r="I290" s="201"/>
      <c r="J290" s="196"/>
      <c r="K290" s="196"/>
      <c r="L290" s="202"/>
      <c r="M290" s="203"/>
      <c r="N290" s="204"/>
      <c r="O290" s="204"/>
      <c r="P290" s="204"/>
      <c r="Q290" s="204"/>
      <c r="R290" s="204"/>
      <c r="S290" s="204"/>
      <c r="T290" s="205"/>
      <c r="AT290" s="206" t="s">
        <v>134</v>
      </c>
      <c r="AU290" s="206" t="s">
        <v>76</v>
      </c>
      <c r="AV290" s="10" t="s">
        <v>78</v>
      </c>
      <c r="AW290" s="10" t="s">
        <v>33</v>
      </c>
      <c r="AX290" s="10" t="s">
        <v>69</v>
      </c>
      <c r="AY290" s="206" t="s">
        <v>126</v>
      </c>
    </row>
    <row r="291" spans="2:51" s="11" customFormat="1" ht="13.5">
      <c r="B291" s="207"/>
      <c r="C291" s="208"/>
      <c r="D291" s="209" t="s">
        <v>134</v>
      </c>
      <c r="E291" s="210" t="s">
        <v>21</v>
      </c>
      <c r="F291" s="211" t="s">
        <v>136</v>
      </c>
      <c r="G291" s="208"/>
      <c r="H291" s="212">
        <v>39.806</v>
      </c>
      <c r="I291" s="213"/>
      <c r="J291" s="208"/>
      <c r="K291" s="208"/>
      <c r="L291" s="214"/>
      <c r="M291" s="215"/>
      <c r="N291" s="216"/>
      <c r="O291" s="216"/>
      <c r="P291" s="216"/>
      <c r="Q291" s="216"/>
      <c r="R291" s="216"/>
      <c r="S291" s="216"/>
      <c r="T291" s="217"/>
      <c r="AT291" s="218" t="s">
        <v>134</v>
      </c>
      <c r="AU291" s="218" t="s">
        <v>76</v>
      </c>
      <c r="AV291" s="11" t="s">
        <v>133</v>
      </c>
      <c r="AW291" s="11" t="s">
        <v>33</v>
      </c>
      <c r="AX291" s="11" t="s">
        <v>76</v>
      </c>
      <c r="AY291" s="218" t="s">
        <v>126</v>
      </c>
    </row>
    <row r="292" spans="2:65" s="1" customFormat="1" ht="22.5" customHeight="1">
      <c r="B292" s="38"/>
      <c r="C292" s="183" t="s">
        <v>351</v>
      </c>
      <c r="D292" s="183" t="s">
        <v>129</v>
      </c>
      <c r="E292" s="184" t="s">
        <v>296</v>
      </c>
      <c r="F292" s="185" t="s">
        <v>297</v>
      </c>
      <c r="G292" s="186" t="s">
        <v>281</v>
      </c>
      <c r="H292" s="187">
        <v>0.117</v>
      </c>
      <c r="I292" s="188"/>
      <c r="J292" s="189">
        <f>ROUND(I292*H292,2)</f>
        <v>0</v>
      </c>
      <c r="K292" s="185" t="s">
        <v>21</v>
      </c>
      <c r="L292" s="58"/>
      <c r="M292" s="190" t="s">
        <v>21</v>
      </c>
      <c r="N292" s="191" t="s">
        <v>40</v>
      </c>
      <c r="O292" s="39"/>
      <c r="P292" s="192">
        <f>O292*H292</f>
        <v>0</v>
      </c>
      <c r="Q292" s="192">
        <v>0</v>
      </c>
      <c r="R292" s="192">
        <f>Q292*H292</f>
        <v>0</v>
      </c>
      <c r="S292" s="192">
        <v>0</v>
      </c>
      <c r="T292" s="193">
        <f>S292*H292</f>
        <v>0</v>
      </c>
      <c r="AR292" s="21" t="s">
        <v>133</v>
      </c>
      <c r="AT292" s="21" t="s">
        <v>129</v>
      </c>
      <c r="AU292" s="21" t="s">
        <v>76</v>
      </c>
      <c r="AY292" s="21" t="s">
        <v>126</v>
      </c>
      <c r="BE292" s="194">
        <f>IF(N292="základní",J292,0)</f>
        <v>0</v>
      </c>
      <c r="BF292" s="194">
        <f>IF(N292="snížená",J292,0)</f>
        <v>0</v>
      </c>
      <c r="BG292" s="194">
        <f>IF(N292="zákl. přenesená",J292,0)</f>
        <v>0</v>
      </c>
      <c r="BH292" s="194">
        <f>IF(N292="sníž. přenesená",J292,0)</f>
        <v>0</v>
      </c>
      <c r="BI292" s="194">
        <f>IF(N292="nulová",J292,0)</f>
        <v>0</v>
      </c>
      <c r="BJ292" s="21" t="s">
        <v>76</v>
      </c>
      <c r="BK292" s="194">
        <f>ROUND(I292*H292,2)</f>
        <v>0</v>
      </c>
      <c r="BL292" s="21" t="s">
        <v>133</v>
      </c>
      <c r="BM292" s="21" t="s">
        <v>351</v>
      </c>
    </row>
    <row r="293" spans="2:63" s="9" customFormat="1" ht="37.35" customHeight="1">
      <c r="B293" s="166"/>
      <c r="C293" s="167"/>
      <c r="D293" s="180" t="s">
        <v>68</v>
      </c>
      <c r="E293" s="181" t="s">
        <v>303</v>
      </c>
      <c r="F293" s="181" t="s">
        <v>304</v>
      </c>
      <c r="G293" s="167"/>
      <c r="H293" s="167"/>
      <c r="I293" s="170"/>
      <c r="J293" s="182">
        <f>BK293</f>
        <v>0</v>
      </c>
      <c r="K293" s="167"/>
      <c r="L293" s="172"/>
      <c r="M293" s="173"/>
      <c r="N293" s="174"/>
      <c r="O293" s="174"/>
      <c r="P293" s="175">
        <f>SUM(P294:P297)</f>
        <v>0</v>
      </c>
      <c r="Q293" s="174"/>
      <c r="R293" s="175">
        <f>SUM(R294:R297)</f>
        <v>0</v>
      </c>
      <c r="S293" s="174"/>
      <c r="T293" s="176">
        <f>SUM(T294:T297)</f>
        <v>0</v>
      </c>
      <c r="AR293" s="177" t="s">
        <v>76</v>
      </c>
      <c r="AT293" s="178" t="s">
        <v>68</v>
      </c>
      <c r="AU293" s="178" t="s">
        <v>69</v>
      </c>
      <c r="AY293" s="177" t="s">
        <v>126</v>
      </c>
      <c r="BK293" s="179">
        <f>SUM(BK294:BK297)</f>
        <v>0</v>
      </c>
    </row>
    <row r="294" spans="2:65" s="1" customFormat="1" ht="22.5" customHeight="1">
      <c r="B294" s="38"/>
      <c r="C294" s="183" t="s">
        <v>356</v>
      </c>
      <c r="D294" s="183" t="s">
        <v>129</v>
      </c>
      <c r="E294" s="184" t="s">
        <v>306</v>
      </c>
      <c r="F294" s="185" t="s">
        <v>307</v>
      </c>
      <c r="G294" s="186" t="s">
        <v>132</v>
      </c>
      <c r="H294" s="187">
        <v>39.806</v>
      </c>
      <c r="I294" s="188"/>
      <c r="J294" s="189">
        <f>ROUND(I294*H294,2)</f>
        <v>0</v>
      </c>
      <c r="K294" s="185" t="s">
        <v>21</v>
      </c>
      <c r="L294" s="58"/>
      <c r="M294" s="190" t="s">
        <v>21</v>
      </c>
      <c r="N294" s="191" t="s">
        <v>40</v>
      </c>
      <c r="O294" s="39"/>
      <c r="P294" s="192">
        <f>O294*H294</f>
        <v>0</v>
      </c>
      <c r="Q294" s="192">
        <v>0</v>
      </c>
      <c r="R294" s="192">
        <f>Q294*H294</f>
        <v>0</v>
      </c>
      <c r="S294" s="192">
        <v>0</v>
      </c>
      <c r="T294" s="193">
        <f>S294*H294</f>
        <v>0</v>
      </c>
      <c r="AR294" s="21" t="s">
        <v>133</v>
      </c>
      <c r="AT294" s="21" t="s">
        <v>129</v>
      </c>
      <c r="AU294" s="21" t="s">
        <v>76</v>
      </c>
      <c r="AY294" s="21" t="s">
        <v>126</v>
      </c>
      <c r="BE294" s="194">
        <f>IF(N294="základní",J294,0)</f>
        <v>0</v>
      </c>
      <c r="BF294" s="194">
        <f>IF(N294="snížená",J294,0)</f>
        <v>0</v>
      </c>
      <c r="BG294" s="194">
        <f>IF(N294="zákl. přenesená",J294,0)</f>
        <v>0</v>
      </c>
      <c r="BH294" s="194">
        <f>IF(N294="sníž. přenesená",J294,0)</f>
        <v>0</v>
      </c>
      <c r="BI294" s="194">
        <f>IF(N294="nulová",J294,0)</f>
        <v>0</v>
      </c>
      <c r="BJ294" s="21" t="s">
        <v>76</v>
      </c>
      <c r="BK294" s="194">
        <f>ROUND(I294*H294,2)</f>
        <v>0</v>
      </c>
      <c r="BL294" s="21" t="s">
        <v>133</v>
      </c>
      <c r="BM294" s="21" t="s">
        <v>356</v>
      </c>
    </row>
    <row r="295" spans="2:51" s="10" customFormat="1" ht="13.5">
      <c r="B295" s="195"/>
      <c r="C295" s="196"/>
      <c r="D295" s="197" t="s">
        <v>134</v>
      </c>
      <c r="E295" s="198" t="s">
        <v>21</v>
      </c>
      <c r="F295" s="199" t="s">
        <v>517</v>
      </c>
      <c r="G295" s="196"/>
      <c r="H295" s="200">
        <v>39.806</v>
      </c>
      <c r="I295" s="201"/>
      <c r="J295" s="196"/>
      <c r="K295" s="196"/>
      <c r="L295" s="202"/>
      <c r="M295" s="203"/>
      <c r="N295" s="204"/>
      <c r="O295" s="204"/>
      <c r="P295" s="204"/>
      <c r="Q295" s="204"/>
      <c r="R295" s="204"/>
      <c r="S295" s="204"/>
      <c r="T295" s="205"/>
      <c r="AT295" s="206" t="s">
        <v>134</v>
      </c>
      <c r="AU295" s="206" t="s">
        <v>76</v>
      </c>
      <c r="AV295" s="10" t="s">
        <v>78</v>
      </c>
      <c r="AW295" s="10" t="s">
        <v>33</v>
      </c>
      <c r="AX295" s="10" t="s">
        <v>69</v>
      </c>
      <c r="AY295" s="206" t="s">
        <v>126</v>
      </c>
    </row>
    <row r="296" spans="2:51" s="11" customFormat="1" ht="13.5">
      <c r="B296" s="207"/>
      <c r="C296" s="208"/>
      <c r="D296" s="209" t="s">
        <v>134</v>
      </c>
      <c r="E296" s="210" t="s">
        <v>21</v>
      </c>
      <c r="F296" s="211" t="s">
        <v>136</v>
      </c>
      <c r="G296" s="208"/>
      <c r="H296" s="212">
        <v>39.806</v>
      </c>
      <c r="I296" s="213"/>
      <c r="J296" s="208"/>
      <c r="K296" s="208"/>
      <c r="L296" s="214"/>
      <c r="M296" s="215"/>
      <c r="N296" s="216"/>
      <c r="O296" s="216"/>
      <c r="P296" s="216"/>
      <c r="Q296" s="216"/>
      <c r="R296" s="216"/>
      <c r="S296" s="216"/>
      <c r="T296" s="217"/>
      <c r="AT296" s="218" t="s">
        <v>134</v>
      </c>
      <c r="AU296" s="218" t="s">
        <v>76</v>
      </c>
      <c r="AV296" s="11" t="s">
        <v>133</v>
      </c>
      <c r="AW296" s="11" t="s">
        <v>33</v>
      </c>
      <c r="AX296" s="11" t="s">
        <v>76</v>
      </c>
      <c r="AY296" s="218" t="s">
        <v>126</v>
      </c>
    </row>
    <row r="297" spans="2:65" s="1" customFormat="1" ht="22.5" customHeight="1">
      <c r="B297" s="38"/>
      <c r="C297" s="183" t="s">
        <v>361</v>
      </c>
      <c r="D297" s="183" t="s">
        <v>129</v>
      </c>
      <c r="E297" s="184" t="s">
        <v>309</v>
      </c>
      <c r="F297" s="185" t="s">
        <v>310</v>
      </c>
      <c r="G297" s="186" t="s">
        <v>281</v>
      </c>
      <c r="H297" s="187">
        <v>0.57</v>
      </c>
      <c r="I297" s="188"/>
      <c r="J297" s="189">
        <f>ROUND(I297*H297,2)</f>
        <v>0</v>
      </c>
      <c r="K297" s="185" t="s">
        <v>21</v>
      </c>
      <c r="L297" s="58"/>
      <c r="M297" s="190" t="s">
        <v>21</v>
      </c>
      <c r="N297" s="191" t="s">
        <v>40</v>
      </c>
      <c r="O297" s="39"/>
      <c r="P297" s="192">
        <f>O297*H297</f>
        <v>0</v>
      </c>
      <c r="Q297" s="192">
        <v>0</v>
      </c>
      <c r="R297" s="192">
        <f>Q297*H297</f>
        <v>0</v>
      </c>
      <c r="S297" s="192">
        <v>0</v>
      </c>
      <c r="T297" s="193">
        <f>S297*H297</f>
        <v>0</v>
      </c>
      <c r="AR297" s="21" t="s">
        <v>133</v>
      </c>
      <c r="AT297" s="21" t="s">
        <v>129</v>
      </c>
      <c r="AU297" s="21" t="s">
        <v>76</v>
      </c>
      <c r="AY297" s="21" t="s">
        <v>126</v>
      </c>
      <c r="BE297" s="194">
        <f>IF(N297="základní",J297,0)</f>
        <v>0</v>
      </c>
      <c r="BF297" s="194">
        <f>IF(N297="snížená",J297,0)</f>
        <v>0</v>
      </c>
      <c r="BG297" s="194">
        <f>IF(N297="zákl. přenesená",J297,0)</f>
        <v>0</v>
      </c>
      <c r="BH297" s="194">
        <f>IF(N297="sníž. přenesená",J297,0)</f>
        <v>0</v>
      </c>
      <c r="BI297" s="194">
        <f>IF(N297="nulová",J297,0)</f>
        <v>0</v>
      </c>
      <c r="BJ297" s="21" t="s">
        <v>76</v>
      </c>
      <c r="BK297" s="194">
        <f>ROUND(I297*H297,2)</f>
        <v>0</v>
      </c>
      <c r="BL297" s="21" t="s">
        <v>133</v>
      </c>
      <c r="BM297" s="21" t="s">
        <v>361</v>
      </c>
    </row>
    <row r="298" spans="2:63" s="9" customFormat="1" ht="37.35" customHeight="1">
      <c r="B298" s="166"/>
      <c r="C298" s="167"/>
      <c r="D298" s="180" t="s">
        <v>68</v>
      </c>
      <c r="E298" s="181" t="s">
        <v>311</v>
      </c>
      <c r="F298" s="181" t="s">
        <v>312</v>
      </c>
      <c r="G298" s="167"/>
      <c r="H298" s="167"/>
      <c r="I298" s="170"/>
      <c r="J298" s="182">
        <f>BK298</f>
        <v>0</v>
      </c>
      <c r="K298" s="167"/>
      <c r="L298" s="172"/>
      <c r="M298" s="173"/>
      <c r="N298" s="174"/>
      <c r="O298" s="174"/>
      <c r="P298" s="175">
        <f>SUM(P299:P323)</f>
        <v>0</v>
      </c>
      <c r="Q298" s="174"/>
      <c r="R298" s="175">
        <f>SUM(R299:R323)</f>
        <v>0</v>
      </c>
      <c r="S298" s="174"/>
      <c r="T298" s="176">
        <f>SUM(T299:T323)</f>
        <v>0</v>
      </c>
      <c r="AR298" s="177" t="s">
        <v>76</v>
      </c>
      <c r="AT298" s="178" t="s">
        <v>68</v>
      </c>
      <c r="AU298" s="178" t="s">
        <v>69</v>
      </c>
      <c r="AY298" s="177" t="s">
        <v>126</v>
      </c>
      <c r="BK298" s="179">
        <f>SUM(BK299:BK323)</f>
        <v>0</v>
      </c>
    </row>
    <row r="299" spans="2:65" s="1" customFormat="1" ht="22.5" customHeight="1">
      <c r="B299" s="38"/>
      <c r="C299" s="183" t="s">
        <v>367</v>
      </c>
      <c r="D299" s="183" t="s">
        <v>129</v>
      </c>
      <c r="E299" s="184" t="s">
        <v>331</v>
      </c>
      <c r="F299" s="185" t="s">
        <v>332</v>
      </c>
      <c r="G299" s="186" t="s">
        <v>207</v>
      </c>
      <c r="H299" s="187">
        <v>6.16</v>
      </c>
      <c r="I299" s="188"/>
      <c r="J299" s="189">
        <f>ROUND(I299*H299,2)</f>
        <v>0</v>
      </c>
      <c r="K299" s="185" t="s">
        <v>21</v>
      </c>
      <c r="L299" s="58"/>
      <c r="M299" s="190" t="s">
        <v>21</v>
      </c>
      <c r="N299" s="191" t="s">
        <v>40</v>
      </c>
      <c r="O299" s="39"/>
      <c r="P299" s="192">
        <f>O299*H299</f>
        <v>0</v>
      </c>
      <c r="Q299" s="192">
        <v>0</v>
      </c>
      <c r="R299" s="192">
        <f>Q299*H299</f>
        <v>0</v>
      </c>
      <c r="S299" s="192">
        <v>0</v>
      </c>
      <c r="T299" s="193">
        <f>S299*H299</f>
        <v>0</v>
      </c>
      <c r="AR299" s="21" t="s">
        <v>133</v>
      </c>
      <c r="AT299" s="21" t="s">
        <v>129</v>
      </c>
      <c r="AU299" s="21" t="s">
        <v>76</v>
      </c>
      <c r="AY299" s="21" t="s">
        <v>126</v>
      </c>
      <c r="BE299" s="194">
        <f>IF(N299="základní",J299,0)</f>
        <v>0</v>
      </c>
      <c r="BF299" s="194">
        <f>IF(N299="snížená",J299,0)</f>
        <v>0</v>
      </c>
      <c r="BG299" s="194">
        <f>IF(N299="zákl. přenesená",J299,0)</f>
        <v>0</v>
      </c>
      <c r="BH299" s="194">
        <f>IF(N299="sníž. přenesená",J299,0)</f>
        <v>0</v>
      </c>
      <c r="BI299" s="194">
        <f>IF(N299="nulová",J299,0)</f>
        <v>0</v>
      </c>
      <c r="BJ299" s="21" t="s">
        <v>76</v>
      </c>
      <c r="BK299" s="194">
        <f>ROUND(I299*H299,2)</f>
        <v>0</v>
      </c>
      <c r="BL299" s="21" t="s">
        <v>133</v>
      </c>
      <c r="BM299" s="21" t="s">
        <v>367</v>
      </c>
    </row>
    <row r="300" spans="2:51" s="10" customFormat="1" ht="13.5">
      <c r="B300" s="195"/>
      <c r="C300" s="196"/>
      <c r="D300" s="197" t="s">
        <v>134</v>
      </c>
      <c r="E300" s="198" t="s">
        <v>21</v>
      </c>
      <c r="F300" s="199" t="s">
        <v>518</v>
      </c>
      <c r="G300" s="196"/>
      <c r="H300" s="200">
        <v>6.16</v>
      </c>
      <c r="I300" s="201"/>
      <c r="J300" s="196"/>
      <c r="K300" s="196"/>
      <c r="L300" s="202"/>
      <c r="M300" s="203"/>
      <c r="N300" s="204"/>
      <c r="O300" s="204"/>
      <c r="P300" s="204"/>
      <c r="Q300" s="204"/>
      <c r="R300" s="204"/>
      <c r="S300" s="204"/>
      <c r="T300" s="205"/>
      <c r="AT300" s="206" t="s">
        <v>134</v>
      </c>
      <c r="AU300" s="206" t="s">
        <v>76</v>
      </c>
      <c r="AV300" s="10" t="s">
        <v>78</v>
      </c>
      <c r="AW300" s="10" t="s">
        <v>33</v>
      </c>
      <c r="AX300" s="10" t="s">
        <v>69</v>
      </c>
      <c r="AY300" s="206" t="s">
        <v>126</v>
      </c>
    </row>
    <row r="301" spans="2:51" s="11" customFormat="1" ht="13.5">
      <c r="B301" s="207"/>
      <c r="C301" s="208"/>
      <c r="D301" s="209" t="s">
        <v>134</v>
      </c>
      <c r="E301" s="210" t="s">
        <v>21</v>
      </c>
      <c r="F301" s="211" t="s">
        <v>136</v>
      </c>
      <c r="G301" s="208"/>
      <c r="H301" s="212">
        <v>6.16</v>
      </c>
      <c r="I301" s="213"/>
      <c r="J301" s="208"/>
      <c r="K301" s="208"/>
      <c r="L301" s="214"/>
      <c r="M301" s="215"/>
      <c r="N301" s="216"/>
      <c r="O301" s="216"/>
      <c r="P301" s="216"/>
      <c r="Q301" s="216"/>
      <c r="R301" s="216"/>
      <c r="S301" s="216"/>
      <c r="T301" s="217"/>
      <c r="AT301" s="218" t="s">
        <v>134</v>
      </c>
      <c r="AU301" s="218" t="s">
        <v>76</v>
      </c>
      <c r="AV301" s="11" t="s">
        <v>133</v>
      </c>
      <c r="AW301" s="11" t="s">
        <v>33</v>
      </c>
      <c r="AX301" s="11" t="s">
        <v>76</v>
      </c>
      <c r="AY301" s="218" t="s">
        <v>126</v>
      </c>
    </row>
    <row r="302" spans="2:65" s="1" customFormat="1" ht="22.5" customHeight="1">
      <c r="B302" s="38"/>
      <c r="C302" s="183" t="s">
        <v>371</v>
      </c>
      <c r="D302" s="183" t="s">
        <v>129</v>
      </c>
      <c r="E302" s="184" t="s">
        <v>335</v>
      </c>
      <c r="F302" s="185" t="s">
        <v>336</v>
      </c>
      <c r="G302" s="186" t="s">
        <v>207</v>
      </c>
      <c r="H302" s="187">
        <v>51.93</v>
      </c>
      <c r="I302" s="188"/>
      <c r="J302" s="189">
        <f>ROUND(I302*H302,2)</f>
        <v>0</v>
      </c>
      <c r="K302" s="185" t="s">
        <v>21</v>
      </c>
      <c r="L302" s="58"/>
      <c r="M302" s="190" t="s">
        <v>21</v>
      </c>
      <c r="N302" s="191" t="s">
        <v>40</v>
      </c>
      <c r="O302" s="39"/>
      <c r="P302" s="192">
        <f>O302*H302</f>
        <v>0</v>
      </c>
      <c r="Q302" s="192">
        <v>0</v>
      </c>
      <c r="R302" s="192">
        <f>Q302*H302</f>
        <v>0</v>
      </c>
      <c r="S302" s="192">
        <v>0</v>
      </c>
      <c r="T302" s="193">
        <f>S302*H302</f>
        <v>0</v>
      </c>
      <c r="AR302" s="21" t="s">
        <v>133</v>
      </c>
      <c r="AT302" s="21" t="s">
        <v>129</v>
      </c>
      <c r="AU302" s="21" t="s">
        <v>76</v>
      </c>
      <c r="AY302" s="21" t="s">
        <v>126</v>
      </c>
      <c r="BE302" s="194">
        <f>IF(N302="základní",J302,0)</f>
        <v>0</v>
      </c>
      <c r="BF302" s="194">
        <f>IF(N302="snížená",J302,0)</f>
        <v>0</v>
      </c>
      <c r="BG302" s="194">
        <f>IF(N302="zákl. přenesená",J302,0)</f>
        <v>0</v>
      </c>
      <c r="BH302" s="194">
        <f>IF(N302="sníž. přenesená",J302,0)</f>
        <v>0</v>
      </c>
      <c r="BI302" s="194">
        <f>IF(N302="nulová",J302,0)</f>
        <v>0</v>
      </c>
      <c r="BJ302" s="21" t="s">
        <v>76</v>
      </c>
      <c r="BK302" s="194">
        <f>ROUND(I302*H302,2)</f>
        <v>0</v>
      </c>
      <c r="BL302" s="21" t="s">
        <v>133</v>
      </c>
      <c r="BM302" s="21" t="s">
        <v>371</v>
      </c>
    </row>
    <row r="303" spans="2:51" s="10" customFormat="1" ht="13.5">
      <c r="B303" s="195"/>
      <c r="C303" s="196"/>
      <c r="D303" s="197" t="s">
        <v>134</v>
      </c>
      <c r="E303" s="198" t="s">
        <v>21</v>
      </c>
      <c r="F303" s="199" t="s">
        <v>519</v>
      </c>
      <c r="G303" s="196"/>
      <c r="H303" s="200">
        <v>51.93</v>
      </c>
      <c r="I303" s="201"/>
      <c r="J303" s="196"/>
      <c r="K303" s="196"/>
      <c r="L303" s="202"/>
      <c r="M303" s="203"/>
      <c r="N303" s="204"/>
      <c r="O303" s="204"/>
      <c r="P303" s="204"/>
      <c r="Q303" s="204"/>
      <c r="R303" s="204"/>
      <c r="S303" s="204"/>
      <c r="T303" s="205"/>
      <c r="AT303" s="206" t="s">
        <v>134</v>
      </c>
      <c r="AU303" s="206" t="s">
        <v>76</v>
      </c>
      <c r="AV303" s="10" t="s">
        <v>78</v>
      </c>
      <c r="AW303" s="10" t="s">
        <v>33</v>
      </c>
      <c r="AX303" s="10" t="s">
        <v>69</v>
      </c>
      <c r="AY303" s="206" t="s">
        <v>126</v>
      </c>
    </row>
    <row r="304" spans="2:51" s="11" customFormat="1" ht="13.5">
      <c r="B304" s="207"/>
      <c r="C304" s="208"/>
      <c r="D304" s="209" t="s">
        <v>134</v>
      </c>
      <c r="E304" s="210" t="s">
        <v>21</v>
      </c>
      <c r="F304" s="211" t="s">
        <v>136</v>
      </c>
      <c r="G304" s="208"/>
      <c r="H304" s="212">
        <v>51.93</v>
      </c>
      <c r="I304" s="213"/>
      <c r="J304" s="208"/>
      <c r="K304" s="208"/>
      <c r="L304" s="214"/>
      <c r="M304" s="215"/>
      <c r="N304" s="216"/>
      <c r="O304" s="216"/>
      <c r="P304" s="216"/>
      <c r="Q304" s="216"/>
      <c r="R304" s="216"/>
      <c r="S304" s="216"/>
      <c r="T304" s="217"/>
      <c r="AT304" s="218" t="s">
        <v>134</v>
      </c>
      <c r="AU304" s="218" t="s">
        <v>76</v>
      </c>
      <c r="AV304" s="11" t="s">
        <v>133</v>
      </c>
      <c r="AW304" s="11" t="s">
        <v>33</v>
      </c>
      <c r="AX304" s="11" t="s">
        <v>76</v>
      </c>
      <c r="AY304" s="218" t="s">
        <v>126</v>
      </c>
    </row>
    <row r="305" spans="2:65" s="1" customFormat="1" ht="22.5" customHeight="1">
      <c r="B305" s="38"/>
      <c r="C305" s="183" t="s">
        <v>376</v>
      </c>
      <c r="D305" s="183" t="s">
        <v>129</v>
      </c>
      <c r="E305" s="184" t="s">
        <v>339</v>
      </c>
      <c r="F305" s="185" t="s">
        <v>340</v>
      </c>
      <c r="G305" s="186" t="s">
        <v>207</v>
      </c>
      <c r="H305" s="187">
        <v>6.15</v>
      </c>
      <c r="I305" s="188"/>
      <c r="J305" s="189">
        <f>ROUND(I305*H305,2)</f>
        <v>0</v>
      </c>
      <c r="K305" s="185" t="s">
        <v>21</v>
      </c>
      <c r="L305" s="58"/>
      <c r="M305" s="190" t="s">
        <v>21</v>
      </c>
      <c r="N305" s="191" t="s">
        <v>40</v>
      </c>
      <c r="O305" s="39"/>
      <c r="P305" s="192">
        <f>O305*H305</f>
        <v>0</v>
      </c>
      <c r="Q305" s="192">
        <v>0</v>
      </c>
      <c r="R305" s="192">
        <f>Q305*H305</f>
        <v>0</v>
      </c>
      <c r="S305" s="192">
        <v>0</v>
      </c>
      <c r="T305" s="193">
        <f>S305*H305</f>
        <v>0</v>
      </c>
      <c r="AR305" s="21" t="s">
        <v>133</v>
      </c>
      <c r="AT305" s="21" t="s">
        <v>129</v>
      </c>
      <c r="AU305" s="21" t="s">
        <v>76</v>
      </c>
      <c r="AY305" s="21" t="s">
        <v>126</v>
      </c>
      <c r="BE305" s="194">
        <f>IF(N305="základní",J305,0)</f>
        <v>0</v>
      </c>
      <c r="BF305" s="194">
        <f>IF(N305="snížená",J305,0)</f>
        <v>0</v>
      </c>
      <c r="BG305" s="194">
        <f>IF(N305="zákl. přenesená",J305,0)</f>
        <v>0</v>
      </c>
      <c r="BH305" s="194">
        <f>IF(N305="sníž. přenesená",J305,0)</f>
        <v>0</v>
      </c>
      <c r="BI305" s="194">
        <f>IF(N305="nulová",J305,0)</f>
        <v>0</v>
      </c>
      <c r="BJ305" s="21" t="s">
        <v>76</v>
      </c>
      <c r="BK305" s="194">
        <f>ROUND(I305*H305,2)</f>
        <v>0</v>
      </c>
      <c r="BL305" s="21" t="s">
        <v>133</v>
      </c>
      <c r="BM305" s="21" t="s">
        <v>376</v>
      </c>
    </row>
    <row r="306" spans="2:51" s="10" customFormat="1" ht="13.5">
      <c r="B306" s="195"/>
      <c r="C306" s="196"/>
      <c r="D306" s="197" t="s">
        <v>134</v>
      </c>
      <c r="E306" s="198" t="s">
        <v>21</v>
      </c>
      <c r="F306" s="199" t="s">
        <v>520</v>
      </c>
      <c r="G306" s="196"/>
      <c r="H306" s="200">
        <v>6.15</v>
      </c>
      <c r="I306" s="201"/>
      <c r="J306" s="196"/>
      <c r="K306" s="196"/>
      <c r="L306" s="202"/>
      <c r="M306" s="203"/>
      <c r="N306" s="204"/>
      <c r="O306" s="204"/>
      <c r="P306" s="204"/>
      <c r="Q306" s="204"/>
      <c r="R306" s="204"/>
      <c r="S306" s="204"/>
      <c r="T306" s="205"/>
      <c r="AT306" s="206" t="s">
        <v>134</v>
      </c>
      <c r="AU306" s="206" t="s">
        <v>76</v>
      </c>
      <c r="AV306" s="10" t="s">
        <v>78</v>
      </c>
      <c r="AW306" s="10" t="s">
        <v>33</v>
      </c>
      <c r="AX306" s="10" t="s">
        <v>69</v>
      </c>
      <c r="AY306" s="206" t="s">
        <v>126</v>
      </c>
    </row>
    <row r="307" spans="2:51" s="11" customFormat="1" ht="13.5">
      <c r="B307" s="207"/>
      <c r="C307" s="208"/>
      <c r="D307" s="209" t="s">
        <v>134</v>
      </c>
      <c r="E307" s="210" t="s">
        <v>21</v>
      </c>
      <c r="F307" s="211" t="s">
        <v>136</v>
      </c>
      <c r="G307" s="208"/>
      <c r="H307" s="212">
        <v>6.15</v>
      </c>
      <c r="I307" s="213"/>
      <c r="J307" s="208"/>
      <c r="K307" s="208"/>
      <c r="L307" s="214"/>
      <c r="M307" s="215"/>
      <c r="N307" s="216"/>
      <c r="O307" s="216"/>
      <c r="P307" s="216"/>
      <c r="Q307" s="216"/>
      <c r="R307" s="216"/>
      <c r="S307" s="216"/>
      <c r="T307" s="217"/>
      <c r="AT307" s="218" t="s">
        <v>134</v>
      </c>
      <c r="AU307" s="218" t="s">
        <v>76</v>
      </c>
      <c r="AV307" s="11" t="s">
        <v>133</v>
      </c>
      <c r="AW307" s="11" t="s">
        <v>33</v>
      </c>
      <c r="AX307" s="11" t="s">
        <v>76</v>
      </c>
      <c r="AY307" s="218" t="s">
        <v>126</v>
      </c>
    </row>
    <row r="308" spans="2:65" s="1" customFormat="1" ht="22.5" customHeight="1">
      <c r="B308" s="38"/>
      <c r="C308" s="183" t="s">
        <v>379</v>
      </c>
      <c r="D308" s="183" t="s">
        <v>129</v>
      </c>
      <c r="E308" s="184" t="s">
        <v>327</v>
      </c>
      <c r="F308" s="185" t="s">
        <v>328</v>
      </c>
      <c r="G308" s="186" t="s">
        <v>207</v>
      </c>
      <c r="H308" s="187">
        <v>82.93</v>
      </c>
      <c r="I308" s="188"/>
      <c r="J308" s="189">
        <f>ROUND(I308*H308,2)</f>
        <v>0</v>
      </c>
      <c r="K308" s="185" t="s">
        <v>21</v>
      </c>
      <c r="L308" s="58"/>
      <c r="M308" s="190" t="s">
        <v>21</v>
      </c>
      <c r="N308" s="191" t="s">
        <v>40</v>
      </c>
      <c r="O308" s="39"/>
      <c r="P308" s="192">
        <f>O308*H308</f>
        <v>0</v>
      </c>
      <c r="Q308" s="192">
        <v>0</v>
      </c>
      <c r="R308" s="192">
        <f>Q308*H308</f>
        <v>0</v>
      </c>
      <c r="S308" s="192">
        <v>0</v>
      </c>
      <c r="T308" s="193">
        <f>S308*H308</f>
        <v>0</v>
      </c>
      <c r="AR308" s="21" t="s">
        <v>133</v>
      </c>
      <c r="AT308" s="21" t="s">
        <v>129</v>
      </c>
      <c r="AU308" s="21" t="s">
        <v>76</v>
      </c>
      <c r="AY308" s="21" t="s">
        <v>126</v>
      </c>
      <c r="BE308" s="194">
        <f>IF(N308="základní",J308,0)</f>
        <v>0</v>
      </c>
      <c r="BF308" s="194">
        <f>IF(N308="snížená",J308,0)</f>
        <v>0</v>
      </c>
      <c r="BG308" s="194">
        <f>IF(N308="zákl. přenesená",J308,0)</f>
        <v>0</v>
      </c>
      <c r="BH308" s="194">
        <f>IF(N308="sníž. přenesená",J308,0)</f>
        <v>0</v>
      </c>
      <c r="BI308" s="194">
        <f>IF(N308="nulová",J308,0)</f>
        <v>0</v>
      </c>
      <c r="BJ308" s="21" t="s">
        <v>76</v>
      </c>
      <c r="BK308" s="194">
        <f>ROUND(I308*H308,2)</f>
        <v>0</v>
      </c>
      <c r="BL308" s="21" t="s">
        <v>133</v>
      </c>
      <c r="BM308" s="21" t="s">
        <v>379</v>
      </c>
    </row>
    <row r="309" spans="2:51" s="10" customFormat="1" ht="13.5">
      <c r="B309" s="195"/>
      <c r="C309" s="196"/>
      <c r="D309" s="197" t="s">
        <v>134</v>
      </c>
      <c r="E309" s="198" t="s">
        <v>21</v>
      </c>
      <c r="F309" s="199" t="s">
        <v>521</v>
      </c>
      <c r="G309" s="196"/>
      <c r="H309" s="200">
        <v>82.93</v>
      </c>
      <c r="I309" s="201"/>
      <c r="J309" s="196"/>
      <c r="K309" s="196"/>
      <c r="L309" s="202"/>
      <c r="M309" s="203"/>
      <c r="N309" s="204"/>
      <c r="O309" s="204"/>
      <c r="P309" s="204"/>
      <c r="Q309" s="204"/>
      <c r="R309" s="204"/>
      <c r="S309" s="204"/>
      <c r="T309" s="205"/>
      <c r="AT309" s="206" t="s">
        <v>134</v>
      </c>
      <c r="AU309" s="206" t="s">
        <v>76</v>
      </c>
      <c r="AV309" s="10" t="s">
        <v>78</v>
      </c>
      <c r="AW309" s="10" t="s">
        <v>33</v>
      </c>
      <c r="AX309" s="10" t="s">
        <v>69</v>
      </c>
      <c r="AY309" s="206" t="s">
        <v>126</v>
      </c>
    </row>
    <row r="310" spans="2:51" s="11" customFormat="1" ht="13.5">
      <c r="B310" s="207"/>
      <c r="C310" s="208"/>
      <c r="D310" s="209" t="s">
        <v>134</v>
      </c>
      <c r="E310" s="210" t="s">
        <v>21</v>
      </c>
      <c r="F310" s="211" t="s">
        <v>136</v>
      </c>
      <c r="G310" s="208"/>
      <c r="H310" s="212">
        <v>82.93</v>
      </c>
      <c r="I310" s="213"/>
      <c r="J310" s="208"/>
      <c r="K310" s="208"/>
      <c r="L310" s="214"/>
      <c r="M310" s="215"/>
      <c r="N310" s="216"/>
      <c r="O310" s="216"/>
      <c r="P310" s="216"/>
      <c r="Q310" s="216"/>
      <c r="R310" s="216"/>
      <c r="S310" s="216"/>
      <c r="T310" s="217"/>
      <c r="AT310" s="218" t="s">
        <v>134</v>
      </c>
      <c r="AU310" s="218" t="s">
        <v>76</v>
      </c>
      <c r="AV310" s="11" t="s">
        <v>133</v>
      </c>
      <c r="AW310" s="11" t="s">
        <v>33</v>
      </c>
      <c r="AX310" s="11" t="s">
        <v>76</v>
      </c>
      <c r="AY310" s="218" t="s">
        <v>126</v>
      </c>
    </row>
    <row r="311" spans="2:65" s="1" customFormat="1" ht="22.5" customHeight="1">
      <c r="B311" s="38"/>
      <c r="C311" s="183" t="s">
        <v>382</v>
      </c>
      <c r="D311" s="183" t="s">
        <v>129</v>
      </c>
      <c r="E311" s="184" t="s">
        <v>314</v>
      </c>
      <c r="F311" s="185" t="s">
        <v>315</v>
      </c>
      <c r="G311" s="186" t="s">
        <v>207</v>
      </c>
      <c r="H311" s="187">
        <v>82.93</v>
      </c>
      <c r="I311" s="188"/>
      <c r="J311" s="189">
        <f>ROUND(I311*H311,2)</f>
        <v>0</v>
      </c>
      <c r="K311" s="185" t="s">
        <v>21</v>
      </c>
      <c r="L311" s="58"/>
      <c r="M311" s="190" t="s">
        <v>21</v>
      </c>
      <c r="N311" s="191" t="s">
        <v>40</v>
      </c>
      <c r="O311" s="39"/>
      <c r="P311" s="192">
        <f>O311*H311</f>
        <v>0</v>
      </c>
      <c r="Q311" s="192">
        <v>0</v>
      </c>
      <c r="R311" s="192">
        <f>Q311*H311</f>
        <v>0</v>
      </c>
      <c r="S311" s="192">
        <v>0</v>
      </c>
      <c r="T311" s="193">
        <f>S311*H311</f>
        <v>0</v>
      </c>
      <c r="AR311" s="21" t="s">
        <v>133</v>
      </c>
      <c r="AT311" s="21" t="s">
        <v>129</v>
      </c>
      <c r="AU311" s="21" t="s">
        <v>76</v>
      </c>
      <c r="AY311" s="21" t="s">
        <v>126</v>
      </c>
      <c r="BE311" s="194">
        <f>IF(N311="základní",J311,0)</f>
        <v>0</v>
      </c>
      <c r="BF311" s="194">
        <f>IF(N311="snížená",J311,0)</f>
        <v>0</v>
      </c>
      <c r="BG311" s="194">
        <f>IF(N311="zákl. přenesená",J311,0)</f>
        <v>0</v>
      </c>
      <c r="BH311" s="194">
        <f>IF(N311="sníž. přenesená",J311,0)</f>
        <v>0</v>
      </c>
      <c r="BI311" s="194">
        <f>IF(N311="nulová",J311,0)</f>
        <v>0</v>
      </c>
      <c r="BJ311" s="21" t="s">
        <v>76</v>
      </c>
      <c r="BK311" s="194">
        <f>ROUND(I311*H311,2)</f>
        <v>0</v>
      </c>
      <c r="BL311" s="21" t="s">
        <v>133</v>
      </c>
      <c r="BM311" s="21" t="s">
        <v>382</v>
      </c>
    </row>
    <row r="312" spans="2:65" s="1" customFormat="1" ht="22.5" customHeight="1">
      <c r="B312" s="38"/>
      <c r="C312" s="183" t="s">
        <v>156</v>
      </c>
      <c r="D312" s="183" t="s">
        <v>129</v>
      </c>
      <c r="E312" s="184" t="s">
        <v>317</v>
      </c>
      <c r="F312" s="185" t="s">
        <v>318</v>
      </c>
      <c r="G312" s="186" t="s">
        <v>207</v>
      </c>
      <c r="H312" s="187">
        <v>10.76</v>
      </c>
      <c r="I312" s="188"/>
      <c r="J312" s="189">
        <f>ROUND(I312*H312,2)</f>
        <v>0</v>
      </c>
      <c r="K312" s="185" t="s">
        <v>21</v>
      </c>
      <c r="L312" s="58"/>
      <c r="M312" s="190" t="s">
        <v>21</v>
      </c>
      <c r="N312" s="191" t="s">
        <v>40</v>
      </c>
      <c r="O312" s="39"/>
      <c r="P312" s="192">
        <f>O312*H312</f>
        <v>0</v>
      </c>
      <c r="Q312" s="192">
        <v>0</v>
      </c>
      <c r="R312" s="192">
        <f>Q312*H312</f>
        <v>0</v>
      </c>
      <c r="S312" s="192">
        <v>0</v>
      </c>
      <c r="T312" s="193">
        <f>S312*H312</f>
        <v>0</v>
      </c>
      <c r="AR312" s="21" t="s">
        <v>133</v>
      </c>
      <c r="AT312" s="21" t="s">
        <v>129</v>
      </c>
      <c r="AU312" s="21" t="s">
        <v>76</v>
      </c>
      <c r="AY312" s="21" t="s">
        <v>126</v>
      </c>
      <c r="BE312" s="194">
        <f>IF(N312="základní",J312,0)</f>
        <v>0</v>
      </c>
      <c r="BF312" s="194">
        <f>IF(N312="snížená",J312,0)</f>
        <v>0</v>
      </c>
      <c r="BG312" s="194">
        <f>IF(N312="zákl. přenesená",J312,0)</f>
        <v>0</v>
      </c>
      <c r="BH312" s="194">
        <f>IF(N312="sníž. přenesená",J312,0)</f>
        <v>0</v>
      </c>
      <c r="BI312" s="194">
        <f>IF(N312="nulová",J312,0)</f>
        <v>0</v>
      </c>
      <c r="BJ312" s="21" t="s">
        <v>76</v>
      </c>
      <c r="BK312" s="194">
        <f>ROUND(I312*H312,2)</f>
        <v>0</v>
      </c>
      <c r="BL312" s="21" t="s">
        <v>133</v>
      </c>
      <c r="BM312" s="21" t="s">
        <v>156</v>
      </c>
    </row>
    <row r="313" spans="2:65" s="1" customFormat="1" ht="22.5" customHeight="1">
      <c r="B313" s="38"/>
      <c r="C313" s="183" t="s">
        <v>387</v>
      </c>
      <c r="D313" s="183" t="s">
        <v>129</v>
      </c>
      <c r="E313" s="184" t="s">
        <v>320</v>
      </c>
      <c r="F313" s="185" t="s">
        <v>321</v>
      </c>
      <c r="G313" s="186" t="s">
        <v>207</v>
      </c>
      <c r="H313" s="187">
        <v>63.1</v>
      </c>
      <c r="I313" s="188"/>
      <c r="J313" s="189">
        <f>ROUND(I313*H313,2)</f>
        <v>0</v>
      </c>
      <c r="K313" s="185" t="s">
        <v>21</v>
      </c>
      <c r="L313" s="58"/>
      <c r="M313" s="190" t="s">
        <v>21</v>
      </c>
      <c r="N313" s="191" t="s">
        <v>40</v>
      </c>
      <c r="O313" s="39"/>
      <c r="P313" s="192">
        <f>O313*H313</f>
        <v>0</v>
      </c>
      <c r="Q313" s="192">
        <v>0</v>
      </c>
      <c r="R313" s="192">
        <f>Q313*H313</f>
        <v>0</v>
      </c>
      <c r="S313" s="192">
        <v>0</v>
      </c>
      <c r="T313" s="193">
        <f>S313*H313</f>
        <v>0</v>
      </c>
      <c r="AR313" s="21" t="s">
        <v>133</v>
      </c>
      <c r="AT313" s="21" t="s">
        <v>129</v>
      </c>
      <c r="AU313" s="21" t="s">
        <v>76</v>
      </c>
      <c r="AY313" s="21" t="s">
        <v>126</v>
      </c>
      <c r="BE313" s="194">
        <f>IF(N313="základní",J313,0)</f>
        <v>0</v>
      </c>
      <c r="BF313" s="194">
        <f>IF(N313="snížená",J313,0)</f>
        <v>0</v>
      </c>
      <c r="BG313" s="194">
        <f>IF(N313="zákl. přenesená",J313,0)</f>
        <v>0</v>
      </c>
      <c r="BH313" s="194">
        <f>IF(N313="sníž. přenesená",J313,0)</f>
        <v>0</v>
      </c>
      <c r="BI313" s="194">
        <f>IF(N313="nulová",J313,0)</f>
        <v>0</v>
      </c>
      <c r="BJ313" s="21" t="s">
        <v>76</v>
      </c>
      <c r="BK313" s="194">
        <f>ROUND(I313*H313,2)</f>
        <v>0</v>
      </c>
      <c r="BL313" s="21" t="s">
        <v>133</v>
      </c>
      <c r="BM313" s="21" t="s">
        <v>387</v>
      </c>
    </row>
    <row r="314" spans="2:65" s="1" customFormat="1" ht="22.5" customHeight="1">
      <c r="B314" s="38"/>
      <c r="C314" s="183" t="s">
        <v>390</v>
      </c>
      <c r="D314" s="183" t="s">
        <v>129</v>
      </c>
      <c r="E314" s="184" t="s">
        <v>323</v>
      </c>
      <c r="F314" s="185" t="s">
        <v>324</v>
      </c>
      <c r="G314" s="186" t="s">
        <v>207</v>
      </c>
      <c r="H314" s="187">
        <v>63.1</v>
      </c>
      <c r="I314" s="188"/>
      <c r="J314" s="189">
        <f>ROUND(I314*H314,2)</f>
        <v>0</v>
      </c>
      <c r="K314" s="185" t="s">
        <v>21</v>
      </c>
      <c r="L314" s="58"/>
      <c r="M314" s="190" t="s">
        <v>21</v>
      </c>
      <c r="N314" s="191" t="s">
        <v>40</v>
      </c>
      <c r="O314" s="39"/>
      <c r="P314" s="192">
        <f>O314*H314</f>
        <v>0</v>
      </c>
      <c r="Q314" s="192">
        <v>0</v>
      </c>
      <c r="R314" s="192">
        <f>Q314*H314</f>
        <v>0</v>
      </c>
      <c r="S314" s="192">
        <v>0</v>
      </c>
      <c r="T314" s="193">
        <f>S314*H314</f>
        <v>0</v>
      </c>
      <c r="AR314" s="21" t="s">
        <v>133</v>
      </c>
      <c r="AT314" s="21" t="s">
        <v>129</v>
      </c>
      <c r="AU314" s="21" t="s">
        <v>76</v>
      </c>
      <c r="AY314" s="21" t="s">
        <v>126</v>
      </c>
      <c r="BE314" s="194">
        <f>IF(N314="základní",J314,0)</f>
        <v>0</v>
      </c>
      <c r="BF314" s="194">
        <f>IF(N314="snížená",J314,0)</f>
        <v>0</v>
      </c>
      <c r="BG314" s="194">
        <f>IF(N314="zákl. přenesená",J314,0)</f>
        <v>0</v>
      </c>
      <c r="BH314" s="194">
        <f>IF(N314="sníž. přenesená",J314,0)</f>
        <v>0</v>
      </c>
      <c r="BI314" s="194">
        <f>IF(N314="nulová",J314,0)</f>
        <v>0</v>
      </c>
      <c r="BJ314" s="21" t="s">
        <v>76</v>
      </c>
      <c r="BK314" s="194">
        <f>ROUND(I314*H314,2)</f>
        <v>0</v>
      </c>
      <c r="BL314" s="21" t="s">
        <v>133</v>
      </c>
      <c r="BM314" s="21" t="s">
        <v>390</v>
      </c>
    </row>
    <row r="315" spans="2:51" s="10" customFormat="1" ht="13.5">
      <c r="B315" s="195"/>
      <c r="C315" s="196"/>
      <c r="D315" s="197" t="s">
        <v>134</v>
      </c>
      <c r="E315" s="198" t="s">
        <v>21</v>
      </c>
      <c r="F315" s="199" t="s">
        <v>522</v>
      </c>
      <c r="G315" s="196"/>
      <c r="H315" s="200">
        <v>63.1</v>
      </c>
      <c r="I315" s="201"/>
      <c r="J315" s="196"/>
      <c r="K315" s="196"/>
      <c r="L315" s="202"/>
      <c r="M315" s="203"/>
      <c r="N315" s="204"/>
      <c r="O315" s="204"/>
      <c r="P315" s="204"/>
      <c r="Q315" s="204"/>
      <c r="R315" s="204"/>
      <c r="S315" s="204"/>
      <c r="T315" s="205"/>
      <c r="AT315" s="206" t="s">
        <v>134</v>
      </c>
      <c r="AU315" s="206" t="s">
        <v>76</v>
      </c>
      <c r="AV315" s="10" t="s">
        <v>78</v>
      </c>
      <c r="AW315" s="10" t="s">
        <v>33</v>
      </c>
      <c r="AX315" s="10" t="s">
        <v>69</v>
      </c>
      <c r="AY315" s="206" t="s">
        <v>126</v>
      </c>
    </row>
    <row r="316" spans="2:51" s="11" customFormat="1" ht="13.5">
      <c r="B316" s="207"/>
      <c r="C316" s="208"/>
      <c r="D316" s="209" t="s">
        <v>134</v>
      </c>
      <c r="E316" s="210" t="s">
        <v>21</v>
      </c>
      <c r="F316" s="211" t="s">
        <v>136</v>
      </c>
      <c r="G316" s="208"/>
      <c r="H316" s="212">
        <v>63.1</v>
      </c>
      <c r="I316" s="213"/>
      <c r="J316" s="208"/>
      <c r="K316" s="208"/>
      <c r="L316" s="214"/>
      <c r="M316" s="215"/>
      <c r="N316" s="216"/>
      <c r="O316" s="216"/>
      <c r="P316" s="216"/>
      <c r="Q316" s="216"/>
      <c r="R316" s="216"/>
      <c r="S316" s="216"/>
      <c r="T316" s="217"/>
      <c r="AT316" s="218" t="s">
        <v>134</v>
      </c>
      <c r="AU316" s="218" t="s">
        <v>76</v>
      </c>
      <c r="AV316" s="11" t="s">
        <v>133</v>
      </c>
      <c r="AW316" s="11" t="s">
        <v>33</v>
      </c>
      <c r="AX316" s="11" t="s">
        <v>76</v>
      </c>
      <c r="AY316" s="218" t="s">
        <v>126</v>
      </c>
    </row>
    <row r="317" spans="2:65" s="1" customFormat="1" ht="22.5" customHeight="1">
      <c r="B317" s="38"/>
      <c r="C317" s="183" t="s">
        <v>393</v>
      </c>
      <c r="D317" s="183" t="s">
        <v>129</v>
      </c>
      <c r="E317" s="184" t="s">
        <v>523</v>
      </c>
      <c r="F317" s="185" t="s">
        <v>524</v>
      </c>
      <c r="G317" s="186" t="s">
        <v>207</v>
      </c>
      <c r="H317" s="187">
        <v>0.9</v>
      </c>
      <c r="I317" s="188"/>
      <c r="J317" s="189">
        <f>ROUND(I317*H317,2)</f>
        <v>0</v>
      </c>
      <c r="K317" s="185" t="s">
        <v>21</v>
      </c>
      <c r="L317" s="58"/>
      <c r="M317" s="190" t="s">
        <v>21</v>
      </c>
      <c r="N317" s="191" t="s">
        <v>40</v>
      </c>
      <c r="O317" s="39"/>
      <c r="P317" s="192">
        <f>O317*H317</f>
        <v>0</v>
      </c>
      <c r="Q317" s="192">
        <v>0</v>
      </c>
      <c r="R317" s="192">
        <f>Q317*H317</f>
        <v>0</v>
      </c>
      <c r="S317" s="192">
        <v>0</v>
      </c>
      <c r="T317" s="193">
        <f>S317*H317</f>
        <v>0</v>
      </c>
      <c r="AR317" s="21" t="s">
        <v>133</v>
      </c>
      <c r="AT317" s="21" t="s">
        <v>129</v>
      </c>
      <c r="AU317" s="21" t="s">
        <v>76</v>
      </c>
      <c r="AY317" s="21" t="s">
        <v>126</v>
      </c>
      <c r="BE317" s="194">
        <f>IF(N317="základní",J317,0)</f>
        <v>0</v>
      </c>
      <c r="BF317" s="194">
        <f>IF(N317="snížená",J317,0)</f>
        <v>0</v>
      </c>
      <c r="BG317" s="194">
        <f>IF(N317="zákl. přenesená",J317,0)</f>
        <v>0</v>
      </c>
      <c r="BH317" s="194">
        <f>IF(N317="sníž. přenesená",J317,0)</f>
        <v>0</v>
      </c>
      <c r="BI317" s="194">
        <f>IF(N317="nulová",J317,0)</f>
        <v>0</v>
      </c>
      <c r="BJ317" s="21" t="s">
        <v>76</v>
      </c>
      <c r="BK317" s="194">
        <f>ROUND(I317*H317,2)</f>
        <v>0</v>
      </c>
      <c r="BL317" s="21" t="s">
        <v>133</v>
      </c>
      <c r="BM317" s="21" t="s">
        <v>393</v>
      </c>
    </row>
    <row r="318" spans="2:51" s="10" customFormat="1" ht="13.5">
      <c r="B318" s="195"/>
      <c r="C318" s="196"/>
      <c r="D318" s="197" t="s">
        <v>134</v>
      </c>
      <c r="E318" s="198" t="s">
        <v>21</v>
      </c>
      <c r="F318" s="199" t="s">
        <v>525</v>
      </c>
      <c r="G318" s="196"/>
      <c r="H318" s="200">
        <v>0.9</v>
      </c>
      <c r="I318" s="201"/>
      <c r="J318" s="196"/>
      <c r="K318" s="196"/>
      <c r="L318" s="202"/>
      <c r="M318" s="203"/>
      <c r="N318" s="204"/>
      <c r="O318" s="204"/>
      <c r="P318" s="204"/>
      <c r="Q318" s="204"/>
      <c r="R318" s="204"/>
      <c r="S318" s="204"/>
      <c r="T318" s="205"/>
      <c r="AT318" s="206" t="s">
        <v>134</v>
      </c>
      <c r="AU318" s="206" t="s">
        <v>76</v>
      </c>
      <c r="AV318" s="10" t="s">
        <v>78</v>
      </c>
      <c r="AW318" s="10" t="s">
        <v>33</v>
      </c>
      <c r="AX318" s="10" t="s">
        <v>69</v>
      </c>
      <c r="AY318" s="206" t="s">
        <v>126</v>
      </c>
    </row>
    <row r="319" spans="2:51" s="11" customFormat="1" ht="13.5">
      <c r="B319" s="207"/>
      <c r="C319" s="208"/>
      <c r="D319" s="209" t="s">
        <v>134</v>
      </c>
      <c r="E319" s="210" t="s">
        <v>21</v>
      </c>
      <c r="F319" s="211" t="s">
        <v>136</v>
      </c>
      <c r="G319" s="208"/>
      <c r="H319" s="212">
        <v>0.9</v>
      </c>
      <c r="I319" s="213"/>
      <c r="J319" s="208"/>
      <c r="K319" s="208"/>
      <c r="L319" s="214"/>
      <c r="M319" s="215"/>
      <c r="N319" s="216"/>
      <c r="O319" s="216"/>
      <c r="P319" s="216"/>
      <c r="Q319" s="216"/>
      <c r="R319" s="216"/>
      <c r="S319" s="216"/>
      <c r="T319" s="217"/>
      <c r="AT319" s="218" t="s">
        <v>134</v>
      </c>
      <c r="AU319" s="218" t="s">
        <v>76</v>
      </c>
      <c r="AV319" s="11" t="s">
        <v>133</v>
      </c>
      <c r="AW319" s="11" t="s">
        <v>33</v>
      </c>
      <c r="AX319" s="11" t="s">
        <v>76</v>
      </c>
      <c r="AY319" s="218" t="s">
        <v>126</v>
      </c>
    </row>
    <row r="320" spans="2:65" s="1" customFormat="1" ht="22.5" customHeight="1">
      <c r="B320" s="38"/>
      <c r="C320" s="183" t="s">
        <v>526</v>
      </c>
      <c r="D320" s="183" t="s">
        <v>129</v>
      </c>
      <c r="E320" s="184" t="s">
        <v>343</v>
      </c>
      <c r="F320" s="185" t="s">
        <v>344</v>
      </c>
      <c r="G320" s="186" t="s">
        <v>207</v>
      </c>
      <c r="H320" s="187">
        <v>4.3</v>
      </c>
      <c r="I320" s="188"/>
      <c r="J320" s="189">
        <f>ROUND(I320*H320,2)</f>
        <v>0</v>
      </c>
      <c r="K320" s="185" t="s">
        <v>21</v>
      </c>
      <c r="L320" s="58"/>
      <c r="M320" s="190" t="s">
        <v>21</v>
      </c>
      <c r="N320" s="191" t="s">
        <v>40</v>
      </c>
      <c r="O320" s="39"/>
      <c r="P320" s="192">
        <f>O320*H320</f>
        <v>0</v>
      </c>
      <c r="Q320" s="192">
        <v>0</v>
      </c>
      <c r="R320" s="192">
        <f>Q320*H320</f>
        <v>0</v>
      </c>
      <c r="S320" s="192">
        <v>0</v>
      </c>
      <c r="T320" s="193">
        <f>S320*H320</f>
        <v>0</v>
      </c>
      <c r="AR320" s="21" t="s">
        <v>133</v>
      </c>
      <c r="AT320" s="21" t="s">
        <v>129</v>
      </c>
      <c r="AU320" s="21" t="s">
        <v>76</v>
      </c>
      <c r="AY320" s="21" t="s">
        <v>126</v>
      </c>
      <c r="BE320" s="194">
        <f>IF(N320="základní",J320,0)</f>
        <v>0</v>
      </c>
      <c r="BF320" s="194">
        <f>IF(N320="snížená",J320,0)</f>
        <v>0</v>
      </c>
      <c r="BG320" s="194">
        <f>IF(N320="zákl. přenesená",J320,0)</f>
        <v>0</v>
      </c>
      <c r="BH320" s="194">
        <f>IF(N320="sníž. přenesená",J320,0)</f>
        <v>0</v>
      </c>
      <c r="BI320" s="194">
        <f>IF(N320="nulová",J320,0)</f>
        <v>0</v>
      </c>
      <c r="BJ320" s="21" t="s">
        <v>76</v>
      </c>
      <c r="BK320" s="194">
        <f>ROUND(I320*H320,2)</f>
        <v>0</v>
      </c>
      <c r="BL320" s="21" t="s">
        <v>133</v>
      </c>
      <c r="BM320" s="21" t="s">
        <v>526</v>
      </c>
    </row>
    <row r="321" spans="2:51" s="10" customFormat="1" ht="13.5">
      <c r="B321" s="195"/>
      <c r="C321" s="196"/>
      <c r="D321" s="197" t="s">
        <v>134</v>
      </c>
      <c r="E321" s="198" t="s">
        <v>21</v>
      </c>
      <c r="F321" s="199" t="s">
        <v>527</v>
      </c>
      <c r="G321" s="196"/>
      <c r="H321" s="200">
        <v>4.3</v>
      </c>
      <c r="I321" s="201"/>
      <c r="J321" s="196"/>
      <c r="K321" s="196"/>
      <c r="L321" s="202"/>
      <c r="M321" s="203"/>
      <c r="N321" s="204"/>
      <c r="O321" s="204"/>
      <c r="P321" s="204"/>
      <c r="Q321" s="204"/>
      <c r="R321" s="204"/>
      <c r="S321" s="204"/>
      <c r="T321" s="205"/>
      <c r="AT321" s="206" t="s">
        <v>134</v>
      </c>
      <c r="AU321" s="206" t="s">
        <v>76</v>
      </c>
      <c r="AV321" s="10" t="s">
        <v>78</v>
      </c>
      <c r="AW321" s="10" t="s">
        <v>33</v>
      </c>
      <c r="AX321" s="10" t="s">
        <v>69</v>
      </c>
      <c r="AY321" s="206" t="s">
        <v>126</v>
      </c>
    </row>
    <row r="322" spans="2:51" s="11" customFormat="1" ht="13.5">
      <c r="B322" s="207"/>
      <c r="C322" s="208"/>
      <c r="D322" s="209" t="s">
        <v>134</v>
      </c>
      <c r="E322" s="210" t="s">
        <v>21</v>
      </c>
      <c r="F322" s="211" t="s">
        <v>136</v>
      </c>
      <c r="G322" s="208"/>
      <c r="H322" s="212">
        <v>4.3</v>
      </c>
      <c r="I322" s="213"/>
      <c r="J322" s="208"/>
      <c r="K322" s="208"/>
      <c r="L322" s="214"/>
      <c r="M322" s="215"/>
      <c r="N322" s="216"/>
      <c r="O322" s="216"/>
      <c r="P322" s="216"/>
      <c r="Q322" s="216"/>
      <c r="R322" s="216"/>
      <c r="S322" s="216"/>
      <c r="T322" s="217"/>
      <c r="AT322" s="218" t="s">
        <v>134</v>
      </c>
      <c r="AU322" s="218" t="s">
        <v>76</v>
      </c>
      <c r="AV322" s="11" t="s">
        <v>133</v>
      </c>
      <c r="AW322" s="11" t="s">
        <v>33</v>
      </c>
      <c r="AX322" s="11" t="s">
        <v>76</v>
      </c>
      <c r="AY322" s="218" t="s">
        <v>126</v>
      </c>
    </row>
    <row r="323" spans="2:65" s="1" customFormat="1" ht="22.5" customHeight="1">
      <c r="B323" s="38"/>
      <c r="C323" s="183" t="s">
        <v>528</v>
      </c>
      <c r="D323" s="183" t="s">
        <v>129</v>
      </c>
      <c r="E323" s="184" t="s">
        <v>347</v>
      </c>
      <c r="F323" s="185" t="s">
        <v>348</v>
      </c>
      <c r="G323" s="186" t="s">
        <v>281</v>
      </c>
      <c r="H323" s="187">
        <v>0.555</v>
      </c>
      <c r="I323" s="188"/>
      <c r="J323" s="189">
        <f>ROUND(I323*H323,2)</f>
        <v>0</v>
      </c>
      <c r="K323" s="185" t="s">
        <v>21</v>
      </c>
      <c r="L323" s="58"/>
      <c r="M323" s="190" t="s">
        <v>21</v>
      </c>
      <c r="N323" s="191" t="s">
        <v>40</v>
      </c>
      <c r="O323" s="39"/>
      <c r="P323" s="192">
        <f>O323*H323</f>
        <v>0</v>
      </c>
      <c r="Q323" s="192">
        <v>0</v>
      </c>
      <c r="R323" s="192">
        <f>Q323*H323</f>
        <v>0</v>
      </c>
      <c r="S323" s="192">
        <v>0</v>
      </c>
      <c r="T323" s="193">
        <f>S323*H323</f>
        <v>0</v>
      </c>
      <c r="AR323" s="21" t="s">
        <v>133</v>
      </c>
      <c r="AT323" s="21" t="s">
        <v>129</v>
      </c>
      <c r="AU323" s="21" t="s">
        <v>76</v>
      </c>
      <c r="AY323" s="21" t="s">
        <v>126</v>
      </c>
      <c r="BE323" s="194">
        <f>IF(N323="základní",J323,0)</f>
        <v>0</v>
      </c>
      <c r="BF323" s="194">
        <f>IF(N323="snížená",J323,0)</f>
        <v>0</v>
      </c>
      <c r="BG323" s="194">
        <f>IF(N323="zákl. přenesená",J323,0)</f>
        <v>0</v>
      </c>
      <c r="BH323" s="194">
        <f>IF(N323="sníž. přenesená",J323,0)</f>
        <v>0</v>
      </c>
      <c r="BI323" s="194">
        <f>IF(N323="nulová",J323,0)</f>
        <v>0</v>
      </c>
      <c r="BJ323" s="21" t="s">
        <v>76</v>
      </c>
      <c r="BK323" s="194">
        <f>ROUND(I323*H323,2)</f>
        <v>0</v>
      </c>
      <c r="BL323" s="21" t="s">
        <v>133</v>
      </c>
      <c r="BM323" s="21" t="s">
        <v>528</v>
      </c>
    </row>
    <row r="324" spans="2:63" s="9" customFormat="1" ht="37.35" customHeight="1">
      <c r="B324" s="166"/>
      <c r="C324" s="167"/>
      <c r="D324" s="180" t="s">
        <v>68</v>
      </c>
      <c r="E324" s="181" t="s">
        <v>349</v>
      </c>
      <c r="F324" s="181" t="s">
        <v>350</v>
      </c>
      <c r="G324" s="167"/>
      <c r="H324" s="167"/>
      <c r="I324" s="170"/>
      <c r="J324" s="182">
        <f>BK324</f>
        <v>0</v>
      </c>
      <c r="K324" s="167"/>
      <c r="L324" s="172"/>
      <c r="M324" s="173"/>
      <c r="N324" s="174"/>
      <c r="O324" s="174"/>
      <c r="P324" s="175">
        <f>SUM(P325:P335)</f>
        <v>0</v>
      </c>
      <c r="Q324" s="174"/>
      <c r="R324" s="175">
        <f>SUM(R325:R335)</f>
        <v>0</v>
      </c>
      <c r="S324" s="174"/>
      <c r="T324" s="176">
        <f>SUM(T325:T335)</f>
        <v>0</v>
      </c>
      <c r="AR324" s="177" t="s">
        <v>76</v>
      </c>
      <c r="AT324" s="178" t="s">
        <v>68</v>
      </c>
      <c r="AU324" s="178" t="s">
        <v>69</v>
      </c>
      <c r="AY324" s="177" t="s">
        <v>126</v>
      </c>
      <c r="BK324" s="179">
        <f>SUM(BK325:BK335)</f>
        <v>0</v>
      </c>
    </row>
    <row r="325" spans="2:65" s="1" customFormat="1" ht="22.5" customHeight="1">
      <c r="B325" s="38"/>
      <c r="C325" s="183" t="s">
        <v>529</v>
      </c>
      <c r="D325" s="183" t="s">
        <v>129</v>
      </c>
      <c r="E325" s="184" t="s">
        <v>530</v>
      </c>
      <c r="F325" s="185" t="s">
        <v>531</v>
      </c>
      <c r="G325" s="186" t="s">
        <v>224</v>
      </c>
      <c r="H325" s="187">
        <v>1</v>
      </c>
      <c r="I325" s="188"/>
      <c r="J325" s="189">
        <f>ROUND(I325*H325,2)</f>
        <v>0</v>
      </c>
      <c r="K325" s="185" t="s">
        <v>21</v>
      </c>
      <c r="L325" s="58"/>
      <c r="M325" s="190" t="s">
        <v>21</v>
      </c>
      <c r="N325" s="191" t="s">
        <v>40</v>
      </c>
      <c r="O325" s="39"/>
      <c r="P325" s="192">
        <f>O325*H325</f>
        <v>0</v>
      </c>
      <c r="Q325" s="192">
        <v>0</v>
      </c>
      <c r="R325" s="192">
        <f>Q325*H325</f>
        <v>0</v>
      </c>
      <c r="S325" s="192">
        <v>0</v>
      </c>
      <c r="T325" s="193">
        <f>S325*H325</f>
        <v>0</v>
      </c>
      <c r="AR325" s="21" t="s">
        <v>133</v>
      </c>
      <c r="AT325" s="21" t="s">
        <v>129</v>
      </c>
      <c r="AU325" s="21" t="s">
        <v>76</v>
      </c>
      <c r="AY325" s="21" t="s">
        <v>126</v>
      </c>
      <c r="BE325" s="194">
        <f>IF(N325="základní",J325,0)</f>
        <v>0</v>
      </c>
      <c r="BF325" s="194">
        <f>IF(N325="snížená",J325,0)</f>
        <v>0</v>
      </c>
      <c r="BG325" s="194">
        <f>IF(N325="zákl. přenesená",J325,0)</f>
        <v>0</v>
      </c>
      <c r="BH325" s="194">
        <f>IF(N325="sníž. přenesená",J325,0)</f>
        <v>0</v>
      </c>
      <c r="BI325" s="194">
        <f>IF(N325="nulová",J325,0)</f>
        <v>0</v>
      </c>
      <c r="BJ325" s="21" t="s">
        <v>76</v>
      </c>
      <c r="BK325" s="194">
        <f>ROUND(I325*H325,2)</f>
        <v>0</v>
      </c>
      <c r="BL325" s="21" t="s">
        <v>133</v>
      </c>
      <c r="BM325" s="21" t="s">
        <v>529</v>
      </c>
    </row>
    <row r="326" spans="2:51" s="10" customFormat="1" ht="13.5">
      <c r="B326" s="195"/>
      <c r="C326" s="196"/>
      <c r="D326" s="197" t="s">
        <v>134</v>
      </c>
      <c r="E326" s="198" t="s">
        <v>21</v>
      </c>
      <c r="F326" s="199" t="s">
        <v>532</v>
      </c>
      <c r="G326" s="196"/>
      <c r="H326" s="200">
        <v>1</v>
      </c>
      <c r="I326" s="201"/>
      <c r="J326" s="196"/>
      <c r="K326" s="196"/>
      <c r="L326" s="202"/>
      <c r="M326" s="203"/>
      <c r="N326" s="204"/>
      <c r="O326" s="204"/>
      <c r="P326" s="204"/>
      <c r="Q326" s="204"/>
      <c r="R326" s="204"/>
      <c r="S326" s="204"/>
      <c r="T326" s="205"/>
      <c r="AT326" s="206" t="s">
        <v>134</v>
      </c>
      <c r="AU326" s="206" t="s">
        <v>76</v>
      </c>
      <c r="AV326" s="10" t="s">
        <v>78</v>
      </c>
      <c r="AW326" s="10" t="s">
        <v>33</v>
      </c>
      <c r="AX326" s="10" t="s">
        <v>69</v>
      </c>
      <c r="AY326" s="206" t="s">
        <v>126</v>
      </c>
    </row>
    <row r="327" spans="2:51" s="11" customFormat="1" ht="13.5">
      <c r="B327" s="207"/>
      <c r="C327" s="208"/>
      <c r="D327" s="209" t="s">
        <v>134</v>
      </c>
      <c r="E327" s="210" t="s">
        <v>21</v>
      </c>
      <c r="F327" s="211" t="s">
        <v>136</v>
      </c>
      <c r="G327" s="208"/>
      <c r="H327" s="212">
        <v>1</v>
      </c>
      <c r="I327" s="213"/>
      <c r="J327" s="208"/>
      <c r="K327" s="208"/>
      <c r="L327" s="214"/>
      <c r="M327" s="215"/>
      <c r="N327" s="216"/>
      <c r="O327" s="216"/>
      <c r="P327" s="216"/>
      <c r="Q327" s="216"/>
      <c r="R327" s="216"/>
      <c r="S327" s="216"/>
      <c r="T327" s="217"/>
      <c r="AT327" s="218" t="s">
        <v>134</v>
      </c>
      <c r="AU327" s="218" t="s">
        <v>76</v>
      </c>
      <c r="AV327" s="11" t="s">
        <v>133</v>
      </c>
      <c r="AW327" s="11" t="s">
        <v>33</v>
      </c>
      <c r="AX327" s="11" t="s">
        <v>76</v>
      </c>
      <c r="AY327" s="218" t="s">
        <v>126</v>
      </c>
    </row>
    <row r="328" spans="2:65" s="1" customFormat="1" ht="22.5" customHeight="1">
      <c r="B328" s="38"/>
      <c r="C328" s="183" t="s">
        <v>533</v>
      </c>
      <c r="D328" s="183" t="s">
        <v>129</v>
      </c>
      <c r="E328" s="184" t="s">
        <v>534</v>
      </c>
      <c r="F328" s="185" t="s">
        <v>535</v>
      </c>
      <c r="G328" s="186" t="s">
        <v>224</v>
      </c>
      <c r="H328" s="187">
        <v>9</v>
      </c>
      <c r="I328" s="188"/>
      <c r="J328" s="189">
        <f>ROUND(I328*H328,2)</f>
        <v>0</v>
      </c>
      <c r="K328" s="185" t="s">
        <v>21</v>
      </c>
      <c r="L328" s="58"/>
      <c r="M328" s="190" t="s">
        <v>21</v>
      </c>
      <c r="N328" s="191" t="s">
        <v>40</v>
      </c>
      <c r="O328" s="39"/>
      <c r="P328" s="192">
        <f>O328*H328</f>
        <v>0</v>
      </c>
      <c r="Q328" s="192">
        <v>0</v>
      </c>
      <c r="R328" s="192">
        <f>Q328*H328</f>
        <v>0</v>
      </c>
      <c r="S328" s="192">
        <v>0</v>
      </c>
      <c r="T328" s="193">
        <f>S328*H328</f>
        <v>0</v>
      </c>
      <c r="AR328" s="21" t="s">
        <v>133</v>
      </c>
      <c r="AT328" s="21" t="s">
        <v>129</v>
      </c>
      <c r="AU328" s="21" t="s">
        <v>76</v>
      </c>
      <c r="AY328" s="21" t="s">
        <v>126</v>
      </c>
      <c r="BE328" s="194">
        <f>IF(N328="základní",J328,0)</f>
        <v>0</v>
      </c>
      <c r="BF328" s="194">
        <f>IF(N328="snížená",J328,0)</f>
        <v>0</v>
      </c>
      <c r="BG328" s="194">
        <f>IF(N328="zákl. přenesená",J328,0)</f>
        <v>0</v>
      </c>
      <c r="BH328" s="194">
        <f>IF(N328="sníž. přenesená",J328,0)</f>
        <v>0</v>
      </c>
      <c r="BI328" s="194">
        <f>IF(N328="nulová",J328,0)</f>
        <v>0</v>
      </c>
      <c r="BJ328" s="21" t="s">
        <v>76</v>
      </c>
      <c r="BK328" s="194">
        <f>ROUND(I328*H328,2)</f>
        <v>0</v>
      </c>
      <c r="BL328" s="21" t="s">
        <v>133</v>
      </c>
      <c r="BM328" s="21" t="s">
        <v>533</v>
      </c>
    </row>
    <row r="329" spans="2:51" s="10" customFormat="1" ht="13.5">
      <c r="B329" s="195"/>
      <c r="C329" s="196"/>
      <c r="D329" s="197" t="s">
        <v>134</v>
      </c>
      <c r="E329" s="198" t="s">
        <v>21</v>
      </c>
      <c r="F329" s="199" t="s">
        <v>536</v>
      </c>
      <c r="G329" s="196"/>
      <c r="H329" s="200">
        <v>9</v>
      </c>
      <c r="I329" s="201"/>
      <c r="J329" s="196"/>
      <c r="K329" s="196"/>
      <c r="L329" s="202"/>
      <c r="M329" s="203"/>
      <c r="N329" s="204"/>
      <c r="O329" s="204"/>
      <c r="P329" s="204"/>
      <c r="Q329" s="204"/>
      <c r="R329" s="204"/>
      <c r="S329" s="204"/>
      <c r="T329" s="205"/>
      <c r="AT329" s="206" t="s">
        <v>134</v>
      </c>
      <c r="AU329" s="206" t="s">
        <v>76</v>
      </c>
      <c r="AV329" s="10" t="s">
        <v>78</v>
      </c>
      <c r="AW329" s="10" t="s">
        <v>33</v>
      </c>
      <c r="AX329" s="10" t="s">
        <v>69</v>
      </c>
      <c r="AY329" s="206" t="s">
        <v>126</v>
      </c>
    </row>
    <row r="330" spans="2:51" s="11" customFormat="1" ht="13.5">
      <c r="B330" s="207"/>
      <c r="C330" s="208"/>
      <c r="D330" s="209" t="s">
        <v>134</v>
      </c>
      <c r="E330" s="210" t="s">
        <v>21</v>
      </c>
      <c r="F330" s="211" t="s">
        <v>136</v>
      </c>
      <c r="G330" s="208"/>
      <c r="H330" s="212">
        <v>9</v>
      </c>
      <c r="I330" s="213"/>
      <c r="J330" s="208"/>
      <c r="K330" s="208"/>
      <c r="L330" s="214"/>
      <c r="M330" s="215"/>
      <c r="N330" s="216"/>
      <c r="O330" s="216"/>
      <c r="P330" s="216"/>
      <c r="Q330" s="216"/>
      <c r="R330" s="216"/>
      <c r="S330" s="216"/>
      <c r="T330" s="217"/>
      <c r="AT330" s="218" t="s">
        <v>134</v>
      </c>
      <c r="AU330" s="218" t="s">
        <v>76</v>
      </c>
      <c r="AV330" s="11" t="s">
        <v>133</v>
      </c>
      <c r="AW330" s="11" t="s">
        <v>33</v>
      </c>
      <c r="AX330" s="11" t="s">
        <v>76</v>
      </c>
      <c r="AY330" s="218" t="s">
        <v>126</v>
      </c>
    </row>
    <row r="331" spans="2:65" s="1" customFormat="1" ht="22.5" customHeight="1">
      <c r="B331" s="38"/>
      <c r="C331" s="183" t="s">
        <v>537</v>
      </c>
      <c r="D331" s="183" t="s">
        <v>129</v>
      </c>
      <c r="E331" s="184" t="s">
        <v>352</v>
      </c>
      <c r="F331" s="185" t="s">
        <v>353</v>
      </c>
      <c r="G331" s="186" t="s">
        <v>207</v>
      </c>
      <c r="H331" s="187">
        <v>300.26</v>
      </c>
      <c r="I331" s="188"/>
      <c r="J331" s="189">
        <f>ROUND(I331*H331,2)</f>
        <v>0</v>
      </c>
      <c r="K331" s="185" t="s">
        <v>21</v>
      </c>
      <c r="L331" s="58"/>
      <c r="M331" s="190" t="s">
        <v>21</v>
      </c>
      <c r="N331" s="191" t="s">
        <v>40</v>
      </c>
      <c r="O331" s="39"/>
      <c r="P331" s="192">
        <f>O331*H331</f>
        <v>0</v>
      </c>
      <c r="Q331" s="192">
        <v>0</v>
      </c>
      <c r="R331" s="192">
        <f>Q331*H331</f>
        <v>0</v>
      </c>
      <c r="S331" s="192">
        <v>0</v>
      </c>
      <c r="T331" s="193">
        <f>S331*H331</f>
        <v>0</v>
      </c>
      <c r="AR331" s="21" t="s">
        <v>133</v>
      </c>
      <c r="AT331" s="21" t="s">
        <v>129</v>
      </c>
      <c r="AU331" s="21" t="s">
        <v>76</v>
      </c>
      <c r="AY331" s="21" t="s">
        <v>126</v>
      </c>
      <c r="BE331" s="194">
        <f>IF(N331="základní",J331,0)</f>
        <v>0</v>
      </c>
      <c r="BF331" s="194">
        <f>IF(N331="snížená",J331,0)</f>
        <v>0</v>
      </c>
      <c r="BG331" s="194">
        <f>IF(N331="zákl. přenesená",J331,0)</f>
        <v>0</v>
      </c>
      <c r="BH331" s="194">
        <f>IF(N331="sníž. přenesená",J331,0)</f>
        <v>0</v>
      </c>
      <c r="BI331" s="194">
        <f>IF(N331="nulová",J331,0)</f>
        <v>0</v>
      </c>
      <c r="BJ331" s="21" t="s">
        <v>76</v>
      </c>
      <c r="BK331" s="194">
        <f>ROUND(I331*H331,2)</f>
        <v>0</v>
      </c>
      <c r="BL331" s="21" t="s">
        <v>133</v>
      </c>
      <c r="BM331" s="21" t="s">
        <v>537</v>
      </c>
    </row>
    <row r="332" spans="2:51" s="10" customFormat="1" ht="13.5">
      <c r="B332" s="195"/>
      <c r="C332" s="196"/>
      <c r="D332" s="197" t="s">
        <v>134</v>
      </c>
      <c r="E332" s="198" t="s">
        <v>21</v>
      </c>
      <c r="F332" s="199" t="s">
        <v>538</v>
      </c>
      <c r="G332" s="196"/>
      <c r="H332" s="200">
        <v>66.9</v>
      </c>
      <c r="I332" s="201"/>
      <c r="J332" s="196"/>
      <c r="K332" s="196"/>
      <c r="L332" s="202"/>
      <c r="M332" s="203"/>
      <c r="N332" s="204"/>
      <c r="O332" s="204"/>
      <c r="P332" s="204"/>
      <c r="Q332" s="204"/>
      <c r="R332" s="204"/>
      <c r="S332" s="204"/>
      <c r="T332" s="205"/>
      <c r="AT332" s="206" t="s">
        <v>134</v>
      </c>
      <c r="AU332" s="206" t="s">
        <v>76</v>
      </c>
      <c r="AV332" s="10" t="s">
        <v>78</v>
      </c>
      <c r="AW332" s="10" t="s">
        <v>33</v>
      </c>
      <c r="AX332" s="10" t="s">
        <v>69</v>
      </c>
      <c r="AY332" s="206" t="s">
        <v>126</v>
      </c>
    </row>
    <row r="333" spans="2:51" s="10" customFormat="1" ht="13.5">
      <c r="B333" s="195"/>
      <c r="C333" s="196"/>
      <c r="D333" s="197" t="s">
        <v>134</v>
      </c>
      <c r="E333" s="198" t="s">
        <v>21</v>
      </c>
      <c r="F333" s="199" t="s">
        <v>539</v>
      </c>
      <c r="G333" s="196"/>
      <c r="H333" s="200">
        <v>233.36</v>
      </c>
      <c r="I333" s="201"/>
      <c r="J333" s="196"/>
      <c r="K333" s="196"/>
      <c r="L333" s="202"/>
      <c r="M333" s="203"/>
      <c r="N333" s="204"/>
      <c r="O333" s="204"/>
      <c r="P333" s="204"/>
      <c r="Q333" s="204"/>
      <c r="R333" s="204"/>
      <c r="S333" s="204"/>
      <c r="T333" s="205"/>
      <c r="AT333" s="206" t="s">
        <v>134</v>
      </c>
      <c r="AU333" s="206" t="s">
        <v>76</v>
      </c>
      <c r="AV333" s="10" t="s">
        <v>78</v>
      </c>
      <c r="AW333" s="10" t="s">
        <v>33</v>
      </c>
      <c r="AX333" s="10" t="s">
        <v>69</v>
      </c>
      <c r="AY333" s="206" t="s">
        <v>126</v>
      </c>
    </row>
    <row r="334" spans="2:51" s="11" customFormat="1" ht="13.5">
      <c r="B334" s="207"/>
      <c r="C334" s="208"/>
      <c r="D334" s="209" t="s">
        <v>134</v>
      </c>
      <c r="E334" s="210" t="s">
        <v>21</v>
      </c>
      <c r="F334" s="211" t="s">
        <v>136</v>
      </c>
      <c r="G334" s="208"/>
      <c r="H334" s="212">
        <v>300.26</v>
      </c>
      <c r="I334" s="213"/>
      <c r="J334" s="208"/>
      <c r="K334" s="208"/>
      <c r="L334" s="214"/>
      <c r="M334" s="215"/>
      <c r="N334" s="216"/>
      <c r="O334" s="216"/>
      <c r="P334" s="216"/>
      <c r="Q334" s="216"/>
      <c r="R334" s="216"/>
      <c r="S334" s="216"/>
      <c r="T334" s="217"/>
      <c r="AT334" s="218" t="s">
        <v>134</v>
      </c>
      <c r="AU334" s="218" t="s">
        <v>76</v>
      </c>
      <c r="AV334" s="11" t="s">
        <v>133</v>
      </c>
      <c r="AW334" s="11" t="s">
        <v>33</v>
      </c>
      <c r="AX334" s="11" t="s">
        <v>76</v>
      </c>
      <c r="AY334" s="218" t="s">
        <v>126</v>
      </c>
    </row>
    <row r="335" spans="2:65" s="1" customFormat="1" ht="22.5" customHeight="1">
      <c r="B335" s="38"/>
      <c r="C335" s="183" t="s">
        <v>540</v>
      </c>
      <c r="D335" s="183" t="s">
        <v>129</v>
      </c>
      <c r="E335" s="184" t="s">
        <v>357</v>
      </c>
      <c r="F335" s="185" t="s">
        <v>358</v>
      </c>
      <c r="G335" s="186" t="s">
        <v>281</v>
      </c>
      <c r="H335" s="187">
        <v>0.048</v>
      </c>
      <c r="I335" s="188"/>
      <c r="J335" s="189">
        <f>ROUND(I335*H335,2)</f>
        <v>0</v>
      </c>
      <c r="K335" s="185" t="s">
        <v>21</v>
      </c>
      <c r="L335" s="58"/>
      <c r="M335" s="190" t="s">
        <v>21</v>
      </c>
      <c r="N335" s="191" t="s">
        <v>40</v>
      </c>
      <c r="O335" s="39"/>
      <c r="P335" s="192">
        <f>O335*H335</f>
        <v>0</v>
      </c>
      <c r="Q335" s="192">
        <v>0</v>
      </c>
      <c r="R335" s="192">
        <f>Q335*H335</f>
        <v>0</v>
      </c>
      <c r="S335" s="192">
        <v>0</v>
      </c>
      <c r="T335" s="193">
        <f>S335*H335</f>
        <v>0</v>
      </c>
      <c r="AR335" s="21" t="s">
        <v>133</v>
      </c>
      <c r="AT335" s="21" t="s">
        <v>129</v>
      </c>
      <c r="AU335" s="21" t="s">
        <v>76</v>
      </c>
      <c r="AY335" s="21" t="s">
        <v>126</v>
      </c>
      <c r="BE335" s="194">
        <f>IF(N335="základní",J335,0)</f>
        <v>0</v>
      </c>
      <c r="BF335" s="194">
        <f>IF(N335="snížená",J335,0)</f>
        <v>0</v>
      </c>
      <c r="BG335" s="194">
        <f>IF(N335="zákl. přenesená",J335,0)</f>
        <v>0</v>
      </c>
      <c r="BH335" s="194">
        <f>IF(N335="sníž. přenesená",J335,0)</f>
        <v>0</v>
      </c>
      <c r="BI335" s="194">
        <f>IF(N335="nulová",J335,0)</f>
        <v>0</v>
      </c>
      <c r="BJ335" s="21" t="s">
        <v>76</v>
      </c>
      <c r="BK335" s="194">
        <f>ROUND(I335*H335,2)</f>
        <v>0</v>
      </c>
      <c r="BL335" s="21" t="s">
        <v>133</v>
      </c>
      <c r="BM335" s="21" t="s">
        <v>540</v>
      </c>
    </row>
    <row r="336" spans="2:63" s="9" customFormat="1" ht="37.35" customHeight="1">
      <c r="B336" s="166"/>
      <c r="C336" s="167"/>
      <c r="D336" s="180" t="s">
        <v>68</v>
      </c>
      <c r="E336" s="181" t="s">
        <v>541</v>
      </c>
      <c r="F336" s="181" t="s">
        <v>542</v>
      </c>
      <c r="G336" s="167"/>
      <c r="H336" s="167"/>
      <c r="I336" s="170"/>
      <c r="J336" s="182">
        <f>BK336</f>
        <v>0</v>
      </c>
      <c r="K336" s="167"/>
      <c r="L336" s="172"/>
      <c r="M336" s="173"/>
      <c r="N336" s="174"/>
      <c r="O336" s="174"/>
      <c r="P336" s="175">
        <f>SUM(P337:P367)</f>
        <v>0</v>
      </c>
      <c r="Q336" s="174"/>
      <c r="R336" s="175">
        <f>SUM(R337:R367)</f>
        <v>0</v>
      </c>
      <c r="S336" s="174"/>
      <c r="T336" s="176">
        <f>SUM(T337:T367)</f>
        <v>0</v>
      </c>
      <c r="AR336" s="177" t="s">
        <v>76</v>
      </c>
      <c r="AT336" s="178" t="s">
        <v>68</v>
      </c>
      <c r="AU336" s="178" t="s">
        <v>69</v>
      </c>
      <c r="AY336" s="177" t="s">
        <v>126</v>
      </c>
      <c r="BK336" s="179">
        <f>SUM(BK337:BK367)</f>
        <v>0</v>
      </c>
    </row>
    <row r="337" spans="2:65" s="1" customFormat="1" ht="22.5" customHeight="1">
      <c r="B337" s="38"/>
      <c r="C337" s="183" t="s">
        <v>543</v>
      </c>
      <c r="D337" s="183" t="s">
        <v>129</v>
      </c>
      <c r="E337" s="184" t="s">
        <v>544</v>
      </c>
      <c r="F337" s="185" t="s">
        <v>545</v>
      </c>
      <c r="G337" s="186" t="s">
        <v>224</v>
      </c>
      <c r="H337" s="187">
        <v>5</v>
      </c>
      <c r="I337" s="188"/>
      <c r="J337" s="189">
        <f>ROUND(I337*H337,2)</f>
        <v>0</v>
      </c>
      <c r="K337" s="185" t="s">
        <v>21</v>
      </c>
      <c r="L337" s="58"/>
      <c r="M337" s="190" t="s">
        <v>21</v>
      </c>
      <c r="N337" s="191" t="s">
        <v>40</v>
      </c>
      <c r="O337" s="39"/>
      <c r="P337" s="192">
        <f>O337*H337</f>
        <v>0</v>
      </c>
      <c r="Q337" s="192">
        <v>0</v>
      </c>
      <c r="R337" s="192">
        <f>Q337*H337</f>
        <v>0</v>
      </c>
      <c r="S337" s="192">
        <v>0</v>
      </c>
      <c r="T337" s="193">
        <f>S337*H337</f>
        <v>0</v>
      </c>
      <c r="AR337" s="21" t="s">
        <v>133</v>
      </c>
      <c r="AT337" s="21" t="s">
        <v>129</v>
      </c>
      <c r="AU337" s="21" t="s">
        <v>76</v>
      </c>
      <c r="AY337" s="21" t="s">
        <v>126</v>
      </c>
      <c r="BE337" s="194">
        <f>IF(N337="základní",J337,0)</f>
        <v>0</v>
      </c>
      <c r="BF337" s="194">
        <f>IF(N337="snížená",J337,0)</f>
        <v>0</v>
      </c>
      <c r="BG337" s="194">
        <f>IF(N337="zákl. přenesená",J337,0)</f>
        <v>0</v>
      </c>
      <c r="BH337" s="194">
        <f>IF(N337="sníž. přenesená",J337,0)</f>
        <v>0</v>
      </c>
      <c r="BI337" s="194">
        <f>IF(N337="nulová",J337,0)</f>
        <v>0</v>
      </c>
      <c r="BJ337" s="21" t="s">
        <v>76</v>
      </c>
      <c r="BK337" s="194">
        <f>ROUND(I337*H337,2)</f>
        <v>0</v>
      </c>
      <c r="BL337" s="21" t="s">
        <v>133</v>
      </c>
      <c r="BM337" s="21" t="s">
        <v>543</v>
      </c>
    </row>
    <row r="338" spans="2:51" s="10" customFormat="1" ht="13.5">
      <c r="B338" s="195"/>
      <c r="C338" s="196"/>
      <c r="D338" s="197" t="s">
        <v>134</v>
      </c>
      <c r="E338" s="198" t="s">
        <v>21</v>
      </c>
      <c r="F338" s="199" t="s">
        <v>546</v>
      </c>
      <c r="G338" s="196"/>
      <c r="H338" s="200">
        <v>5</v>
      </c>
      <c r="I338" s="201"/>
      <c r="J338" s="196"/>
      <c r="K338" s="196"/>
      <c r="L338" s="202"/>
      <c r="M338" s="203"/>
      <c r="N338" s="204"/>
      <c r="O338" s="204"/>
      <c r="P338" s="204"/>
      <c r="Q338" s="204"/>
      <c r="R338" s="204"/>
      <c r="S338" s="204"/>
      <c r="T338" s="205"/>
      <c r="AT338" s="206" t="s">
        <v>134</v>
      </c>
      <c r="AU338" s="206" t="s">
        <v>76</v>
      </c>
      <c r="AV338" s="10" t="s">
        <v>78</v>
      </c>
      <c r="AW338" s="10" t="s">
        <v>33</v>
      </c>
      <c r="AX338" s="10" t="s">
        <v>69</v>
      </c>
      <c r="AY338" s="206" t="s">
        <v>126</v>
      </c>
    </row>
    <row r="339" spans="2:51" s="11" customFormat="1" ht="13.5">
      <c r="B339" s="207"/>
      <c r="C339" s="208"/>
      <c r="D339" s="209" t="s">
        <v>134</v>
      </c>
      <c r="E339" s="210" t="s">
        <v>21</v>
      </c>
      <c r="F339" s="211" t="s">
        <v>136</v>
      </c>
      <c r="G339" s="208"/>
      <c r="H339" s="212">
        <v>5</v>
      </c>
      <c r="I339" s="213"/>
      <c r="J339" s="208"/>
      <c r="K339" s="208"/>
      <c r="L339" s="214"/>
      <c r="M339" s="215"/>
      <c r="N339" s="216"/>
      <c r="O339" s="216"/>
      <c r="P339" s="216"/>
      <c r="Q339" s="216"/>
      <c r="R339" s="216"/>
      <c r="S339" s="216"/>
      <c r="T339" s="217"/>
      <c r="AT339" s="218" t="s">
        <v>134</v>
      </c>
      <c r="AU339" s="218" t="s">
        <v>76</v>
      </c>
      <c r="AV339" s="11" t="s">
        <v>133</v>
      </c>
      <c r="AW339" s="11" t="s">
        <v>33</v>
      </c>
      <c r="AX339" s="11" t="s">
        <v>76</v>
      </c>
      <c r="AY339" s="218" t="s">
        <v>126</v>
      </c>
    </row>
    <row r="340" spans="2:65" s="1" customFormat="1" ht="22.5" customHeight="1">
      <c r="B340" s="38"/>
      <c r="C340" s="183" t="s">
        <v>547</v>
      </c>
      <c r="D340" s="183" t="s">
        <v>129</v>
      </c>
      <c r="E340" s="184" t="s">
        <v>548</v>
      </c>
      <c r="F340" s="185" t="s">
        <v>549</v>
      </c>
      <c r="G340" s="186" t="s">
        <v>224</v>
      </c>
      <c r="H340" s="187">
        <v>2</v>
      </c>
      <c r="I340" s="188"/>
      <c r="J340" s="189">
        <f>ROUND(I340*H340,2)</f>
        <v>0</v>
      </c>
      <c r="K340" s="185" t="s">
        <v>21</v>
      </c>
      <c r="L340" s="58"/>
      <c r="M340" s="190" t="s">
        <v>21</v>
      </c>
      <c r="N340" s="191" t="s">
        <v>40</v>
      </c>
      <c r="O340" s="39"/>
      <c r="P340" s="192">
        <f>O340*H340</f>
        <v>0</v>
      </c>
      <c r="Q340" s="192">
        <v>0</v>
      </c>
      <c r="R340" s="192">
        <f>Q340*H340</f>
        <v>0</v>
      </c>
      <c r="S340" s="192">
        <v>0</v>
      </c>
      <c r="T340" s="193">
        <f>S340*H340</f>
        <v>0</v>
      </c>
      <c r="AR340" s="21" t="s">
        <v>133</v>
      </c>
      <c r="AT340" s="21" t="s">
        <v>129</v>
      </c>
      <c r="AU340" s="21" t="s">
        <v>76</v>
      </c>
      <c r="AY340" s="21" t="s">
        <v>126</v>
      </c>
      <c r="BE340" s="194">
        <f>IF(N340="základní",J340,0)</f>
        <v>0</v>
      </c>
      <c r="BF340" s="194">
        <f>IF(N340="snížená",J340,0)</f>
        <v>0</v>
      </c>
      <c r="BG340" s="194">
        <f>IF(N340="zákl. přenesená",J340,0)</f>
        <v>0</v>
      </c>
      <c r="BH340" s="194">
        <f>IF(N340="sníž. přenesená",J340,0)</f>
        <v>0</v>
      </c>
      <c r="BI340" s="194">
        <f>IF(N340="nulová",J340,0)</f>
        <v>0</v>
      </c>
      <c r="BJ340" s="21" t="s">
        <v>76</v>
      </c>
      <c r="BK340" s="194">
        <f>ROUND(I340*H340,2)</f>
        <v>0</v>
      </c>
      <c r="BL340" s="21" t="s">
        <v>133</v>
      </c>
      <c r="BM340" s="21" t="s">
        <v>547</v>
      </c>
    </row>
    <row r="341" spans="2:51" s="10" customFormat="1" ht="13.5">
      <c r="B341" s="195"/>
      <c r="C341" s="196"/>
      <c r="D341" s="197" t="s">
        <v>134</v>
      </c>
      <c r="E341" s="198" t="s">
        <v>21</v>
      </c>
      <c r="F341" s="199" t="s">
        <v>550</v>
      </c>
      <c r="G341" s="196"/>
      <c r="H341" s="200">
        <v>2</v>
      </c>
      <c r="I341" s="201"/>
      <c r="J341" s="196"/>
      <c r="K341" s="196"/>
      <c r="L341" s="202"/>
      <c r="M341" s="203"/>
      <c r="N341" s="204"/>
      <c r="O341" s="204"/>
      <c r="P341" s="204"/>
      <c r="Q341" s="204"/>
      <c r="R341" s="204"/>
      <c r="S341" s="204"/>
      <c r="T341" s="205"/>
      <c r="AT341" s="206" t="s">
        <v>134</v>
      </c>
      <c r="AU341" s="206" t="s">
        <v>76</v>
      </c>
      <c r="AV341" s="10" t="s">
        <v>78</v>
      </c>
      <c r="AW341" s="10" t="s">
        <v>33</v>
      </c>
      <c r="AX341" s="10" t="s">
        <v>69</v>
      </c>
      <c r="AY341" s="206" t="s">
        <v>126</v>
      </c>
    </row>
    <row r="342" spans="2:51" s="11" customFormat="1" ht="13.5">
      <c r="B342" s="207"/>
      <c r="C342" s="208"/>
      <c r="D342" s="209" t="s">
        <v>134</v>
      </c>
      <c r="E342" s="210" t="s">
        <v>21</v>
      </c>
      <c r="F342" s="211" t="s">
        <v>136</v>
      </c>
      <c r="G342" s="208"/>
      <c r="H342" s="212">
        <v>2</v>
      </c>
      <c r="I342" s="213"/>
      <c r="J342" s="208"/>
      <c r="K342" s="208"/>
      <c r="L342" s="214"/>
      <c r="M342" s="215"/>
      <c r="N342" s="216"/>
      <c r="O342" s="216"/>
      <c r="P342" s="216"/>
      <c r="Q342" s="216"/>
      <c r="R342" s="216"/>
      <c r="S342" s="216"/>
      <c r="T342" s="217"/>
      <c r="AT342" s="218" t="s">
        <v>134</v>
      </c>
      <c r="AU342" s="218" t="s">
        <v>76</v>
      </c>
      <c r="AV342" s="11" t="s">
        <v>133</v>
      </c>
      <c r="AW342" s="11" t="s">
        <v>33</v>
      </c>
      <c r="AX342" s="11" t="s">
        <v>76</v>
      </c>
      <c r="AY342" s="218" t="s">
        <v>126</v>
      </c>
    </row>
    <row r="343" spans="2:65" s="1" customFormat="1" ht="22.5" customHeight="1">
      <c r="B343" s="38"/>
      <c r="C343" s="183" t="s">
        <v>551</v>
      </c>
      <c r="D343" s="183" t="s">
        <v>129</v>
      </c>
      <c r="E343" s="184" t="s">
        <v>552</v>
      </c>
      <c r="F343" s="185" t="s">
        <v>553</v>
      </c>
      <c r="G343" s="186" t="s">
        <v>207</v>
      </c>
      <c r="H343" s="187">
        <v>18.375</v>
      </c>
      <c r="I343" s="188"/>
      <c r="J343" s="189">
        <f>ROUND(I343*H343,2)</f>
        <v>0</v>
      </c>
      <c r="K343" s="185" t="s">
        <v>21</v>
      </c>
      <c r="L343" s="58"/>
      <c r="M343" s="190" t="s">
        <v>21</v>
      </c>
      <c r="N343" s="191" t="s">
        <v>40</v>
      </c>
      <c r="O343" s="39"/>
      <c r="P343" s="192">
        <f>O343*H343</f>
        <v>0</v>
      </c>
      <c r="Q343" s="192">
        <v>0</v>
      </c>
      <c r="R343" s="192">
        <f>Q343*H343</f>
        <v>0</v>
      </c>
      <c r="S343" s="192">
        <v>0</v>
      </c>
      <c r="T343" s="193">
        <f>S343*H343</f>
        <v>0</v>
      </c>
      <c r="AR343" s="21" t="s">
        <v>133</v>
      </c>
      <c r="AT343" s="21" t="s">
        <v>129</v>
      </c>
      <c r="AU343" s="21" t="s">
        <v>76</v>
      </c>
      <c r="AY343" s="21" t="s">
        <v>126</v>
      </c>
      <c r="BE343" s="194">
        <f>IF(N343="základní",J343,0)</f>
        <v>0</v>
      </c>
      <c r="BF343" s="194">
        <f>IF(N343="snížená",J343,0)</f>
        <v>0</v>
      </c>
      <c r="BG343" s="194">
        <f>IF(N343="zákl. přenesená",J343,0)</f>
        <v>0</v>
      </c>
      <c r="BH343" s="194">
        <f>IF(N343="sníž. přenesená",J343,0)</f>
        <v>0</v>
      </c>
      <c r="BI343" s="194">
        <f>IF(N343="nulová",J343,0)</f>
        <v>0</v>
      </c>
      <c r="BJ343" s="21" t="s">
        <v>76</v>
      </c>
      <c r="BK343" s="194">
        <f>ROUND(I343*H343,2)</f>
        <v>0</v>
      </c>
      <c r="BL343" s="21" t="s">
        <v>133</v>
      </c>
      <c r="BM343" s="21" t="s">
        <v>551</v>
      </c>
    </row>
    <row r="344" spans="2:51" s="10" customFormat="1" ht="13.5">
      <c r="B344" s="195"/>
      <c r="C344" s="196"/>
      <c r="D344" s="197" t="s">
        <v>134</v>
      </c>
      <c r="E344" s="198" t="s">
        <v>21</v>
      </c>
      <c r="F344" s="199" t="s">
        <v>554</v>
      </c>
      <c r="G344" s="196"/>
      <c r="H344" s="200">
        <v>18.375</v>
      </c>
      <c r="I344" s="201"/>
      <c r="J344" s="196"/>
      <c r="K344" s="196"/>
      <c r="L344" s="202"/>
      <c r="M344" s="203"/>
      <c r="N344" s="204"/>
      <c r="O344" s="204"/>
      <c r="P344" s="204"/>
      <c r="Q344" s="204"/>
      <c r="R344" s="204"/>
      <c r="S344" s="204"/>
      <c r="T344" s="205"/>
      <c r="AT344" s="206" t="s">
        <v>134</v>
      </c>
      <c r="AU344" s="206" t="s">
        <v>76</v>
      </c>
      <c r="AV344" s="10" t="s">
        <v>78</v>
      </c>
      <c r="AW344" s="10" t="s">
        <v>33</v>
      </c>
      <c r="AX344" s="10" t="s">
        <v>69</v>
      </c>
      <c r="AY344" s="206" t="s">
        <v>126</v>
      </c>
    </row>
    <row r="345" spans="2:51" s="11" customFormat="1" ht="13.5">
      <c r="B345" s="207"/>
      <c r="C345" s="208"/>
      <c r="D345" s="209" t="s">
        <v>134</v>
      </c>
      <c r="E345" s="210" t="s">
        <v>21</v>
      </c>
      <c r="F345" s="211" t="s">
        <v>136</v>
      </c>
      <c r="G345" s="208"/>
      <c r="H345" s="212">
        <v>18.375</v>
      </c>
      <c r="I345" s="213"/>
      <c r="J345" s="208"/>
      <c r="K345" s="208"/>
      <c r="L345" s="214"/>
      <c r="M345" s="215"/>
      <c r="N345" s="216"/>
      <c r="O345" s="216"/>
      <c r="P345" s="216"/>
      <c r="Q345" s="216"/>
      <c r="R345" s="216"/>
      <c r="S345" s="216"/>
      <c r="T345" s="217"/>
      <c r="AT345" s="218" t="s">
        <v>134</v>
      </c>
      <c r="AU345" s="218" t="s">
        <v>76</v>
      </c>
      <c r="AV345" s="11" t="s">
        <v>133</v>
      </c>
      <c r="AW345" s="11" t="s">
        <v>33</v>
      </c>
      <c r="AX345" s="11" t="s">
        <v>76</v>
      </c>
      <c r="AY345" s="218" t="s">
        <v>126</v>
      </c>
    </row>
    <row r="346" spans="2:65" s="1" customFormat="1" ht="22.5" customHeight="1">
      <c r="B346" s="38"/>
      <c r="C346" s="183" t="s">
        <v>555</v>
      </c>
      <c r="D346" s="183" t="s">
        <v>129</v>
      </c>
      <c r="E346" s="184" t="s">
        <v>556</v>
      </c>
      <c r="F346" s="185" t="s">
        <v>557</v>
      </c>
      <c r="G346" s="186" t="s">
        <v>207</v>
      </c>
      <c r="H346" s="187">
        <v>7.7</v>
      </c>
      <c r="I346" s="188"/>
      <c r="J346" s="189">
        <f>ROUND(I346*H346,2)</f>
        <v>0</v>
      </c>
      <c r="K346" s="185" t="s">
        <v>21</v>
      </c>
      <c r="L346" s="58"/>
      <c r="M346" s="190" t="s">
        <v>21</v>
      </c>
      <c r="N346" s="191" t="s">
        <v>40</v>
      </c>
      <c r="O346" s="39"/>
      <c r="P346" s="192">
        <f>O346*H346</f>
        <v>0</v>
      </c>
      <c r="Q346" s="192">
        <v>0</v>
      </c>
      <c r="R346" s="192">
        <f>Q346*H346</f>
        <v>0</v>
      </c>
      <c r="S346" s="192">
        <v>0</v>
      </c>
      <c r="T346" s="193">
        <f>S346*H346</f>
        <v>0</v>
      </c>
      <c r="AR346" s="21" t="s">
        <v>133</v>
      </c>
      <c r="AT346" s="21" t="s">
        <v>129</v>
      </c>
      <c r="AU346" s="21" t="s">
        <v>76</v>
      </c>
      <c r="AY346" s="21" t="s">
        <v>126</v>
      </c>
      <c r="BE346" s="194">
        <f>IF(N346="základní",J346,0)</f>
        <v>0</v>
      </c>
      <c r="BF346" s="194">
        <f>IF(N346="snížená",J346,0)</f>
        <v>0</v>
      </c>
      <c r="BG346" s="194">
        <f>IF(N346="zákl. přenesená",J346,0)</f>
        <v>0</v>
      </c>
      <c r="BH346" s="194">
        <f>IF(N346="sníž. přenesená",J346,0)</f>
        <v>0</v>
      </c>
      <c r="BI346" s="194">
        <f>IF(N346="nulová",J346,0)</f>
        <v>0</v>
      </c>
      <c r="BJ346" s="21" t="s">
        <v>76</v>
      </c>
      <c r="BK346" s="194">
        <f>ROUND(I346*H346,2)</f>
        <v>0</v>
      </c>
      <c r="BL346" s="21" t="s">
        <v>133</v>
      </c>
      <c r="BM346" s="21" t="s">
        <v>555</v>
      </c>
    </row>
    <row r="347" spans="2:51" s="10" customFormat="1" ht="13.5">
      <c r="B347" s="195"/>
      <c r="C347" s="196"/>
      <c r="D347" s="197" t="s">
        <v>134</v>
      </c>
      <c r="E347" s="198" t="s">
        <v>21</v>
      </c>
      <c r="F347" s="199" t="s">
        <v>558</v>
      </c>
      <c r="G347" s="196"/>
      <c r="H347" s="200">
        <v>7.7</v>
      </c>
      <c r="I347" s="201"/>
      <c r="J347" s="196"/>
      <c r="K347" s="196"/>
      <c r="L347" s="202"/>
      <c r="M347" s="203"/>
      <c r="N347" s="204"/>
      <c r="O347" s="204"/>
      <c r="P347" s="204"/>
      <c r="Q347" s="204"/>
      <c r="R347" s="204"/>
      <c r="S347" s="204"/>
      <c r="T347" s="205"/>
      <c r="AT347" s="206" t="s">
        <v>134</v>
      </c>
      <c r="AU347" s="206" t="s">
        <v>76</v>
      </c>
      <c r="AV347" s="10" t="s">
        <v>78</v>
      </c>
      <c r="AW347" s="10" t="s">
        <v>33</v>
      </c>
      <c r="AX347" s="10" t="s">
        <v>69</v>
      </c>
      <c r="AY347" s="206" t="s">
        <v>126</v>
      </c>
    </row>
    <row r="348" spans="2:51" s="11" customFormat="1" ht="13.5">
      <c r="B348" s="207"/>
      <c r="C348" s="208"/>
      <c r="D348" s="209" t="s">
        <v>134</v>
      </c>
      <c r="E348" s="210" t="s">
        <v>21</v>
      </c>
      <c r="F348" s="211" t="s">
        <v>136</v>
      </c>
      <c r="G348" s="208"/>
      <c r="H348" s="212">
        <v>7.7</v>
      </c>
      <c r="I348" s="213"/>
      <c r="J348" s="208"/>
      <c r="K348" s="208"/>
      <c r="L348" s="214"/>
      <c r="M348" s="215"/>
      <c r="N348" s="216"/>
      <c r="O348" s="216"/>
      <c r="P348" s="216"/>
      <c r="Q348" s="216"/>
      <c r="R348" s="216"/>
      <c r="S348" s="216"/>
      <c r="T348" s="217"/>
      <c r="AT348" s="218" t="s">
        <v>134</v>
      </c>
      <c r="AU348" s="218" t="s">
        <v>76</v>
      </c>
      <c r="AV348" s="11" t="s">
        <v>133</v>
      </c>
      <c r="AW348" s="11" t="s">
        <v>33</v>
      </c>
      <c r="AX348" s="11" t="s">
        <v>76</v>
      </c>
      <c r="AY348" s="218" t="s">
        <v>126</v>
      </c>
    </row>
    <row r="349" spans="2:65" s="1" customFormat="1" ht="22.5" customHeight="1">
      <c r="B349" s="38"/>
      <c r="C349" s="183" t="s">
        <v>559</v>
      </c>
      <c r="D349" s="183" t="s">
        <v>129</v>
      </c>
      <c r="E349" s="184" t="s">
        <v>560</v>
      </c>
      <c r="F349" s="185" t="s">
        <v>561</v>
      </c>
      <c r="G349" s="186" t="s">
        <v>207</v>
      </c>
      <c r="H349" s="187">
        <v>2.4</v>
      </c>
      <c r="I349" s="188"/>
      <c r="J349" s="189">
        <f>ROUND(I349*H349,2)</f>
        <v>0</v>
      </c>
      <c r="K349" s="185" t="s">
        <v>21</v>
      </c>
      <c r="L349" s="58"/>
      <c r="M349" s="190" t="s">
        <v>21</v>
      </c>
      <c r="N349" s="191" t="s">
        <v>40</v>
      </c>
      <c r="O349" s="39"/>
      <c r="P349" s="192">
        <f>O349*H349</f>
        <v>0</v>
      </c>
      <c r="Q349" s="192">
        <v>0</v>
      </c>
      <c r="R349" s="192">
        <f>Q349*H349</f>
        <v>0</v>
      </c>
      <c r="S349" s="192">
        <v>0</v>
      </c>
      <c r="T349" s="193">
        <f>S349*H349</f>
        <v>0</v>
      </c>
      <c r="AR349" s="21" t="s">
        <v>133</v>
      </c>
      <c r="AT349" s="21" t="s">
        <v>129</v>
      </c>
      <c r="AU349" s="21" t="s">
        <v>76</v>
      </c>
      <c r="AY349" s="21" t="s">
        <v>126</v>
      </c>
      <c r="BE349" s="194">
        <f>IF(N349="základní",J349,0)</f>
        <v>0</v>
      </c>
      <c r="BF349" s="194">
        <f>IF(N349="snížená",J349,0)</f>
        <v>0</v>
      </c>
      <c r="BG349" s="194">
        <f>IF(N349="zákl. přenesená",J349,0)</f>
        <v>0</v>
      </c>
      <c r="BH349" s="194">
        <f>IF(N349="sníž. přenesená",J349,0)</f>
        <v>0</v>
      </c>
      <c r="BI349" s="194">
        <f>IF(N349="nulová",J349,0)</f>
        <v>0</v>
      </c>
      <c r="BJ349" s="21" t="s">
        <v>76</v>
      </c>
      <c r="BK349" s="194">
        <f>ROUND(I349*H349,2)</f>
        <v>0</v>
      </c>
      <c r="BL349" s="21" t="s">
        <v>133</v>
      </c>
      <c r="BM349" s="21" t="s">
        <v>559</v>
      </c>
    </row>
    <row r="350" spans="2:51" s="10" customFormat="1" ht="13.5">
      <c r="B350" s="195"/>
      <c r="C350" s="196"/>
      <c r="D350" s="197" t="s">
        <v>134</v>
      </c>
      <c r="E350" s="198" t="s">
        <v>21</v>
      </c>
      <c r="F350" s="199" t="s">
        <v>562</v>
      </c>
      <c r="G350" s="196"/>
      <c r="H350" s="200">
        <v>2.4</v>
      </c>
      <c r="I350" s="201"/>
      <c r="J350" s="196"/>
      <c r="K350" s="196"/>
      <c r="L350" s="202"/>
      <c r="M350" s="203"/>
      <c r="N350" s="204"/>
      <c r="O350" s="204"/>
      <c r="P350" s="204"/>
      <c r="Q350" s="204"/>
      <c r="R350" s="204"/>
      <c r="S350" s="204"/>
      <c r="T350" s="205"/>
      <c r="AT350" s="206" t="s">
        <v>134</v>
      </c>
      <c r="AU350" s="206" t="s">
        <v>76</v>
      </c>
      <c r="AV350" s="10" t="s">
        <v>78</v>
      </c>
      <c r="AW350" s="10" t="s">
        <v>33</v>
      </c>
      <c r="AX350" s="10" t="s">
        <v>69</v>
      </c>
      <c r="AY350" s="206" t="s">
        <v>126</v>
      </c>
    </row>
    <row r="351" spans="2:51" s="11" customFormat="1" ht="13.5">
      <c r="B351" s="207"/>
      <c r="C351" s="208"/>
      <c r="D351" s="209" t="s">
        <v>134</v>
      </c>
      <c r="E351" s="210" t="s">
        <v>21</v>
      </c>
      <c r="F351" s="211" t="s">
        <v>136</v>
      </c>
      <c r="G351" s="208"/>
      <c r="H351" s="212">
        <v>2.4</v>
      </c>
      <c r="I351" s="213"/>
      <c r="J351" s="208"/>
      <c r="K351" s="208"/>
      <c r="L351" s="214"/>
      <c r="M351" s="215"/>
      <c r="N351" s="216"/>
      <c r="O351" s="216"/>
      <c r="P351" s="216"/>
      <c r="Q351" s="216"/>
      <c r="R351" s="216"/>
      <c r="S351" s="216"/>
      <c r="T351" s="217"/>
      <c r="AT351" s="218" t="s">
        <v>134</v>
      </c>
      <c r="AU351" s="218" t="s">
        <v>76</v>
      </c>
      <c r="AV351" s="11" t="s">
        <v>133</v>
      </c>
      <c r="AW351" s="11" t="s">
        <v>33</v>
      </c>
      <c r="AX351" s="11" t="s">
        <v>76</v>
      </c>
      <c r="AY351" s="218" t="s">
        <v>126</v>
      </c>
    </row>
    <row r="352" spans="2:65" s="1" customFormat="1" ht="22.5" customHeight="1">
      <c r="B352" s="38"/>
      <c r="C352" s="183" t="s">
        <v>563</v>
      </c>
      <c r="D352" s="183" t="s">
        <v>129</v>
      </c>
      <c r="E352" s="184" t="s">
        <v>564</v>
      </c>
      <c r="F352" s="185" t="s">
        <v>565</v>
      </c>
      <c r="G352" s="186" t="s">
        <v>224</v>
      </c>
      <c r="H352" s="187">
        <v>3</v>
      </c>
      <c r="I352" s="188"/>
      <c r="J352" s="189">
        <f>ROUND(I352*H352,2)</f>
        <v>0</v>
      </c>
      <c r="K352" s="185" t="s">
        <v>21</v>
      </c>
      <c r="L352" s="58"/>
      <c r="M352" s="190" t="s">
        <v>21</v>
      </c>
      <c r="N352" s="191" t="s">
        <v>40</v>
      </c>
      <c r="O352" s="39"/>
      <c r="P352" s="192">
        <f>O352*H352</f>
        <v>0</v>
      </c>
      <c r="Q352" s="192">
        <v>0</v>
      </c>
      <c r="R352" s="192">
        <f>Q352*H352</f>
        <v>0</v>
      </c>
      <c r="S352" s="192">
        <v>0</v>
      </c>
      <c r="T352" s="193">
        <f>S352*H352</f>
        <v>0</v>
      </c>
      <c r="AR352" s="21" t="s">
        <v>133</v>
      </c>
      <c r="AT352" s="21" t="s">
        <v>129</v>
      </c>
      <c r="AU352" s="21" t="s">
        <v>76</v>
      </c>
      <c r="AY352" s="21" t="s">
        <v>126</v>
      </c>
      <c r="BE352" s="194">
        <f>IF(N352="základní",J352,0)</f>
        <v>0</v>
      </c>
      <c r="BF352" s="194">
        <f>IF(N352="snížená",J352,0)</f>
        <v>0</v>
      </c>
      <c r="BG352" s="194">
        <f>IF(N352="zákl. přenesená",J352,0)</f>
        <v>0</v>
      </c>
      <c r="BH352" s="194">
        <f>IF(N352="sníž. přenesená",J352,0)</f>
        <v>0</v>
      </c>
      <c r="BI352" s="194">
        <f>IF(N352="nulová",J352,0)</f>
        <v>0</v>
      </c>
      <c r="BJ352" s="21" t="s">
        <v>76</v>
      </c>
      <c r="BK352" s="194">
        <f>ROUND(I352*H352,2)</f>
        <v>0</v>
      </c>
      <c r="BL352" s="21" t="s">
        <v>133</v>
      </c>
      <c r="BM352" s="21" t="s">
        <v>563</v>
      </c>
    </row>
    <row r="353" spans="2:51" s="10" customFormat="1" ht="13.5">
      <c r="B353" s="195"/>
      <c r="C353" s="196"/>
      <c r="D353" s="197" t="s">
        <v>134</v>
      </c>
      <c r="E353" s="198" t="s">
        <v>21</v>
      </c>
      <c r="F353" s="199" t="s">
        <v>566</v>
      </c>
      <c r="G353" s="196"/>
      <c r="H353" s="200">
        <v>3</v>
      </c>
      <c r="I353" s="201"/>
      <c r="J353" s="196"/>
      <c r="K353" s="196"/>
      <c r="L353" s="202"/>
      <c r="M353" s="203"/>
      <c r="N353" s="204"/>
      <c r="O353" s="204"/>
      <c r="P353" s="204"/>
      <c r="Q353" s="204"/>
      <c r="R353" s="204"/>
      <c r="S353" s="204"/>
      <c r="T353" s="205"/>
      <c r="AT353" s="206" t="s">
        <v>134</v>
      </c>
      <c r="AU353" s="206" t="s">
        <v>76</v>
      </c>
      <c r="AV353" s="10" t="s">
        <v>78</v>
      </c>
      <c r="AW353" s="10" t="s">
        <v>33</v>
      </c>
      <c r="AX353" s="10" t="s">
        <v>69</v>
      </c>
      <c r="AY353" s="206" t="s">
        <v>126</v>
      </c>
    </row>
    <row r="354" spans="2:51" s="11" customFormat="1" ht="13.5">
      <c r="B354" s="207"/>
      <c r="C354" s="208"/>
      <c r="D354" s="209" t="s">
        <v>134</v>
      </c>
      <c r="E354" s="210" t="s">
        <v>21</v>
      </c>
      <c r="F354" s="211" t="s">
        <v>136</v>
      </c>
      <c r="G354" s="208"/>
      <c r="H354" s="212">
        <v>3</v>
      </c>
      <c r="I354" s="213"/>
      <c r="J354" s="208"/>
      <c r="K354" s="208"/>
      <c r="L354" s="214"/>
      <c r="M354" s="215"/>
      <c r="N354" s="216"/>
      <c r="O354" s="216"/>
      <c r="P354" s="216"/>
      <c r="Q354" s="216"/>
      <c r="R354" s="216"/>
      <c r="S354" s="216"/>
      <c r="T354" s="217"/>
      <c r="AT354" s="218" t="s">
        <v>134</v>
      </c>
      <c r="AU354" s="218" t="s">
        <v>76</v>
      </c>
      <c r="AV354" s="11" t="s">
        <v>133</v>
      </c>
      <c r="AW354" s="11" t="s">
        <v>33</v>
      </c>
      <c r="AX354" s="11" t="s">
        <v>76</v>
      </c>
      <c r="AY354" s="218" t="s">
        <v>126</v>
      </c>
    </row>
    <row r="355" spans="2:65" s="1" customFormat="1" ht="22.5" customHeight="1">
      <c r="B355" s="38"/>
      <c r="C355" s="183" t="s">
        <v>567</v>
      </c>
      <c r="D355" s="183" t="s">
        <v>129</v>
      </c>
      <c r="E355" s="184" t="s">
        <v>568</v>
      </c>
      <c r="F355" s="185" t="s">
        <v>569</v>
      </c>
      <c r="G355" s="186" t="s">
        <v>224</v>
      </c>
      <c r="H355" s="187">
        <v>2</v>
      </c>
      <c r="I355" s="188"/>
      <c r="J355" s="189">
        <f>ROUND(I355*H355,2)</f>
        <v>0</v>
      </c>
      <c r="K355" s="185" t="s">
        <v>21</v>
      </c>
      <c r="L355" s="58"/>
      <c r="M355" s="190" t="s">
        <v>21</v>
      </c>
      <c r="N355" s="191" t="s">
        <v>40</v>
      </c>
      <c r="O355" s="39"/>
      <c r="P355" s="192">
        <f>O355*H355</f>
        <v>0</v>
      </c>
      <c r="Q355" s="192">
        <v>0</v>
      </c>
      <c r="R355" s="192">
        <f>Q355*H355</f>
        <v>0</v>
      </c>
      <c r="S355" s="192">
        <v>0</v>
      </c>
      <c r="T355" s="193">
        <f>S355*H355</f>
        <v>0</v>
      </c>
      <c r="AR355" s="21" t="s">
        <v>133</v>
      </c>
      <c r="AT355" s="21" t="s">
        <v>129</v>
      </c>
      <c r="AU355" s="21" t="s">
        <v>76</v>
      </c>
      <c r="AY355" s="21" t="s">
        <v>126</v>
      </c>
      <c r="BE355" s="194">
        <f>IF(N355="základní",J355,0)</f>
        <v>0</v>
      </c>
      <c r="BF355" s="194">
        <f>IF(N355="snížená",J355,0)</f>
        <v>0</v>
      </c>
      <c r="BG355" s="194">
        <f>IF(N355="zákl. přenesená",J355,0)</f>
        <v>0</v>
      </c>
      <c r="BH355" s="194">
        <f>IF(N355="sníž. přenesená",J355,0)</f>
        <v>0</v>
      </c>
      <c r="BI355" s="194">
        <f>IF(N355="nulová",J355,0)</f>
        <v>0</v>
      </c>
      <c r="BJ355" s="21" t="s">
        <v>76</v>
      </c>
      <c r="BK355" s="194">
        <f>ROUND(I355*H355,2)</f>
        <v>0</v>
      </c>
      <c r="BL355" s="21" t="s">
        <v>133</v>
      </c>
      <c r="BM355" s="21" t="s">
        <v>567</v>
      </c>
    </row>
    <row r="356" spans="2:51" s="10" customFormat="1" ht="13.5">
      <c r="B356" s="195"/>
      <c r="C356" s="196"/>
      <c r="D356" s="197" t="s">
        <v>134</v>
      </c>
      <c r="E356" s="198" t="s">
        <v>21</v>
      </c>
      <c r="F356" s="199" t="s">
        <v>570</v>
      </c>
      <c r="G356" s="196"/>
      <c r="H356" s="200">
        <v>2</v>
      </c>
      <c r="I356" s="201"/>
      <c r="J356" s="196"/>
      <c r="K356" s="196"/>
      <c r="L356" s="202"/>
      <c r="M356" s="203"/>
      <c r="N356" s="204"/>
      <c r="O356" s="204"/>
      <c r="P356" s="204"/>
      <c r="Q356" s="204"/>
      <c r="R356" s="204"/>
      <c r="S356" s="204"/>
      <c r="T356" s="205"/>
      <c r="AT356" s="206" t="s">
        <v>134</v>
      </c>
      <c r="AU356" s="206" t="s">
        <v>76</v>
      </c>
      <c r="AV356" s="10" t="s">
        <v>78</v>
      </c>
      <c r="AW356" s="10" t="s">
        <v>33</v>
      </c>
      <c r="AX356" s="10" t="s">
        <v>69</v>
      </c>
      <c r="AY356" s="206" t="s">
        <v>126</v>
      </c>
    </row>
    <row r="357" spans="2:51" s="11" customFormat="1" ht="13.5">
      <c r="B357" s="207"/>
      <c r="C357" s="208"/>
      <c r="D357" s="209" t="s">
        <v>134</v>
      </c>
      <c r="E357" s="210" t="s">
        <v>21</v>
      </c>
      <c r="F357" s="211" t="s">
        <v>136</v>
      </c>
      <c r="G357" s="208"/>
      <c r="H357" s="212">
        <v>2</v>
      </c>
      <c r="I357" s="213"/>
      <c r="J357" s="208"/>
      <c r="K357" s="208"/>
      <c r="L357" s="214"/>
      <c r="M357" s="215"/>
      <c r="N357" s="216"/>
      <c r="O357" s="216"/>
      <c r="P357" s="216"/>
      <c r="Q357" s="216"/>
      <c r="R357" s="216"/>
      <c r="S357" s="216"/>
      <c r="T357" s="217"/>
      <c r="AT357" s="218" t="s">
        <v>134</v>
      </c>
      <c r="AU357" s="218" t="s">
        <v>76</v>
      </c>
      <c r="AV357" s="11" t="s">
        <v>133</v>
      </c>
      <c r="AW357" s="11" t="s">
        <v>33</v>
      </c>
      <c r="AX357" s="11" t="s">
        <v>76</v>
      </c>
      <c r="AY357" s="218" t="s">
        <v>126</v>
      </c>
    </row>
    <row r="358" spans="2:65" s="1" customFormat="1" ht="22.5" customHeight="1">
      <c r="B358" s="38"/>
      <c r="C358" s="183" t="s">
        <v>571</v>
      </c>
      <c r="D358" s="183" t="s">
        <v>129</v>
      </c>
      <c r="E358" s="184" t="s">
        <v>572</v>
      </c>
      <c r="F358" s="185" t="s">
        <v>573</v>
      </c>
      <c r="G358" s="186" t="s">
        <v>224</v>
      </c>
      <c r="H358" s="187">
        <v>1</v>
      </c>
      <c r="I358" s="188"/>
      <c r="J358" s="189">
        <f>ROUND(I358*H358,2)</f>
        <v>0</v>
      </c>
      <c r="K358" s="185" t="s">
        <v>21</v>
      </c>
      <c r="L358" s="58"/>
      <c r="M358" s="190" t="s">
        <v>21</v>
      </c>
      <c r="N358" s="191" t="s">
        <v>40</v>
      </c>
      <c r="O358" s="39"/>
      <c r="P358" s="192">
        <f>O358*H358</f>
        <v>0</v>
      </c>
      <c r="Q358" s="192">
        <v>0</v>
      </c>
      <c r="R358" s="192">
        <f>Q358*H358</f>
        <v>0</v>
      </c>
      <c r="S358" s="192">
        <v>0</v>
      </c>
      <c r="T358" s="193">
        <f>S358*H358</f>
        <v>0</v>
      </c>
      <c r="AR358" s="21" t="s">
        <v>133</v>
      </c>
      <c r="AT358" s="21" t="s">
        <v>129</v>
      </c>
      <c r="AU358" s="21" t="s">
        <v>76</v>
      </c>
      <c r="AY358" s="21" t="s">
        <v>126</v>
      </c>
      <c r="BE358" s="194">
        <f>IF(N358="základní",J358,0)</f>
        <v>0</v>
      </c>
      <c r="BF358" s="194">
        <f>IF(N358="snížená",J358,0)</f>
        <v>0</v>
      </c>
      <c r="BG358" s="194">
        <f>IF(N358="zákl. přenesená",J358,0)</f>
        <v>0</v>
      </c>
      <c r="BH358" s="194">
        <f>IF(N358="sníž. přenesená",J358,0)</f>
        <v>0</v>
      </c>
      <c r="BI358" s="194">
        <f>IF(N358="nulová",J358,0)</f>
        <v>0</v>
      </c>
      <c r="BJ358" s="21" t="s">
        <v>76</v>
      </c>
      <c r="BK358" s="194">
        <f>ROUND(I358*H358,2)</f>
        <v>0</v>
      </c>
      <c r="BL358" s="21" t="s">
        <v>133</v>
      </c>
      <c r="BM358" s="21" t="s">
        <v>571</v>
      </c>
    </row>
    <row r="359" spans="2:51" s="10" customFormat="1" ht="13.5">
      <c r="B359" s="195"/>
      <c r="C359" s="196"/>
      <c r="D359" s="197" t="s">
        <v>134</v>
      </c>
      <c r="E359" s="198" t="s">
        <v>21</v>
      </c>
      <c r="F359" s="199" t="s">
        <v>574</v>
      </c>
      <c r="G359" s="196"/>
      <c r="H359" s="200">
        <v>1</v>
      </c>
      <c r="I359" s="201"/>
      <c r="J359" s="196"/>
      <c r="K359" s="196"/>
      <c r="L359" s="202"/>
      <c r="M359" s="203"/>
      <c r="N359" s="204"/>
      <c r="O359" s="204"/>
      <c r="P359" s="204"/>
      <c r="Q359" s="204"/>
      <c r="R359" s="204"/>
      <c r="S359" s="204"/>
      <c r="T359" s="205"/>
      <c r="AT359" s="206" t="s">
        <v>134</v>
      </c>
      <c r="AU359" s="206" t="s">
        <v>76</v>
      </c>
      <c r="AV359" s="10" t="s">
        <v>78</v>
      </c>
      <c r="AW359" s="10" t="s">
        <v>33</v>
      </c>
      <c r="AX359" s="10" t="s">
        <v>69</v>
      </c>
      <c r="AY359" s="206" t="s">
        <v>126</v>
      </c>
    </row>
    <row r="360" spans="2:51" s="11" customFormat="1" ht="13.5">
      <c r="B360" s="207"/>
      <c r="C360" s="208"/>
      <c r="D360" s="209" t="s">
        <v>134</v>
      </c>
      <c r="E360" s="210" t="s">
        <v>21</v>
      </c>
      <c r="F360" s="211" t="s">
        <v>136</v>
      </c>
      <c r="G360" s="208"/>
      <c r="H360" s="212">
        <v>1</v>
      </c>
      <c r="I360" s="213"/>
      <c r="J360" s="208"/>
      <c r="K360" s="208"/>
      <c r="L360" s="214"/>
      <c r="M360" s="215"/>
      <c r="N360" s="216"/>
      <c r="O360" s="216"/>
      <c r="P360" s="216"/>
      <c r="Q360" s="216"/>
      <c r="R360" s="216"/>
      <c r="S360" s="216"/>
      <c r="T360" s="217"/>
      <c r="AT360" s="218" t="s">
        <v>134</v>
      </c>
      <c r="AU360" s="218" t="s">
        <v>76</v>
      </c>
      <c r="AV360" s="11" t="s">
        <v>133</v>
      </c>
      <c r="AW360" s="11" t="s">
        <v>33</v>
      </c>
      <c r="AX360" s="11" t="s">
        <v>76</v>
      </c>
      <c r="AY360" s="218" t="s">
        <v>126</v>
      </c>
    </row>
    <row r="361" spans="2:65" s="1" customFormat="1" ht="22.5" customHeight="1">
      <c r="B361" s="38"/>
      <c r="C361" s="183" t="s">
        <v>575</v>
      </c>
      <c r="D361" s="183" t="s">
        <v>129</v>
      </c>
      <c r="E361" s="184" t="s">
        <v>576</v>
      </c>
      <c r="F361" s="185" t="s">
        <v>577</v>
      </c>
      <c r="G361" s="186" t="s">
        <v>224</v>
      </c>
      <c r="H361" s="187">
        <v>1</v>
      </c>
      <c r="I361" s="188"/>
      <c r="J361" s="189">
        <f>ROUND(I361*H361,2)</f>
        <v>0</v>
      </c>
      <c r="K361" s="185" t="s">
        <v>21</v>
      </c>
      <c r="L361" s="58"/>
      <c r="M361" s="190" t="s">
        <v>21</v>
      </c>
      <c r="N361" s="191" t="s">
        <v>40</v>
      </c>
      <c r="O361" s="39"/>
      <c r="P361" s="192">
        <f>O361*H361</f>
        <v>0</v>
      </c>
      <c r="Q361" s="192">
        <v>0</v>
      </c>
      <c r="R361" s="192">
        <f>Q361*H361</f>
        <v>0</v>
      </c>
      <c r="S361" s="192">
        <v>0</v>
      </c>
      <c r="T361" s="193">
        <f>S361*H361</f>
        <v>0</v>
      </c>
      <c r="AR361" s="21" t="s">
        <v>133</v>
      </c>
      <c r="AT361" s="21" t="s">
        <v>129</v>
      </c>
      <c r="AU361" s="21" t="s">
        <v>76</v>
      </c>
      <c r="AY361" s="21" t="s">
        <v>126</v>
      </c>
      <c r="BE361" s="194">
        <f>IF(N361="základní",J361,0)</f>
        <v>0</v>
      </c>
      <c r="BF361" s="194">
        <f>IF(N361="snížená",J361,0)</f>
        <v>0</v>
      </c>
      <c r="BG361" s="194">
        <f>IF(N361="zákl. přenesená",J361,0)</f>
        <v>0</v>
      </c>
      <c r="BH361" s="194">
        <f>IF(N361="sníž. přenesená",J361,0)</f>
        <v>0</v>
      </c>
      <c r="BI361" s="194">
        <f>IF(N361="nulová",J361,0)</f>
        <v>0</v>
      </c>
      <c r="BJ361" s="21" t="s">
        <v>76</v>
      </c>
      <c r="BK361" s="194">
        <f>ROUND(I361*H361,2)</f>
        <v>0</v>
      </c>
      <c r="BL361" s="21" t="s">
        <v>133</v>
      </c>
      <c r="BM361" s="21" t="s">
        <v>575</v>
      </c>
    </row>
    <row r="362" spans="2:51" s="10" customFormat="1" ht="13.5">
      <c r="B362" s="195"/>
      <c r="C362" s="196"/>
      <c r="D362" s="197" t="s">
        <v>134</v>
      </c>
      <c r="E362" s="198" t="s">
        <v>21</v>
      </c>
      <c r="F362" s="199" t="s">
        <v>574</v>
      </c>
      <c r="G362" s="196"/>
      <c r="H362" s="200">
        <v>1</v>
      </c>
      <c r="I362" s="201"/>
      <c r="J362" s="196"/>
      <c r="K362" s="196"/>
      <c r="L362" s="202"/>
      <c r="M362" s="203"/>
      <c r="N362" s="204"/>
      <c r="O362" s="204"/>
      <c r="P362" s="204"/>
      <c r="Q362" s="204"/>
      <c r="R362" s="204"/>
      <c r="S362" s="204"/>
      <c r="T362" s="205"/>
      <c r="AT362" s="206" t="s">
        <v>134</v>
      </c>
      <c r="AU362" s="206" t="s">
        <v>76</v>
      </c>
      <c r="AV362" s="10" t="s">
        <v>78</v>
      </c>
      <c r="AW362" s="10" t="s">
        <v>33</v>
      </c>
      <c r="AX362" s="10" t="s">
        <v>69</v>
      </c>
      <c r="AY362" s="206" t="s">
        <v>126</v>
      </c>
    </row>
    <row r="363" spans="2:51" s="11" customFormat="1" ht="13.5">
      <c r="B363" s="207"/>
      <c r="C363" s="208"/>
      <c r="D363" s="209" t="s">
        <v>134</v>
      </c>
      <c r="E363" s="210" t="s">
        <v>21</v>
      </c>
      <c r="F363" s="211" t="s">
        <v>136</v>
      </c>
      <c r="G363" s="208"/>
      <c r="H363" s="212">
        <v>1</v>
      </c>
      <c r="I363" s="213"/>
      <c r="J363" s="208"/>
      <c r="K363" s="208"/>
      <c r="L363" s="214"/>
      <c r="M363" s="215"/>
      <c r="N363" s="216"/>
      <c r="O363" s="216"/>
      <c r="P363" s="216"/>
      <c r="Q363" s="216"/>
      <c r="R363" s="216"/>
      <c r="S363" s="216"/>
      <c r="T363" s="217"/>
      <c r="AT363" s="218" t="s">
        <v>134</v>
      </c>
      <c r="AU363" s="218" t="s">
        <v>76</v>
      </c>
      <c r="AV363" s="11" t="s">
        <v>133</v>
      </c>
      <c r="AW363" s="11" t="s">
        <v>33</v>
      </c>
      <c r="AX363" s="11" t="s">
        <v>76</v>
      </c>
      <c r="AY363" s="218" t="s">
        <v>126</v>
      </c>
    </row>
    <row r="364" spans="2:65" s="1" customFormat="1" ht="22.5" customHeight="1">
      <c r="B364" s="38"/>
      <c r="C364" s="183" t="s">
        <v>578</v>
      </c>
      <c r="D364" s="183" t="s">
        <v>129</v>
      </c>
      <c r="E364" s="184" t="s">
        <v>579</v>
      </c>
      <c r="F364" s="185" t="s">
        <v>580</v>
      </c>
      <c r="G364" s="186" t="s">
        <v>207</v>
      </c>
      <c r="H364" s="187">
        <v>1.5</v>
      </c>
      <c r="I364" s="188"/>
      <c r="J364" s="189">
        <f>ROUND(I364*H364,2)</f>
        <v>0</v>
      </c>
      <c r="K364" s="185" t="s">
        <v>21</v>
      </c>
      <c r="L364" s="58"/>
      <c r="M364" s="190" t="s">
        <v>21</v>
      </c>
      <c r="N364" s="191" t="s">
        <v>40</v>
      </c>
      <c r="O364" s="39"/>
      <c r="P364" s="192">
        <f>O364*H364</f>
        <v>0</v>
      </c>
      <c r="Q364" s="192">
        <v>0</v>
      </c>
      <c r="R364" s="192">
        <f>Q364*H364</f>
        <v>0</v>
      </c>
      <c r="S364" s="192">
        <v>0</v>
      </c>
      <c r="T364" s="193">
        <f>S364*H364</f>
        <v>0</v>
      </c>
      <c r="AR364" s="21" t="s">
        <v>133</v>
      </c>
      <c r="AT364" s="21" t="s">
        <v>129</v>
      </c>
      <c r="AU364" s="21" t="s">
        <v>76</v>
      </c>
      <c r="AY364" s="21" t="s">
        <v>126</v>
      </c>
      <c r="BE364" s="194">
        <f>IF(N364="základní",J364,0)</f>
        <v>0</v>
      </c>
      <c r="BF364" s="194">
        <f>IF(N364="snížená",J364,0)</f>
        <v>0</v>
      </c>
      <c r="BG364" s="194">
        <f>IF(N364="zákl. přenesená",J364,0)</f>
        <v>0</v>
      </c>
      <c r="BH364" s="194">
        <f>IF(N364="sníž. přenesená",J364,0)</f>
        <v>0</v>
      </c>
      <c r="BI364" s="194">
        <f>IF(N364="nulová",J364,0)</f>
        <v>0</v>
      </c>
      <c r="BJ364" s="21" t="s">
        <v>76</v>
      </c>
      <c r="BK364" s="194">
        <f>ROUND(I364*H364,2)</f>
        <v>0</v>
      </c>
      <c r="BL364" s="21" t="s">
        <v>133</v>
      </c>
      <c r="BM364" s="21" t="s">
        <v>578</v>
      </c>
    </row>
    <row r="365" spans="2:51" s="10" customFormat="1" ht="13.5">
      <c r="B365" s="195"/>
      <c r="C365" s="196"/>
      <c r="D365" s="197" t="s">
        <v>134</v>
      </c>
      <c r="E365" s="198" t="s">
        <v>21</v>
      </c>
      <c r="F365" s="199" t="s">
        <v>581</v>
      </c>
      <c r="G365" s="196"/>
      <c r="H365" s="200">
        <v>1.5</v>
      </c>
      <c r="I365" s="201"/>
      <c r="J365" s="196"/>
      <c r="K365" s="196"/>
      <c r="L365" s="202"/>
      <c r="M365" s="203"/>
      <c r="N365" s="204"/>
      <c r="O365" s="204"/>
      <c r="P365" s="204"/>
      <c r="Q365" s="204"/>
      <c r="R365" s="204"/>
      <c r="S365" s="204"/>
      <c r="T365" s="205"/>
      <c r="AT365" s="206" t="s">
        <v>134</v>
      </c>
      <c r="AU365" s="206" t="s">
        <v>76</v>
      </c>
      <c r="AV365" s="10" t="s">
        <v>78</v>
      </c>
      <c r="AW365" s="10" t="s">
        <v>33</v>
      </c>
      <c r="AX365" s="10" t="s">
        <v>69</v>
      </c>
      <c r="AY365" s="206" t="s">
        <v>126</v>
      </c>
    </row>
    <row r="366" spans="2:51" s="11" customFormat="1" ht="13.5">
      <c r="B366" s="207"/>
      <c r="C366" s="208"/>
      <c r="D366" s="209" t="s">
        <v>134</v>
      </c>
      <c r="E366" s="210" t="s">
        <v>21</v>
      </c>
      <c r="F366" s="211" t="s">
        <v>136</v>
      </c>
      <c r="G366" s="208"/>
      <c r="H366" s="212">
        <v>1.5</v>
      </c>
      <c r="I366" s="213"/>
      <c r="J366" s="208"/>
      <c r="K366" s="208"/>
      <c r="L366" s="214"/>
      <c r="M366" s="215"/>
      <c r="N366" s="216"/>
      <c r="O366" s="216"/>
      <c r="P366" s="216"/>
      <c r="Q366" s="216"/>
      <c r="R366" s="216"/>
      <c r="S366" s="216"/>
      <c r="T366" s="217"/>
      <c r="AT366" s="218" t="s">
        <v>134</v>
      </c>
      <c r="AU366" s="218" t="s">
        <v>76</v>
      </c>
      <c r="AV366" s="11" t="s">
        <v>133</v>
      </c>
      <c r="AW366" s="11" t="s">
        <v>33</v>
      </c>
      <c r="AX366" s="11" t="s">
        <v>76</v>
      </c>
      <c r="AY366" s="218" t="s">
        <v>126</v>
      </c>
    </row>
    <row r="367" spans="2:65" s="1" customFormat="1" ht="22.5" customHeight="1">
      <c r="B367" s="38"/>
      <c r="C367" s="183" t="s">
        <v>582</v>
      </c>
      <c r="D367" s="183" t="s">
        <v>129</v>
      </c>
      <c r="E367" s="184" t="s">
        <v>583</v>
      </c>
      <c r="F367" s="185" t="s">
        <v>584</v>
      </c>
      <c r="G367" s="186" t="s">
        <v>224</v>
      </c>
      <c r="H367" s="187">
        <v>1</v>
      </c>
      <c r="I367" s="188"/>
      <c r="J367" s="189">
        <f>ROUND(I367*H367,2)</f>
        <v>0</v>
      </c>
      <c r="K367" s="185" t="s">
        <v>21</v>
      </c>
      <c r="L367" s="58"/>
      <c r="M367" s="190" t="s">
        <v>21</v>
      </c>
      <c r="N367" s="191" t="s">
        <v>40</v>
      </c>
      <c r="O367" s="39"/>
      <c r="P367" s="192">
        <f>O367*H367</f>
        <v>0</v>
      </c>
      <c r="Q367" s="192">
        <v>0</v>
      </c>
      <c r="R367" s="192">
        <f>Q367*H367</f>
        <v>0</v>
      </c>
      <c r="S367" s="192">
        <v>0</v>
      </c>
      <c r="T367" s="193">
        <f>S367*H367</f>
        <v>0</v>
      </c>
      <c r="AR367" s="21" t="s">
        <v>133</v>
      </c>
      <c r="AT367" s="21" t="s">
        <v>129</v>
      </c>
      <c r="AU367" s="21" t="s">
        <v>76</v>
      </c>
      <c r="AY367" s="21" t="s">
        <v>126</v>
      </c>
      <c r="BE367" s="194">
        <f>IF(N367="základní",J367,0)</f>
        <v>0</v>
      </c>
      <c r="BF367" s="194">
        <f>IF(N367="snížená",J367,0)</f>
        <v>0</v>
      </c>
      <c r="BG367" s="194">
        <f>IF(N367="zákl. přenesená",J367,0)</f>
        <v>0</v>
      </c>
      <c r="BH367" s="194">
        <f>IF(N367="sníž. přenesená",J367,0)</f>
        <v>0</v>
      </c>
      <c r="BI367" s="194">
        <f>IF(N367="nulová",J367,0)</f>
        <v>0</v>
      </c>
      <c r="BJ367" s="21" t="s">
        <v>76</v>
      </c>
      <c r="BK367" s="194">
        <f>ROUND(I367*H367,2)</f>
        <v>0</v>
      </c>
      <c r="BL367" s="21" t="s">
        <v>133</v>
      </c>
      <c r="BM367" s="21" t="s">
        <v>582</v>
      </c>
    </row>
    <row r="368" spans="2:63" s="9" customFormat="1" ht="37.35" customHeight="1">
      <c r="B368" s="166"/>
      <c r="C368" s="167"/>
      <c r="D368" s="180" t="s">
        <v>68</v>
      </c>
      <c r="E368" s="181" t="s">
        <v>585</v>
      </c>
      <c r="F368" s="181" t="s">
        <v>586</v>
      </c>
      <c r="G368" s="167"/>
      <c r="H368" s="167"/>
      <c r="I368" s="170"/>
      <c r="J368" s="182">
        <f>BK368</f>
        <v>0</v>
      </c>
      <c r="K368" s="167"/>
      <c r="L368" s="172"/>
      <c r="M368" s="173"/>
      <c r="N368" s="174"/>
      <c r="O368" s="174"/>
      <c r="P368" s="175">
        <f>SUM(P369:P381)</f>
        <v>0</v>
      </c>
      <c r="Q368" s="174"/>
      <c r="R368" s="175">
        <f>SUM(R369:R381)</f>
        <v>0</v>
      </c>
      <c r="S368" s="174"/>
      <c r="T368" s="176">
        <f>SUM(T369:T381)</f>
        <v>0</v>
      </c>
      <c r="AR368" s="177" t="s">
        <v>76</v>
      </c>
      <c r="AT368" s="178" t="s">
        <v>68</v>
      </c>
      <c r="AU368" s="178" t="s">
        <v>69</v>
      </c>
      <c r="AY368" s="177" t="s">
        <v>126</v>
      </c>
      <c r="BK368" s="179">
        <f>SUM(BK369:BK381)</f>
        <v>0</v>
      </c>
    </row>
    <row r="369" spans="2:65" s="1" customFormat="1" ht="22.5" customHeight="1">
      <c r="B369" s="38"/>
      <c r="C369" s="183" t="s">
        <v>587</v>
      </c>
      <c r="D369" s="183" t="s">
        <v>129</v>
      </c>
      <c r="E369" s="184" t="s">
        <v>588</v>
      </c>
      <c r="F369" s="185" t="s">
        <v>589</v>
      </c>
      <c r="G369" s="186" t="s">
        <v>132</v>
      </c>
      <c r="H369" s="187">
        <v>103.607</v>
      </c>
      <c r="I369" s="188"/>
      <c r="J369" s="189">
        <f>ROUND(I369*H369,2)</f>
        <v>0</v>
      </c>
      <c r="K369" s="185" t="s">
        <v>21</v>
      </c>
      <c r="L369" s="58"/>
      <c r="M369" s="190" t="s">
        <v>21</v>
      </c>
      <c r="N369" s="191" t="s">
        <v>40</v>
      </c>
      <c r="O369" s="39"/>
      <c r="P369" s="192">
        <f>O369*H369</f>
        <v>0</v>
      </c>
      <c r="Q369" s="192">
        <v>0</v>
      </c>
      <c r="R369" s="192">
        <f>Q369*H369</f>
        <v>0</v>
      </c>
      <c r="S369" s="192">
        <v>0</v>
      </c>
      <c r="T369" s="193">
        <f>S369*H369</f>
        <v>0</v>
      </c>
      <c r="AR369" s="21" t="s">
        <v>133</v>
      </c>
      <c r="AT369" s="21" t="s">
        <v>129</v>
      </c>
      <c r="AU369" s="21" t="s">
        <v>76</v>
      </c>
      <c r="AY369" s="21" t="s">
        <v>126</v>
      </c>
      <c r="BE369" s="194">
        <f>IF(N369="základní",J369,0)</f>
        <v>0</v>
      </c>
      <c r="BF369" s="194">
        <f>IF(N369="snížená",J369,0)</f>
        <v>0</v>
      </c>
      <c r="BG369" s="194">
        <f>IF(N369="zákl. přenesená",J369,0)</f>
        <v>0</v>
      </c>
      <c r="BH369" s="194">
        <f>IF(N369="sníž. přenesená",J369,0)</f>
        <v>0</v>
      </c>
      <c r="BI369" s="194">
        <f>IF(N369="nulová",J369,0)</f>
        <v>0</v>
      </c>
      <c r="BJ369" s="21" t="s">
        <v>76</v>
      </c>
      <c r="BK369" s="194">
        <f>ROUND(I369*H369,2)</f>
        <v>0</v>
      </c>
      <c r="BL369" s="21" t="s">
        <v>133</v>
      </c>
      <c r="BM369" s="21" t="s">
        <v>587</v>
      </c>
    </row>
    <row r="370" spans="2:51" s="10" customFormat="1" ht="13.5">
      <c r="B370" s="195"/>
      <c r="C370" s="196"/>
      <c r="D370" s="197" t="s">
        <v>134</v>
      </c>
      <c r="E370" s="198" t="s">
        <v>21</v>
      </c>
      <c r="F370" s="199" t="s">
        <v>508</v>
      </c>
      <c r="G370" s="196"/>
      <c r="H370" s="200">
        <v>103.133</v>
      </c>
      <c r="I370" s="201"/>
      <c r="J370" s="196"/>
      <c r="K370" s="196"/>
      <c r="L370" s="202"/>
      <c r="M370" s="203"/>
      <c r="N370" s="204"/>
      <c r="O370" s="204"/>
      <c r="P370" s="204"/>
      <c r="Q370" s="204"/>
      <c r="R370" s="204"/>
      <c r="S370" s="204"/>
      <c r="T370" s="205"/>
      <c r="AT370" s="206" t="s">
        <v>134</v>
      </c>
      <c r="AU370" s="206" t="s">
        <v>76</v>
      </c>
      <c r="AV370" s="10" t="s">
        <v>78</v>
      </c>
      <c r="AW370" s="10" t="s">
        <v>33</v>
      </c>
      <c r="AX370" s="10" t="s">
        <v>69</v>
      </c>
      <c r="AY370" s="206" t="s">
        <v>126</v>
      </c>
    </row>
    <row r="371" spans="2:51" s="10" customFormat="1" ht="13.5">
      <c r="B371" s="195"/>
      <c r="C371" s="196"/>
      <c r="D371" s="197" t="s">
        <v>134</v>
      </c>
      <c r="E371" s="198" t="s">
        <v>21</v>
      </c>
      <c r="F371" s="199" t="s">
        <v>590</v>
      </c>
      <c r="G371" s="196"/>
      <c r="H371" s="200">
        <v>0.474</v>
      </c>
      <c r="I371" s="201"/>
      <c r="J371" s="196"/>
      <c r="K371" s="196"/>
      <c r="L371" s="202"/>
      <c r="M371" s="203"/>
      <c r="N371" s="204"/>
      <c r="O371" s="204"/>
      <c r="P371" s="204"/>
      <c r="Q371" s="204"/>
      <c r="R371" s="204"/>
      <c r="S371" s="204"/>
      <c r="T371" s="205"/>
      <c r="AT371" s="206" t="s">
        <v>134</v>
      </c>
      <c r="AU371" s="206" t="s">
        <v>76</v>
      </c>
      <c r="AV371" s="10" t="s">
        <v>78</v>
      </c>
      <c r="AW371" s="10" t="s">
        <v>33</v>
      </c>
      <c r="AX371" s="10" t="s">
        <v>69</v>
      </c>
      <c r="AY371" s="206" t="s">
        <v>126</v>
      </c>
    </row>
    <row r="372" spans="2:51" s="11" customFormat="1" ht="13.5">
      <c r="B372" s="207"/>
      <c r="C372" s="208"/>
      <c r="D372" s="209" t="s">
        <v>134</v>
      </c>
      <c r="E372" s="210" t="s">
        <v>21</v>
      </c>
      <c r="F372" s="211" t="s">
        <v>136</v>
      </c>
      <c r="G372" s="208"/>
      <c r="H372" s="212">
        <v>103.607</v>
      </c>
      <c r="I372" s="213"/>
      <c r="J372" s="208"/>
      <c r="K372" s="208"/>
      <c r="L372" s="214"/>
      <c r="M372" s="215"/>
      <c r="N372" s="216"/>
      <c r="O372" s="216"/>
      <c r="P372" s="216"/>
      <c r="Q372" s="216"/>
      <c r="R372" s="216"/>
      <c r="S372" s="216"/>
      <c r="T372" s="217"/>
      <c r="AT372" s="218" t="s">
        <v>134</v>
      </c>
      <c r="AU372" s="218" t="s">
        <v>76</v>
      </c>
      <c r="AV372" s="11" t="s">
        <v>133</v>
      </c>
      <c r="AW372" s="11" t="s">
        <v>33</v>
      </c>
      <c r="AX372" s="11" t="s">
        <v>76</v>
      </c>
      <c r="AY372" s="218" t="s">
        <v>126</v>
      </c>
    </row>
    <row r="373" spans="2:65" s="1" customFormat="1" ht="22.5" customHeight="1">
      <c r="B373" s="38"/>
      <c r="C373" s="183" t="s">
        <v>591</v>
      </c>
      <c r="D373" s="183" t="s">
        <v>129</v>
      </c>
      <c r="E373" s="184" t="s">
        <v>592</v>
      </c>
      <c r="F373" s="185" t="s">
        <v>593</v>
      </c>
      <c r="G373" s="186" t="s">
        <v>132</v>
      </c>
      <c r="H373" s="187">
        <v>103.607</v>
      </c>
      <c r="I373" s="188"/>
      <c r="J373" s="189">
        <f>ROUND(I373*H373,2)</f>
        <v>0</v>
      </c>
      <c r="K373" s="185" t="s">
        <v>21</v>
      </c>
      <c r="L373" s="58"/>
      <c r="M373" s="190" t="s">
        <v>21</v>
      </c>
      <c r="N373" s="191" t="s">
        <v>40</v>
      </c>
      <c r="O373" s="39"/>
      <c r="P373" s="192">
        <f>O373*H373</f>
        <v>0</v>
      </c>
      <c r="Q373" s="192">
        <v>0</v>
      </c>
      <c r="R373" s="192">
        <f>Q373*H373</f>
        <v>0</v>
      </c>
      <c r="S373" s="192">
        <v>0</v>
      </c>
      <c r="T373" s="193">
        <f>S373*H373</f>
        <v>0</v>
      </c>
      <c r="AR373" s="21" t="s">
        <v>133</v>
      </c>
      <c r="AT373" s="21" t="s">
        <v>129</v>
      </c>
      <c r="AU373" s="21" t="s">
        <v>76</v>
      </c>
      <c r="AY373" s="21" t="s">
        <v>126</v>
      </c>
      <c r="BE373" s="194">
        <f>IF(N373="základní",J373,0)</f>
        <v>0</v>
      </c>
      <c r="BF373" s="194">
        <f>IF(N373="snížená",J373,0)</f>
        <v>0</v>
      </c>
      <c r="BG373" s="194">
        <f>IF(N373="zákl. přenesená",J373,0)</f>
        <v>0</v>
      </c>
      <c r="BH373" s="194">
        <f>IF(N373="sníž. přenesená",J373,0)</f>
        <v>0</v>
      </c>
      <c r="BI373" s="194">
        <f>IF(N373="nulová",J373,0)</f>
        <v>0</v>
      </c>
      <c r="BJ373" s="21" t="s">
        <v>76</v>
      </c>
      <c r="BK373" s="194">
        <f>ROUND(I373*H373,2)</f>
        <v>0</v>
      </c>
      <c r="BL373" s="21" t="s">
        <v>133</v>
      </c>
      <c r="BM373" s="21" t="s">
        <v>591</v>
      </c>
    </row>
    <row r="374" spans="2:51" s="10" customFormat="1" ht="13.5">
      <c r="B374" s="195"/>
      <c r="C374" s="196"/>
      <c r="D374" s="197" t="s">
        <v>134</v>
      </c>
      <c r="E374" s="198" t="s">
        <v>21</v>
      </c>
      <c r="F374" s="199" t="s">
        <v>508</v>
      </c>
      <c r="G374" s="196"/>
      <c r="H374" s="200">
        <v>103.133</v>
      </c>
      <c r="I374" s="201"/>
      <c r="J374" s="196"/>
      <c r="K374" s="196"/>
      <c r="L374" s="202"/>
      <c r="M374" s="203"/>
      <c r="N374" s="204"/>
      <c r="O374" s="204"/>
      <c r="P374" s="204"/>
      <c r="Q374" s="204"/>
      <c r="R374" s="204"/>
      <c r="S374" s="204"/>
      <c r="T374" s="205"/>
      <c r="AT374" s="206" t="s">
        <v>134</v>
      </c>
      <c r="AU374" s="206" t="s">
        <v>76</v>
      </c>
      <c r="AV374" s="10" t="s">
        <v>78</v>
      </c>
      <c r="AW374" s="10" t="s">
        <v>33</v>
      </c>
      <c r="AX374" s="10" t="s">
        <v>69</v>
      </c>
      <c r="AY374" s="206" t="s">
        <v>126</v>
      </c>
    </row>
    <row r="375" spans="2:51" s="10" customFormat="1" ht="13.5">
      <c r="B375" s="195"/>
      <c r="C375" s="196"/>
      <c r="D375" s="197" t="s">
        <v>134</v>
      </c>
      <c r="E375" s="198" t="s">
        <v>21</v>
      </c>
      <c r="F375" s="199" t="s">
        <v>590</v>
      </c>
      <c r="G375" s="196"/>
      <c r="H375" s="200">
        <v>0.474</v>
      </c>
      <c r="I375" s="201"/>
      <c r="J375" s="196"/>
      <c r="K375" s="196"/>
      <c r="L375" s="202"/>
      <c r="M375" s="203"/>
      <c r="N375" s="204"/>
      <c r="O375" s="204"/>
      <c r="P375" s="204"/>
      <c r="Q375" s="204"/>
      <c r="R375" s="204"/>
      <c r="S375" s="204"/>
      <c r="T375" s="205"/>
      <c r="AT375" s="206" t="s">
        <v>134</v>
      </c>
      <c r="AU375" s="206" t="s">
        <v>76</v>
      </c>
      <c r="AV375" s="10" t="s">
        <v>78</v>
      </c>
      <c r="AW375" s="10" t="s">
        <v>33</v>
      </c>
      <c r="AX375" s="10" t="s">
        <v>69</v>
      </c>
      <c r="AY375" s="206" t="s">
        <v>126</v>
      </c>
    </row>
    <row r="376" spans="2:51" s="11" customFormat="1" ht="13.5">
      <c r="B376" s="207"/>
      <c r="C376" s="208"/>
      <c r="D376" s="209" t="s">
        <v>134</v>
      </c>
      <c r="E376" s="210" t="s">
        <v>21</v>
      </c>
      <c r="F376" s="211" t="s">
        <v>136</v>
      </c>
      <c r="G376" s="208"/>
      <c r="H376" s="212">
        <v>103.607</v>
      </c>
      <c r="I376" s="213"/>
      <c r="J376" s="208"/>
      <c r="K376" s="208"/>
      <c r="L376" s="214"/>
      <c r="M376" s="215"/>
      <c r="N376" s="216"/>
      <c r="O376" s="216"/>
      <c r="P376" s="216"/>
      <c r="Q376" s="216"/>
      <c r="R376" s="216"/>
      <c r="S376" s="216"/>
      <c r="T376" s="217"/>
      <c r="AT376" s="218" t="s">
        <v>134</v>
      </c>
      <c r="AU376" s="218" t="s">
        <v>76</v>
      </c>
      <c r="AV376" s="11" t="s">
        <v>133</v>
      </c>
      <c r="AW376" s="11" t="s">
        <v>33</v>
      </c>
      <c r="AX376" s="11" t="s">
        <v>76</v>
      </c>
      <c r="AY376" s="218" t="s">
        <v>126</v>
      </c>
    </row>
    <row r="377" spans="2:65" s="1" customFormat="1" ht="22.5" customHeight="1">
      <c r="B377" s="38"/>
      <c r="C377" s="183" t="s">
        <v>594</v>
      </c>
      <c r="D377" s="183" t="s">
        <v>129</v>
      </c>
      <c r="E377" s="184" t="s">
        <v>595</v>
      </c>
      <c r="F377" s="185" t="s">
        <v>596</v>
      </c>
      <c r="G377" s="186" t="s">
        <v>132</v>
      </c>
      <c r="H377" s="187">
        <v>103.607</v>
      </c>
      <c r="I377" s="188"/>
      <c r="J377" s="189">
        <f>ROUND(I377*H377,2)</f>
        <v>0</v>
      </c>
      <c r="K377" s="185" t="s">
        <v>21</v>
      </c>
      <c r="L377" s="58"/>
      <c r="M377" s="190" t="s">
        <v>21</v>
      </c>
      <c r="N377" s="191" t="s">
        <v>40</v>
      </c>
      <c r="O377" s="39"/>
      <c r="P377" s="192">
        <f>O377*H377</f>
        <v>0</v>
      </c>
      <c r="Q377" s="192">
        <v>0</v>
      </c>
      <c r="R377" s="192">
        <f>Q377*H377</f>
        <v>0</v>
      </c>
      <c r="S377" s="192">
        <v>0</v>
      </c>
      <c r="T377" s="193">
        <f>S377*H377</f>
        <v>0</v>
      </c>
      <c r="AR377" s="21" t="s">
        <v>133</v>
      </c>
      <c r="AT377" s="21" t="s">
        <v>129</v>
      </c>
      <c r="AU377" s="21" t="s">
        <v>76</v>
      </c>
      <c r="AY377" s="21" t="s">
        <v>126</v>
      </c>
      <c r="BE377" s="194">
        <f>IF(N377="základní",J377,0)</f>
        <v>0</v>
      </c>
      <c r="BF377" s="194">
        <f>IF(N377="snížená",J377,0)</f>
        <v>0</v>
      </c>
      <c r="BG377" s="194">
        <f>IF(N377="zákl. přenesená",J377,0)</f>
        <v>0</v>
      </c>
      <c r="BH377" s="194">
        <f>IF(N377="sníž. přenesená",J377,0)</f>
        <v>0</v>
      </c>
      <c r="BI377" s="194">
        <f>IF(N377="nulová",J377,0)</f>
        <v>0</v>
      </c>
      <c r="BJ377" s="21" t="s">
        <v>76</v>
      </c>
      <c r="BK377" s="194">
        <f>ROUND(I377*H377,2)</f>
        <v>0</v>
      </c>
      <c r="BL377" s="21" t="s">
        <v>133</v>
      </c>
      <c r="BM377" s="21" t="s">
        <v>594</v>
      </c>
    </row>
    <row r="378" spans="2:51" s="10" customFormat="1" ht="13.5">
      <c r="B378" s="195"/>
      <c r="C378" s="196"/>
      <c r="D378" s="197" t="s">
        <v>134</v>
      </c>
      <c r="E378" s="198" t="s">
        <v>21</v>
      </c>
      <c r="F378" s="199" t="s">
        <v>508</v>
      </c>
      <c r="G378" s="196"/>
      <c r="H378" s="200">
        <v>103.133</v>
      </c>
      <c r="I378" s="201"/>
      <c r="J378" s="196"/>
      <c r="K378" s="196"/>
      <c r="L378" s="202"/>
      <c r="M378" s="203"/>
      <c r="N378" s="204"/>
      <c r="O378" s="204"/>
      <c r="P378" s="204"/>
      <c r="Q378" s="204"/>
      <c r="R378" s="204"/>
      <c r="S378" s="204"/>
      <c r="T378" s="205"/>
      <c r="AT378" s="206" t="s">
        <v>134</v>
      </c>
      <c r="AU378" s="206" t="s">
        <v>76</v>
      </c>
      <c r="AV378" s="10" t="s">
        <v>78</v>
      </c>
      <c r="AW378" s="10" t="s">
        <v>33</v>
      </c>
      <c r="AX378" s="10" t="s">
        <v>69</v>
      </c>
      <c r="AY378" s="206" t="s">
        <v>126</v>
      </c>
    </row>
    <row r="379" spans="2:51" s="10" customFormat="1" ht="13.5">
      <c r="B379" s="195"/>
      <c r="C379" s="196"/>
      <c r="D379" s="197" t="s">
        <v>134</v>
      </c>
      <c r="E379" s="198" t="s">
        <v>21</v>
      </c>
      <c r="F379" s="199" t="s">
        <v>590</v>
      </c>
      <c r="G379" s="196"/>
      <c r="H379" s="200">
        <v>0.474</v>
      </c>
      <c r="I379" s="201"/>
      <c r="J379" s="196"/>
      <c r="K379" s="196"/>
      <c r="L379" s="202"/>
      <c r="M379" s="203"/>
      <c r="N379" s="204"/>
      <c r="O379" s="204"/>
      <c r="P379" s="204"/>
      <c r="Q379" s="204"/>
      <c r="R379" s="204"/>
      <c r="S379" s="204"/>
      <c r="T379" s="205"/>
      <c r="AT379" s="206" t="s">
        <v>134</v>
      </c>
      <c r="AU379" s="206" t="s">
        <v>76</v>
      </c>
      <c r="AV379" s="10" t="s">
        <v>78</v>
      </c>
      <c r="AW379" s="10" t="s">
        <v>33</v>
      </c>
      <c r="AX379" s="10" t="s">
        <v>69</v>
      </c>
      <c r="AY379" s="206" t="s">
        <v>126</v>
      </c>
    </row>
    <row r="380" spans="2:51" s="11" customFormat="1" ht="13.5">
      <c r="B380" s="207"/>
      <c r="C380" s="208"/>
      <c r="D380" s="209" t="s">
        <v>134</v>
      </c>
      <c r="E380" s="210" t="s">
        <v>21</v>
      </c>
      <c r="F380" s="211" t="s">
        <v>136</v>
      </c>
      <c r="G380" s="208"/>
      <c r="H380" s="212">
        <v>103.607</v>
      </c>
      <c r="I380" s="213"/>
      <c r="J380" s="208"/>
      <c r="K380" s="208"/>
      <c r="L380" s="214"/>
      <c r="M380" s="215"/>
      <c r="N380" s="216"/>
      <c r="O380" s="216"/>
      <c r="P380" s="216"/>
      <c r="Q380" s="216"/>
      <c r="R380" s="216"/>
      <c r="S380" s="216"/>
      <c r="T380" s="217"/>
      <c r="AT380" s="218" t="s">
        <v>134</v>
      </c>
      <c r="AU380" s="218" t="s">
        <v>76</v>
      </c>
      <c r="AV380" s="11" t="s">
        <v>133</v>
      </c>
      <c r="AW380" s="11" t="s">
        <v>33</v>
      </c>
      <c r="AX380" s="11" t="s">
        <v>76</v>
      </c>
      <c r="AY380" s="218" t="s">
        <v>126</v>
      </c>
    </row>
    <row r="381" spans="2:65" s="1" customFormat="1" ht="22.5" customHeight="1">
      <c r="B381" s="38"/>
      <c r="C381" s="183" t="s">
        <v>597</v>
      </c>
      <c r="D381" s="183" t="s">
        <v>129</v>
      </c>
      <c r="E381" s="184" t="s">
        <v>598</v>
      </c>
      <c r="F381" s="185" t="s">
        <v>599</v>
      </c>
      <c r="G381" s="186" t="s">
        <v>281</v>
      </c>
      <c r="H381" s="187">
        <v>2.458</v>
      </c>
      <c r="I381" s="188"/>
      <c r="J381" s="189">
        <f>ROUND(I381*H381,2)</f>
        <v>0</v>
      </c>
      <c r="K381" s="185" t="s">
        <v>21</v>
      </c>
      <c r="L381" s="58"/>
      <c r="M381" s="190" t="s">
        <v>21</v>
      </c>
      <c r="N381" s="191" t="s">
        <v>40</v>
      </c>
      <c r="O381" s="39"/>
      <c r="P381" s="192">
        <f>O381*H381</f>
        <v>0</v>
      </c>
      <c r="Q381" s="192">
        <v>0</v>
      </c>
      <c r="R381" s="192">
        <f>Q381*H381</f>
        <v>0</v>
      </c>
      <c r="S381" s="192">
        <v>0</v>
      </c>
      <c r="T381" s="193">
        <f>S381*H381</f>
        <v>0</v>
      </c>
      <c r="AR381" s="21" t="s">
        <v>133</v>
      </c>
      <c r="AT381" s="21" t="s">
        <v>129</v>
      </c>
      <c r="AU381" s="21" t="s">
        <v>76</v>
      </c>
      <c r="AY381" s="21" t="s">
        <v>126</v>
      </c>
      <c r="BE381" s="194">
        <f>IF(N381="základní",J381,0)</f>
        <v>0</v>
      </c>
      <c r="BF381" s="194">
        <f>IF(N381="snížená",J381,0)</f>
        <v>0</v>
      </c>
      <c r="BG381" s="194">
        <f>IF(N381="zákl. přenesená",J381,0)</f>
        <v>0</v>
      </c>
      <c r="BH381" s="194">
        <f>IF(N381="sníž. přenesená",J381,0)</f>
        <v>0</v>
      </c>
      <c r="BI381" s="194">
        <f>IF(N381="nulová",J381,0)</f>
        <v>0</v>
      </c>
      <c r="BJ381" s="21" t="s">
        <v>76</v>
      </c>
      <c r="BK381" s="194">
        <f>ROUND(I381*H381,2)</f>
        <v>0</v>
      </c>
      <c r="BL381" s="21" t="s">
        <v>133</v>
      </c>
      <c r="BM381" s="21" t="s">
        <v>597</v>
      </c>
    </row>
    <row r="382" spans="2:63" s="9" customFormat="1" ht="37.35" customHeight="1">
      <c r="B382" s="166"/>
      <c r="C382" s="167"/>
      <c r="D382" s="180" t="s">
        <v>68</v>
      </c>
      <c r="E382" s="181" t="s">
        <v>359</v>
      </c>
      <c r="F382" s="181" t="s">
        <v>360</v>
      </c>
      <c r="G382" s="167"/>
      <c r="H382" s="167"/>
      <c r="I382" s="170"/>
      <c r="J382" s="182">
        <f>BK382</f>
        <v>0</v>
      </c>
      <c r="K382" s="167"/>
      <c r="L382" s="172"/>
      <c r="M382" s="173"/>
      <c r="N382" s="174"/>
      <c r="O382" s="174"/>
      <c r="P382" s="175">
        <f>SUM(P383:P385)</f>
        <v>0</v>
      </c>
      <c r="Q382" s="174"/>
      <c r="R382" s="175">
        <f>SUM(R383:R385)</f>
        <v>0</v>
      </c>
      <c r="S382" s="174"/>
      <c r="T382" s="176">
        <f>SUM(T383:T385)</f>
        <v>0</v>
      </c>
      <c r="AR382" s="177" t="s">
        <v>76</v>
      </c>
      <c r="AT382" s="178" t="s">
        <v>68</v>
      </c>
      <c r="AU382" s="178" t="s">
        <v>69</v>
      </c>
      <c r="AY382" s="177" t="s">
        <v>126</v>
      </c>
      <c r="BK382" s="179">
        <f>SUM(BK383:BK385)</f>
        <v>0</v>
      </c>
    </row>
    <row r="383" spans="2:65" s="1" customFormat="1" ht="22.5" customHeight="1">
      <c r="B383" s="38"/>
      <c r="C383" s="183" t="s">
        <v>600</v>
      </c>
      <c r="D383" s="183" t="s">
        <v>129</v>
      </c>
      <c r="E383" s="184" t="s">
        <v>362</v>
      </c>
      <c r="F383" s="185" t="s">
        <v>363</v>
      </c>
      <c r="G383" s="186" t="s">
        <v>132</v>
      </c>
      <c r="H383" s="187">
        <v>79.613</v>
      </c>
      <c r="I383" s="188"/>
      <c r="J383" s="189">
        <f>ROUND(I383*H383,2)</f>
        <v>0</v>
      </c>
      <c r="K383" s="185" t="s">
        <v>21</v>
      </c>
      <c r="L383" s="58"/>
      <c r="M383" s="190" t="s">
        <v>21</v>
      </c>
      <c r="N383" s="191" t="s">
        <v>40</v>
      </c>
      <c r="O383" s="39"/>
      <c r="P383" s="192">
        <f>O383*H383</f>
        <v>0</v>
      </c>
      <c r="Q383" s="192">
        <v>0</v>
      </c>
      <c r="R383" s="192">
        <f>Q383*H383</f>
        <v>0</v>
      </c>
      <c r="S383" s="192">
        <v>0</v>
      </c>
      <c r="T383" s="193">
        <f>S383*H383</f>
        <v>0</v>
      </c>
      <c r="AR383" s="21" t="s">
        <v>133</v>
      </c>
      <c r="AT383" s="21" t="s">
        <v>129</v>
      </c>
      <c r="AU383" s="21" t="s">
        <v>76</v>
      </c>
      <c r="AY383" s="21" t="s">
        <v>126</v>
      </c>
      <c r="BE383" s="194">
        <f>IF(N383="základní",J383,0)</f>
        <v>0</v>
      </c>
      <c r="BF383" s="194">
        <f>IF(N383="snížená",J383,0)</f>
        <v>0</v>
      </c>
      <c r="BG383" s="194">
        <f>IF(N383="zákl. přenesená",J383,0)</f>
        <v>0</v>
      </c>
      <c r="BH383" s="194">
        <f>IF(N383="sníž. přenesená",J383,0)</f>
        <v>0</v>
      </c>
      <c r="BI383" s="194">
        <f>IF(N383="nulová",J383,0)</f>
        <v>0</v>
      </c>
      <c r="BJ383" s="21" t="s">
        <v>76</v>
      </c>
      <c r="BK383" s="194">
        <f>ROUND(I383*H383,2)</f>
        <v>0</v>
      </c>
      <c r="BL383" s="21" t="s">
        <v>133</v>
      </c>
      <c r="BM383" s="21" t="s">
        <v>600</v>
      </c>
    </row>
    <row r="384" spans="2:51" s="10" customFormat="1" ht="13.5">
      <c r="B384" s="195"/>
      <c r="C384" s="196"/>
      <c r="D384" s="197" t="s">
        <v>134</v>
      </c>
      <c r="E384" s="198" t="s">
        <v>21</v>
      </c>
      <c r="F384" s="199" t="s">
        <v>601</v>
      </c>
      <c r="G384" s="196"/>
      <c r="H384" s="200">
        <v>79.613</v>
      </c>
      <c r="I384" s="201"/>
      <c r="J384" s="196"/>
      <c r="K384" s="196"/>
      <c r="L384" s="202"/>
      <c r="M384" s="203"/>
      <c r="N384" s="204"/>
      <c r="O384" s="204"/>
      <c r="P384" s="204"/>
      <c r="Q384" s="204"/>
      <c r="R384" s="204"/>
      <c r="S384" s="204"/>
      <c r="T384" s="205"/>
      <c r="AT384" s="206" t="s">
        <v>134</v>
      </c>
      <c r="AU384" s="206" t="s">
        <v>76</v>
      </c>
      <c r="AV384" s="10" t="s">
        <v>78</v>
      </c>
      <c r="AW384" s="10" t="s">
        <v>33</v>
      </c>
      <c r="AX384" s="10" t="s">
        <v>69</v>
      </c>
      <c r="AY384" s="206" t="s">
        <v>126</v>
      </c>
    </row>
    <row r="385" spans="2:51" s="11" customFormat="1" ht="13.5">
      <c r="B385" s="207"/>
      <c r="C385" s="208"/>
      <c r="D385" s="197" t="s">
        <v>134</v>
      </c>
      <c r="E385" s="219" t="s">
        <v>21</v>
      </c>
      <c r="F385" s="220" t="s">
        <v>136</v>
      </c>
      <c r="G385" s="208"/>
      <c r="H385" s="221">
        <v>79.613</v>
      </c>
      <c r="I385" s="213"/>
      <c r="J385" s="208"/>
      <c r="K385" s="208"/>
      <c r="L385" s="214"/>
      <c r="M385" s="215"/>
      <c r="N385" s="216"/>
      <c r="O385" s="216"/>
      <c r="P385" s="216"/>
      <c r="Q385" s="216"/>
      <c r="R385" s="216"/>
      <c r="S385" s="216"/>
      <c r="T385" s="217"/>
      <c r="AT385" s="218" t="s">
        <v>134</v>
      </c>
      <c r="AU385" s="218" t="s">
        <v>76</v>
      </c>
      <c r="AV385" s="11" t="s">
        <v>133</v>
      </c>
      <c r="AW385" s="11" t="s">
        <v>33</v>
      </c>
      <c r="AX385" s="11" t="s">
        <v>76</v>
      </c>
      <c r="AY385" s="218" t="s">
        <v>126</v>
      </c>
    </row>
    <row r="386" spans="2:63" s="9" customFormat="1" ht="37.35" customHeight="1">
      <c r="B386" s="166"/>
      <c r="C386" s="167"/>
      <c r="D386" s="180" t="s">
        <v>68</v>
      </c>
      <c r="E386" s="181" t="s">
        <v>162</v>
      </c>
      <c r="F386" s="181" t="s">
        <v>220</v>
      </c>
      <c r="G386" s="167"/>
      <c r="H386" s="167"/>
      <c r="I386" s="170"/>
      <c r="J386" s="182">
        <f>BK386</f>
        <v>0</v>
      </c>
      <c r="K386" s="167"/>
      <c r="L386" s="172"/>
      <c r="M386" s="173"/>
      <c r="N386" s="174"/>
      <c r="O386" s="174"/>
      <c r="P386" s="175">
        <f>SUM(P387:P392)</f>
        <v>0</v>
      </c>
      <c r="Q386" s="174"/>
      <c r="R386" s="175">
        <f>SUM(R387:R392)</f>
        <v>0</v>
      </c>
      <c r="S386" s="174"/>
      <c r="T386" s="176">
        <f>SUM(T387:T392)</f>
        <v>0</v>
      </c>
      <c r="AR386" s="177" t="s">
        <v>76</v>
      </c>
      <c r="AT386" s="178" t="s">
        <v>68</v>
      </c>
      <c r="AU386" s="178" t="s">
        <v>69</v>
      </c>
      <c r="AY386" s="177" t="s">
        <v>126</v>
      </c>
      <c r="BK386" s="179">
        <f>SUM(BK387:BK392)</f>
        <v>0</v>
      </c>
    </row>
    <row r="387" spans="2:65" s="1" customFormat="1" ht="22.5" customHeight="1">
      <c r="B387" s="38"/>
      <c r="C387" s="183" t="s">
        <v>602</v>
      </c>
      <c r="D387" s="183" t="s">
        <v>129</v>
      </c>
      <c r="E387" s="184" t="s">
        <v>226</v>
      </c>
      <c r="F387" s="185" t="s">
        <v>227</v>
      </c>
      <c r="G387" s="186" t="s">
        <v>224</v>
      </c>
      <c r="H387" s="187">
        <v>49</v>
      </c>
      <c r="I387" s="188"/>
      <c r="J387" s="189">
        <f>ROUND(I387*H387,2)</f>
        <v>0</v>
      </c>
      <c r="K387" s="185" t="s">
        <v>21</v>
      </c>
      <c r="L387" s="58"/>
      <c r="M387" s="190" t="s">
        <v>21</v>
      </c>
      <c r="N387" s="191" t="s">
        <v>40</v>
      </c>
      <c r="O387" s="39"/>
      <c r="P387" s="192">
        <f>O387*H387</f>
        <v>0</v>
      </c>
      <c r="Q387" s="192">
        <v>0</v>
      </c>
      <c r="R387" s="192">
        <f>Q387*H387</f>
        <v>0</v>
      </c>
      <c r="S387" s="192">
        <v>0</v>
      </c>
      <c r="T387" s="193">
        <f>S387*H387</f>
        <v>0</v>
      </c>
      <c r="AR387" s="21" t="s">
        <v>133</v>
      </c>
      <c r="AT387" s="21" t="s">
        <v>129</v>
      </c>
      <c r="AU387" s="21" t="s">
        <v>76</v>
      </c>
      <c r="AY387" s="21" t="s">
        <v>126</v>
      </c>
      <c r="BE387" s="194">
        <f>IF(N387="základní",J387,0)</f>
        <v>0</v>
      </c>
      <c r="BF387" s="194">
        <f>IF(N387="snížená",J387,0)</f>
        <v>0</v>
      </c>
      <c r="BG387" s="194">
        <f>IF(N387="zákl. přenesená",J387,0)</f>
        <v>0</v>
      </c>
      <c r="BH387" s="194">
        <f>IF(N387="sníž. přenesená",J387,0)</f>
        <v>0</v>
      </c>
      <c r="BI387" s="194">
        <f>IF(N387="nulová",J387,0)</f>
        <v>0</v>
      </c>
      <c r="BJ387" s="21" t="s">
        <v>76</v>
      </c>
      <c r="BK387" s="194">
        <f>ROUND(I387*H387,2)</f>
        <v>0</v>
      </c>
      <c r="BL387" s="21" t="s">
        <v>133</v>
      </c>
      <c r="BM387" s="21" t="s">
        <v>602</v>
      </c>
    </row>
    <row r="388" spans="2:51" s="10" customFormat="1" ht="13.5">
      <c r="B388" s="195"/>
      <c r="C388" s="196"/>
      <c r="D388" s="197" t="s">
        <v>134</v>
      </c>
      <c r="E388" s="198" t="s">
        <v>21</v>
      </c>
      <c r="F388" s="199" t="s">
        <v>603</v>
      </c>
      <c r="G388" s="196"/>
      <c r="H388" s="200">
        <v>49</v>
      </c>
      <c r="I388" s="201"/>
      <c r="J388" s="196"/>
      <c r="K388" s="196"/>
      <c r="L388" s="202"/>
      <c r="M388" s="203"/>
      <c r="N388" s="204"/>
      <c r="O388" s="204"/>
      <c r="P388" s="204"/>
      <c r="Q388" s="204"/>
      <c r="R388" s="204"/>
      <c r="S388" s="204"/>
      <c r="T388" s="205"/>
      <c r="AT388" s="206" t="s">
        <v>134</v>
      </c>
      <c r="AU388" s="206" t="s">
        <v>76</v>
      </c>
      <c r="AV388" s="10" t="s">
        <v>78</v>
      </c>
      <c r="AW388" s="10" t="s">
        <v>33</v>
      </c>
      <c r="AX388" s="10" t="s">
        <v>69</v>
      </c>
      <c r="AY388" s="206" t="s">
        <v>126</v>
      </c>
    </row>
    <row r="389" spans="2:51" s="11" customFormat="1" ht="13.5">
      <c r="B389" s="207"/>
      <c r="C389" s="208"/>
      <c r="D389" s="209" t="s">
        <v>134</v>
      </c>
      <c r="E389" s="210" t="s">
        <v>21</v>
      </c>
      <c r="F389" s="211" t="s">
        <v>136</v>
      </c>
      <c r="G389" s="208"/>
      <c r="H389" s="212">
        <v>49</v>
      </c>
      <c r="I389" s="213"/>
      <c r="J389" s="208"/>
      <c r="K389" s="208"/>
      <c r="L389" s="214"/>
      <c r="M389" s="215"/>
      <c r="N389" s="216"/>
      <c r="O389" s="216"/>
      <c r="P389" s="216"/>
      <c r="Q389" s="216"/>
      <c r="R389" s="216"/>
      <c r="S389" s="216"/>
      <c r="T389" s="217"/>
      <c r="AT389" s="218" t="s">
        <v>134</v>
      </c>
      <c r="AU389" s="218" t="s">
        <v>76</v>
      </c>
      <c r="AV389" s="11" t="s">
        <v>133</v>
      </c>
      <c r="AW389" s="11" t="s">
        <v>33</v>
      </c>
      <c r="AX389" s="11" t="s">
        <v>76</v>
      </c>
      <c r="AY389" s="218" t="s">
        <v>126</v>
      </c>
    </row>
    <row r="390" spans="2:65" s="1" customFormat="1" ht="22.5" customHeight="1">
      <c r="B390" s="38"/>
      <c r="C390" s="183" t="s">
        <v>604</v>
      </c>
      <c r="D390" s="183" t="s">
        <v>129</v>
      </c>
      <c r="E390" s="184" t="s">
        <v>230</v>
      </c>
      <c r="F390" s="185" t="s">
        <v>231</v>
      </c>
      <c r="G390" s="186" t="s">
        <v>207</v>
      </c>
      <c r="H390" s="187">
        <v>13</v>
      </c>
      <c r="I390" s="188"/>
      <c r="J390" s="189">
        <f>ROUND(I390*H390,2)</f>
        <v>0</v>
      </c>
      <c r="K390" s="185" t="s">
        <v>21</v>
      </c>
      <c r="L390" s="58"/>
      <c r="M390" s="190" t="s">
        <v>21</v>
      </c>
      <c r="N390" s="191" t="s">
        <v>40</v>
      </c>
      <c r="O390" s="39"/>
      <c r="P390" s="192">
        <f>O390*H390</f>
        <v>0</v>
      </c>
      <c r="Q390" s="192">
        <v>0</v>
      </c>
      <c r="R390" s="192">
        <f>Q390*H390</f>
        <v>0</v>
      </c>
      <c r="S390" s="192">
        <v>0</v>
      </c>
      <c r="T390" s="193">
        <f>S390*H390</f>
        <v>0</v>
      </c>
      <c r="AR390" s="21" t="s">
        <v>133</v>
      </c>
      <c r="AT390" s="21" t="s">
        <v>129</v>
      </c>
      <c r="AU390" s="21" t="s">
        <v>76</v>
      </c>
      <c r="AY390" s="21" t="s">
        <v>126</v>
      </c>
      <c r="BE390" s="194">
        <f>IF(N390="základní",J390,0)</f>
        <v>0</v>
      </c>
      <c r="BF390" s="194">
        <f>IF(N390="snížená",J390,0)</f>
        <v>0</v>
      </c>
      <c r="BG390" s="194">
        <f>IF(N390="zákl. přenesená",J390,0)</f>
        <v>0</v>
      </c>
      <c r="BH390" s="194">
        <f>IF(N390="sníž. přenesená",J390,0)</f>
        <v>0</v>
      </c>
      <c r="BI390" s="194">
        <f>IF(N390="nulová",J390,0)</f>
        <v>0</v>
      </c>
      <c r="BJ390" s="21" t="s">
        <v>76</v>
      </c>
      <c r="BK390" s="194">
        <f>ROUND(I390*H390,2)</f>
        <v>0</v>
      </c>
      <c r="BL390" s="21" t="s">
        <v>133</v>
      </c>
      <c r="BM390" s="21" t="s">
        <v>604</v>
      </c>
    </row>
    <row r="391" spans="2:51" s="10" customFormat="1" ht="13.5">
      <c r="B391" s="195"/>
      <c r="C391" s="196"/>
      <c r="D391" s="197" t="s">
        <v>134</v>
      </c>
      <c r="E391" s="198" t="s">
        <v>21</v>
      </c>
      <c r="F391" s="199" t="s">
        <v>605</v>
      </c>
      <c r="G391" s="196"/>
      <c r="H391" s="200">
        <v>13</v>
      </c>
      <c r="I391" s="201"/>
      <c r="J391" s="196"/>
      <c r="K391" s="196"/>
      <c r="L391" s="202"/>
      <c r="M391" s="203"/>
      <c r="N391" s="204"/>
      <c r="O391" s="204"/>
      <c r="P391" s="204"/>
      <c r="Q391" s="204"/>
      <c r="R391" s="204"/>
      <c r="S391" s="204"/>
      <c r="T391" s="205"/>
      <c r="AT391" s="206" t="s">
        <v>134</v>
      </c>
      <c r="AU391" s="206" t="s">
        <v>76</v>
      </c>
      <c r="AV391" s="10" t="s">
        <v>78</v>
      </c>
      <c r="AW391" s="10" t="s">
        <v>33</v>
      </c>
      <c r="AX391" s="10" t="s">
        <v>69</v>
      </c>
      <c r="AY391" s="206" t="s">
        <v>126</v>
      </c>
    </row>
    <row r="392" spans="2:51" s="11" customFormat="1" ht="13.5">
      <c r="B392" s="207"/>
      <c r="C392" s="208"/>
      <c r="D392" s="197" t="s">
        <v>134</v>
      </c>
      <c r="E392" s="219" t="s">
        <v>21</v>
      </c>
      <c r="F392" s="220" t="s">
        <v>136</v>
      </c>
      <c r="G392" s="208"/>
      <c r="H392" s="221">
        <v>13</v>
      </c>
      <c r="I392" s="213"/>
      <c r="J392" s="208"/>
      <c r="K392" s="208"/>
      <c r="L392" s="214"/>
      <c r="M392" s="215"/>
      <c r="N392" s="216"/>
      <c r="O392" s="216"/>
      <c r="P392" s="216"/>
      <c r="Q392" s="216"/>
      <c r="R392" s="216"/>
      <c r="S392" s="216"/>
      <c r="T392" s="217"/>
      <c r="AT392" s="218" t="s">
        <v>134</v>
      </c>
      <c r="AU392" s="218" t="s">
        <v>76</v>
      </c>
      <c r="AV392" s="11" t="s">
        <v>133</v>
      </c>
      <c r="AW392" s="11" t="s">
        <v>33</v>
      </c>
      <c r="AX392" s="11" t="s">
        <v>76</v>
      </c>
      <c r="AY392" s="218" t="s">
        <v>126</v>
      </c>
    </row>
    <row r="393" spans="2:63" s="9" customFormat="1" ht="37.35" customHeight="1">
      <c r="B393" s="166"/>
      <c r="C393" s="167"/>
      <c r="D393" s="180" t="s">
        <v>68</v>
      </c>
      <c r="E393" s="181" t="s">
        <v>606</v>
      </c>
      <c r="F393" s="181" t="s">
        <v>607</v>
      </c>
      <c r="G393" s="167"/>
      <c r="H393" s="167"/>
      <c r="I393" s="170"/>
      <c r="J393" s="182">
        <f>BK393</f>
        <v>0</v>
      </c>
      <c r="K393" s="167"/>
      <c r="L393" s="172"/>
      <c r="M393" s="173"/>
      <c r="N393" s="174"/>
      <c r="O393" s="174"/>
      <c r="P393" s="175">
        <f>SUM(P394:P399)</f>
        <v>0</v>
      </c>
      <c r="Q393" s="174"/>
      <c r="R393" s="175">
        <f>SUM(R394:R399)</f>
        <v>0</v>
      </c>
      <c r="S393" s="174"/>
      <c r="T393" s="176">
        <f>SUM(T394:T399)</f>
        <v>0</v>
      </c>
      <c r="AR393" s="177" t="s">
        <v>76</v>
      </c>
      <c r="AT393" s="178" t="s">
        <v>68</v>
      </c>
      <c r="AU393" s="178" t="s">
        <v>69</v>
      </c>
      <c r="AY393" s="177" t="s">
        <v>126</v>
      </c>
      <c r="BK393" s="179">
        <f>SUM(BK394:BK399)</f>
        <v>0</v>
      </c>
    </row>
    <row r="394" spans="2:65" s="1" customFormat="1" ht="22.5" customHeight="1">
      <c r="B394" s="38"/>
      <c r="C394" s="183" t="s">
        <v>608</v>
      </c>
      <c r="D394" s="183" t="s">
        <v>129</v>
      </c>
      <c r="E394" s="184" t="s">
        <v>609</v>
      </c>
      <c r="F394" s="185" t="s">
        <v>610</v>
      </c>
      <c r="G394" s="186" t="s">
        <v>611</v>
      </c>
      <c r="H394" s="187">
        <v>5.28</v>
      </c>
      <c r="I394" s="188"/>
      <c r="J394" s="189">
        <f>ROUND(I394*H394,2)</f>
        <v>0</v>
      </c>
      <c r="K394" s="185" t="s">
        <v>21</v>
      </c>
      <c r="L394" s="58"/>
      <c r="M394" s="190" t="s">
        <v>21</v>
      </c>
      <c r="N394" s="191" t="s">
        <v>40</v>
      </c>
      <c r="O394" s="39"/>
      <c r="P394" s="192">
        <f>O394*H394</f>
        <v>0</v>
      </c>
      <c r="Q394" s="192">
        <v>0</v>
      </c>
      <c r="R394" s="192">
        <f>Q394*H394</f>
        <v>0</v>
      </c>
      <c r="S394" s="192">
        <v>0</v>
      </c>
      <c r="T394" s="193">
        <f>S394*H394</f>
        <v>0</v>
      </c>
      <c r="AR394" s="21" t="s">
        <v>133</v>
      </c>
      <c r="AT394" s="21" t="s">
        <v>129</v>
      </c>
      <c r="AU394" s="21" t="s">
        <v>76</v>
      </c>
      <c r="AY394" s="21" t="s">
        <v>126</v>
      </c>
      <c r="BE394" s="194">
        <f>IF(N394="základní",J394,0)</f>
        <v>0</v>
      </c>
      <c r="BF394" s="194">
        <f>IF(N394="snížená",J394,0)</f>
        <v>0</v>
      </c>
      <c r="BG394" s="194">
        <f>IF(N394="zákl. přenesená",J394,0)</f>
        <v>0</v>
      </c>
      <c r="BH394" s="194">
        <f>IF(N394="sníž. přenesená",J394,0)</f>
        <v>0</v>
      </c>
      <c r="BI394" s="194">
        <f>IF(N394="nulová",J394,0)</f>
        <v>0</v>
      </c>
      <c r="BJ394" s="21" t="s">
        <v>76</v>
      </c>
      <c r="BK394" s="194">
        <f>ROUND(I394*H394,2)</f>
        <v>0</v>
      </c>
      <c r="BL394" s="21" t="s">
        <v>133</v>
      </c>
      <c r="BM394" s="21" t="s">
        <v>608</v>
      </c>
    </row>
    <row r="395" spans="2:51" s="10" customFormat="1" ht="13.5">
      <c r="B395" s="195"/>
      <c r="C395" s="196"/>
      <c r="D395" s="197" t="s">
        <v>134</v>
      </c>
      <c r="E395" s="198" t="s">
        <v>21</v>
      </c>
      <c r="F395" s="199" t="s">
        <v>612</v>
      </c>
      <c r="G395" s="196"/>
      <c r="H395" s="200">
        <v>5.28</v>
      </c>
      <c r="I395" s="201"/>
      <c r="J395" s="196"/>
      <c r="K395" s="196"/>
      <c r="L395" s="202"/>
      <c r="M395" s="203"/>
      <c r="N395" s="204"/>
      <c r="O395" s="204"/>
      <c r="P395" s="204"/>
      <c r="Q395" s="204"/>
      <c r="R395" s="204"/>
      <c r="S395" s="204"/>
      <c r="T395" s="205"/>
      <c r="AT395" s="206" t="s">
        <v>134</v>
      </c>
      <c r="AU395" s="206" t="s">
        <v>76</v>
      </c>
      <c r="AV395" s="10" t="s">
        <v>78</v>
      </c>
      <c r="AW395" s="10" t="s">
        <v>33</v>
      </c>
      <c r="AX395" s="10" t="s">
        <v>69</v>
      </c>
      <c r="AY395" s="206" t="s">
        <v>126</v>
      </c>
    </row>
    <row r="396" spans="2:51" s="11" customFormat="1" ht="13.5">
      <c r="B396" s="207"/>
      <c r="C396" s="208"/>
      <c r="D396" s="209" t="s">
        <v>134</v>
      </c>
      <c r="E396" s="210" t="s">
        <v>21</v>
      </c>
      <c r="F396" s="211" t="s">
        <v>136</v>
      </c>
      <c r="G396" s="208"/>
      <c r="H396" s="212">
        <v>5.28</v>
      </c>
      <c r="I396" s="213"/>
      <c r="J396" s="208"/>
      <c r="K396" s="208"/>
      <c r="L396" s="214"/>
      <c r="M396" s="215"/>
      <c r="N396" s="216"/>
      <c r="O396" s="216"/>
      <c r="P396" s="216"/>
      <c r="Q396" s="216"/>
      <c r="R396" s="216"/>
      <c r="S396" s="216"/>
      <c r="T396" s="217"/>
      <c r="AT396" s="218" t="s">
        <v>134</v>
      </c>
      <c r="AU396" s="218" t="s">
        <v>76</v>
      </c>
      <c r="AV396" s="11" t="s">
        <v>133</v>
      </c>
      <c r="AW396" s="11" t="s">
        <v>33</v>
      </c>
      <c r="AX396" s="11" t="s">
        <v>76</v>
      </c>
      <c r="AY396" s="218" t="s">
        <v>126</v>
      </c>
    </row>
    <row r="397" spans="2:65" s="1" customFormat="1" ht="22.5" customHeight="1">
      <c r="B397" s="38"/>
      <c r="C397" s="183" t="s">
        <v>606</v>
      </c>
      <c r="D397" s="183" t="s">
        <v>129</v>
      </c>
      <c r="E397" s="184" t="s">
        <v>613</v>
      </c>
      <c r="F397" s="185" t="s">
        <v>614</v>
      </c>
      <c r="G397" s="186" t="s">
        <v>207</v>
      </c>
      <c r="H397" s="187">
        <v>4.8</v>
      </c>
      <c r="I397" s="188"/>
      <c r="J397" s="189">
        <f>ROUND(I397*H397,2)</f>
        <v>0</v>
      </c>
      <c r="K397" s="185" t="s">
        <v>21</v>
      </c>
      <c r="L397" s="58"/>
      <c r="M397" s="190" t="s">
        <v>21</v>
      </c>
      <c r="N397" s="191" t="s">
        <v>40</v>
      </c>
      <c r="O397" s="39"/>
      <c r="P397" s="192">
        <f>O397*H397</f>
        <v>0</v>
      </c>
      <c r="Q397" s="192">
        <v>0</v>
      </c>
      <c r="R397" s="192">
        <f>Q397*H397</f>
        <v>0</v>
      </c>
      <c r="S397" s="192">
        <v>0</v>
      </c>
      <c r="T397" s="193">
        <f>S397*H397</f>
        <v>0</v>
      </c>
      <c r="AR397" s="21" t="s">
        <v>133</v>
      </c>
      <c r="AT397" s="21" t="s">
        <v>129</v>
      </c>
      <c r="AU397" s="21" t="s">
        <v>76</v>
      </c>
      <c r="AY397" s="21" t="s">
        <v>126</v>
      </c>
      <c r="BE397" s="194">
        <f>IF(N397="základní",J397,0)</f>
        <v>0</v>
      </c>
      <c r="BF397" s="194">
        <f>IF(N397="snížená",J397,0)</f>
        <v>0</v>
      </c>
      <c r="BG397" s="194">
        <f>IF(N397="zákl. přenesená",J397,0)</f>
        <v>0</v>
      </c>
      <c r="BH397" s="194">
        <f>IF(N397="sníž. přenesená",J397,0)</f>
        <v>0</v>
      </c>
      <c r="BI397" s="194">
        <f>IF(N397="nulová",J397,0)</f>
        <v>0</v>
      </c>
      <c r="BJ397" s="21" t="s">
        <v>76</v>
      </c>
      <c r="BK397" s="194">
        <f>ROUND(I397*H397,2)</f>
        <v>0</v>
      </c>
      <c r="BL397" s="21" t="s">
        <v>133</v>
      </c>
      <c r="BM397" s="21" t="s">
        <v>606</v>
      </c>
    </row>
    <row r="398" spans="2:51" s="10" customFormat="1" ht="13.5">
      <c r="B398" s="195"/>
      <c r="C398" s="196"/>
      <c r="D398" s="197" t="s">
        <v>134</v>
      </c>
      <c r="E398" s="198" t="s">
        <v>21</v>
      </c>
      <c r="F398" s="199" t="s">
        <v>615</v>
      </c>
      <c r="G398" s="196"/>
      <c r="H398" s="200">
        <v>4.8</v>
      </c>
      <c r="I398" s="201"/>
      <c r="J398" s="196"/>
      <c r="K398" s="196"/>
      <c r="L398" s="202"/>
      <c r="M398" s="203"/>
      <c r="N398" s="204"/>
      <c r="O398" s="204"/>
      <c r="P398" s="204"/>
      <c r="Q398" s="204"/>
      <c r="R398" s="204"/>
      <c r="S398" s="204"/>
      <c r="T398" s="205"/>
      <c r="AT398" s="206" t="s">
        <v>134</v>
      </c>
      <c r="AU398" s="206" t="s">
        <v>76</v>
      </c>
      <c r="AV398" s="10" t="s">
        <v>78</v>
      </c>
      <c r="AW398" s="10" t="s">
        <v>33</v>
      </c>
      <c r="AX398" s="10" t="s">
        <v>69</v>
      </c>
      <c r="AY398" s="206" t="s">
        <v>126</v>
      </c>
    </row>
    <row r="399" spans="2:51" s="11" customFormat="1" ht="13.5">
      <c r="B399" s="207"/>
      <c r="C399" s="208"/>
      <c r="D399" s="197" t="s">
        <v>134</v>
      </c>
      <c r="E399" s="219" t="s">
        <v>21</v>
      </c>
      <c r="F399" s="220" t="s">
        <v>136</v>
      </c>
      <c r="G399" s="208"/>
      <c r="H399" s="221">
        <v>4.8</v>
      </c>
      <c r="I399" s="213"/>
      <c r="J399" s="208"/>
      <c r="K399" s="208"/>
      <c r="L399" s="214"/>
      <c r="M399" s="215"/>
      <c r="N399" s="216"/>
      <c r="O399" s="216"/>
      <c r="P399" s="216"/>
      <c r="Q399" s="216"/>
      <c r="R399" s="216"/>
      <c r="S399" s="216"/>
      <c r="T399" s="217"/>
      <c r="AT399" s="218" t="s">
        <v>134</v>
      </c>
      <c r="AU399" s="218" t="s">
        <v>76</v>
      </c>
      <c r="AV399" s="11" t="s">
        <v>133</v>
      </c>
      <c r="AW399" s="11" t="s">
        <v>33</v>
      </c>
      <c r="AX399" s="11" t="s">
        <v>76</v>
      </c>
      <c r="AY399" s="218" t="s">
        <v>126</v>
      </c>
    </row>
    <row r="400" spans="2:63" s="9" customFormat="1" ht="37.35" customHeight="1">
      <c r="B400" s="166"/>
      <c r="C400" s="167"/>
      <c r="D400" s="180" t="s">
        <v>68</v>
      </c>
      <c r="E400" s="181" t="s">
        <v>233</v>
      </c>
      <c r="F400" s="181" t="s">
        <v>234</v>
      </c>
      <c r="G400" s="167"/>
      <c r="H400" s="167"/>
      <c r="I400" s="170"/>
      <c r="J400" s="182">
        <f>BK400</f>
        <v>0</v>
      </c>
      <c r="K400" s="167"/>
      <c r="L400" s="172"/>
      <c r="M400" s="173"/>
      <c r="N400" s="174"/>
      <c r="O400" s="174"/>
      <c r="P400" s="175">
        <f>SUM(P401:P423)</f>
        <v>0</v>
      </c>
      <c r="Q400" s="174"/>
      <c r="R400" s="175">
        <f>SUM(R401:R423)</f>
        <v>0</v>
      </c>
      <c r="S400" s="174"/>
      <c r="T400" s="176">
        <f>SUM(T401:T423)</f>
        <v>0</v>
      </c>
      <c r="AR400" s="177" t="s">
        <v>76</v>
      </c>
      <c r="AT400" s="178" t="s">
        <v>68</v>
      </c>
      <c r="AU400" s="178" t="s">
        <v>69</v>
      </c>
      <c r="AY400" s="177" t="s">
        <v>126</v>
      </c>
      <c r="BK400" s="179">
        <f>SUM(BK401:BK423)</f>
        <v>0</v>
      </c>
    </row>
    <row r="401" spans="2:65" s="1" customFormat="1" ht="22.5" customHeight="1">
      <c r="B401" s="38"/>
      <c r="C401" s="183" t="s">
        <v>616</v>
      </c>
      <c r="D401" s="183" t="s">
        <v>129</v>
      </c>
      <c r="E401" s="184" t="s">
        <v>236</v>
      </c>
      <c r="F401" s="185" t="s">
        <v>237</v>
      </c>
      <c r="G401" s="186" t="s">
        <v>132</v>
      </c>
      <c r="H401" s="187">
        <v>514.596</v>
      </c>
      <c r="I401" s="188"/>
      <c r="J401" s="189">
        <f>ROUND(I401*H401,2)</f>
        <v>0</v>
      </c>
      <c r="K401" s="185" t="s">
        <v>21</v>
      </c>
      <c r="L401" s="58"/>
      <c r="M401" s="190" t="s">
        <v>21</v>
      </c>
      <c r="N401" s="191" t="s">
        <v>40</v>
      </c>
      <c r="O401" s="39"/>
      <c r="P401" s="192">
        <f>O401*H401</f>
        <v>0</v>
      </c>
      <c r="Q401" s="192">
        <v>0</v>
      </c>
      <c r="R401" s="192">
        <f>Q401*H401</f>
        <v>0</v>
      </c>
      <c r="S401" s="192">
        <v>0</v>
      </c>
      <c r="T401" s="193">
        <f>S401*H401</f>
        <v>0</v>
      </c>
      <c r="AR401" s="21" t="s">
        <v>133</v>
      </c>
      <c r="AT401" s="21" t="s">
        <v>129</v>
      </c>
      <c r="AU401" s="21" t="s">
        <v>76</v>
      </c>
      <c r="AY401" s="21" t="s">
        <v>126</v>
      </c>
      <c r="BE401" s="194">
        <f>IF(N401="základní",J401,0)</f>
        <v>0</v>
      </c>
      <c r="BF401" s="194">
        <f>IF(N401="snížená",J401,0)</f>
        <v>0</v>
      </c>
      <c r="BG401" s="194">
        <f>IF(N401="zákl. přenesená",J401,0)</f>
        <v>0</v>
      </c>
      <c r="BH401" s="194">
        <f>IF(N401="sníž. přenesená",J401,0)</f>
        <v>0</v>
      </c>
      <c r="BI401" s="194">
        <f>IF(N401="nulová",J401,0)</f>
        <v>0</v>
      </c>
      <c r="BJ401" s="21" t="s">
        <v>76</v>
      </c>
      <c r="BK401" s="194">
        <f>ROUND(I401*H401,2)</f>
        <v>0</v>
      </c>
      <c r="BL401" s="21" t="s">
        <v>133</v>
      </c>
      <c r="BM401" s="21" t="s">
        <v>616</v>
      </c>
    </row>
    <row r="402" spans="2:51" s="10" customFormat="1" ht="13.5">
      <c r="B402" s="195"/>
      <c r="C402" s="196"/>
      <c r="D402" s="197" t="s">
        <v>134</v>
      </c>
      <c r="E402" s="198" t="s">
        <v>21</v>
      </c>
      <c r="F402" s="199" t="s">
        <v>617</v>
      </c>
      <c r="G402" s="196"/>
      <c r="H402" s="200">
        <v>514.596</v>
      </c>
      <c r="I402" s="201"/>
      <c r="J402" s="196"/>
      <c r="K402" s="196"/>
      <c r="L402" s="202"/>
      <c r="M402" s="203"/>
      <c r="N402" s="204"/>
      <c r="O402" s="204"/>
      <c r="P402" s="204"/>
      <c r="Q402" s="204"/>
      <c r="R402" s="204"/>
      <c r="S402" s="204"/>
      <c r="T402" s="205"/>
      <c r="AT402" s="206" t="s">
        <v>134</v>
      </c>
      <c r="AU402" s="206" t="s">
        <v>76</v>
      </c>
      <c r="AV402" s="10" t="s">
        <v>78</v>
      </c>
      <c r="AW402" s="10" t="s">
        <v>33</v>
      </c>
      <c r="AX402" s="10" t="s">
        <v>69</v>
      </c>
      <c r="AY402" s="206" t="s">
        <v>126</v>
      </c>
    </row>
    <row r="403" spans="2:51" s="11" customFormat="1" ht="13.5">
      <c r="B403" s="207"/>
      <c r="C403" s="208"/>
      <c r="D403" s="209" t="s">
        <v>134</v>
      </c>
      <c r="E403" s="210" t="s">
        <v>21</v>
      </c>
      <c r="F403" s="211" t="s">
        <v>136</v>
      </c>
      <c r="G403" s="208"/>
      <c r="H403" s="212">
        <v>514.596</v>
      </c>
      <c r="I403" s="213"/>
      <c r="J403" s="208"/>
      <c r="K403" s="208"/>
      <c r="L403" s="214"/>
      <c r="M403" s="215"/>
      <c r="N403" s="216"/>
      <c r="O403" s="216"/>
      <c r="P403" s="216"/>
      <c r="Q403" s="216"/>
      <c r="R403" s="216"/>
      <c r="S403" s="216"/>
      <c r="T403" s="217"/>
      <c r="AT403" s="218" t="s">
        <v>134</v>
      </c>
      <c r="AU403" s="218" t="s">
        <v>76</v>
      </c>
      <c r="AV403" s="11" t="s">
        <v>133</v>
      </c>
      <c r="AW403" s="11" t="s">
        <v>33</v>
      </c>
      <c r="AX403" s="11" t="s">
        <v>76</v>
      </c>
      <c r="AY403" s="218" t="s">
        <v>126</v>
      </c>
    </row>
    <row r="404" spans="2:65" s="1" customFormat="1" ht="22.5" customHeight="1">
      <c r="B404" s="38"/>
      <c r="C404" s="183" t="s">
        <v>618</v>
      </c>
      <c r="D404" s="183" t="s">
        <v>129</v>
      </c>
      <c r="E404" s="184" t="s">
        <v>239</v>
      </c>
      <c r="F404" s="185" t="s">
        <v>240</v>
      </c>
      <c r="G404" s="186" t="s">
        <v>132</v>
      </c>
      <c r="H404" s="187">
        <v>1543.788</v>
      </c>
      <c r="I404" s="188"/>
      <c r="J404" s="189">
        <f>ROUND(I404*H404,2)</f>
        <v>0</v>
      </c>
      <c r="K404" s="185" t="s">
        <v>21</v>
      </c>
      <c r="L404" s="58"/>
      <c r="M404" s="190" t="s">
        <v>21</v>
      </c>
      <c r="N404" s="191" t="s">
        <v>40</v>
      </c>
      <c r="O404" s="39"/>
      <c r="P404" s="192">
        <f>O404*H404</f>
        <v>0</v>
      </c>
      <c r="Q404" s="192">
        <v>0</v>
      </c>
      <c r="R404" s="192">
        <f>Q404*H404</f>
        <v>0</v>
      </c>
      <c r="S404" s="192">
        <v>0</v>
      </c>
      <c r="T404" s="193">
        <f>S404*H404</f>
        <v>0</v>
      </c>
      <c r="AR404" s="21" t="s">
        <v>133</v>
      </c>
      <c r="AT404" s="21" t="s">
        <v>129</v>
      </c>
      <c r="AU404" s="21" t="s">
        <v>76</v>
      </c>
      <c r="AY404" s="21" t="s">
        <v>126</v>
      </c>
      <c r="BE404" s="194">
        <f>IF(N404="základní",J404,0)</f>
        <v>0</v>
      </c>
      <c r="BF404" s="194">
        <f>IF(N404="snížená",J404,0)</f>
        <v>0</v>
      </c>
      <c r="BG404" s="194">
        <f>IF(N404="zákl. přenesená",J404,0)</f>
        <v>0</v>
      </c>
      <c r="BH404" s="194">
        <f>IF(N404="sníž. přenesená",J404,0)</f>
        <v>0</v>
      </c>
      <c r="BI404" s="194">
        <f>IF(N404="nulová",J404,0)</f>
        <v>0</v>
      </c>
      <c r="BJ404" s="21" t="s">
        <v>76</v>
      </c>
      <c r="BK404" s="194">
        <f>ROUND(I404*H404,2)</f>
        <v>0</v>
      </c>
      <c r="BL404" s="21" t="s">
        <v>133</v>
      </c>
      <c r="BM404" s="21" t="s">
        <v>618</v>
      </c>
    </row>
    <row r="405" spans="2:51" s="10" customFormat="1" ht="13.5">
      <c r="B405" s="195"/>
      <c r="C405" s="196"/>
      <c r="D405" s="209" t="s">
        <v>134</v>
      </c>
      <c r="E405" s="222" t="s">
        <v>21</v>
      </c>
      <c r="F405" s="223" t="s">
        <v>619</v>
      </c>
      <c r="G405" s="196"/>
      <c r="H405" s="224">
        <v>1543.788</v>
      </c>
      <c r="I405" s="201"/>
      <c r="J405" s="196"/>
      <c r="K405" s="196"/>
      <c r="L405" s="202"/>
      <c r="M405" s="203"/>
      <c r="N405" s="204"/>
      <c r="O405" s="204"/>
      <c r="P405" s="204"/>
      <c r="Q405" s="204"/>
      <c r="R405" s="204"/>
      <c r="S405" s="204"/>
      <c r="T405" s="205"/>
      <c r="AT405" s="206" t="s">
        <v>134</v>
      </c>
      <c r="AU405" s="206" t="s">
        <v>76</v>
      </c>
      <c r="AV405" s="10" t="s">
        <v>78</v>
      </c>
      <c r="AW405" s="10" t="s">
        <v>33</v>
      </c>
      <c r="AX405" s="10" t="s">
        <v>69</v>
      </c>
      <c r="AY405" s="206" t="s">
        <v>126</v>
      </c>
    </row>
    <row r="406" spans="2:65" s="1" customFormat="1" ht="22.5" customHeight="1">
      <c r="B406" s="38"/>
      <c r="C406" s="183" t="s">
        <v>233</v>
      </c>
      <c r="D406" s="183" t="s">
        <v>129</v>
      </c>
      <c r="E406" s="184" t="s">
        <v>243</v>
      </c>
      <c r="F406" s="185" t="s">
        <v>244</v>
      </c>
      <c r="G406" s="186" t="s">
        <v>132</v>
      </c>
      <c r="H406" s="187">
        <v>514.596</v>
      </c>
      <c r="I406" s="188"/>
      <c r="J406" s="189">
        <f>ROUND(I406*H406,2)</f>
        <v>0</v>
      </c>
      <c r="K406" s="185" t="s">
        <v>21</v>
      </c>
      <c r="L406" s="58"/>
      <c r="M406" s="190" t="s">
        <v>21</v>
      </c>
      <c r="N406" s="191" t="s">
        <v>40</v>
      </c>
      <c r="O406" s="39"/>
      <c r="P406" s="192">
        <f>O406*H406</f>
        <v>0</v>
      </c>
      <c r="Q406" s="192">
        <v>0</v>
      </c>
      <c r="R406" s="192">
        <f>Q406*H406</f>
        <v>0</v>
      </c>
      <c r="S406" s="192">
        <v>0</v>
      </c>
      <c r="T406" s="193">
        <f>S406*H406</f>
        <v>0</v>
      </c>
      <c r="AR406" s="21" t="s">
        <v>133</v>
      </c>
      <c r="AT406" s="21" t="s">
        <v>129</v>
      </c>
      <c r="AU406" s="21" t="s">
        <v>76</v>
      </c>
      <c r="AY406" s="21" t="s">
        <v>126</v>
      </c>
      <c r="BE406" s="194">
        <f>IF(N406="základní",J406,0)</f>
        <v>0</v>
      </c>
      <c r="BF406" s="194">
        <f>IF(N406="snížená",J406,0)</f>
        <v>0</v>
      </c>
      <c r="BG406" s="194">
        <f>IF(N406="zákl. přenesená",J406,0)</f>
        <v>0</v>
      </c>
      <c r="BH406" s="194">
        <f>IF(N406="sníž. přenesená",J406,0)</f>
        <v>0</v>
      </c>
      <c r="BI406" s="194">
        <f>IF(N406="nulová",J406,0)</f>
        <v>0</v>
      </c>
      <c r="BJ406" s="21" t="s">
        <v>76</v>
      </c>
      <c r="BK406" s="194">
        <f>ROUND(I406*H406,2)</f>
        <v>0</v>
      </c>
      <c r="BL406" s="21" t="s">
        <v>133</v>
      </c>
      <c r="BM406" s="21" t="s">
        <v>233</v>
      </c>
    </row>
    <row r="407" spans="2:51" s="10" customFormat="1" ht="13.5">
      <c r="B407" s="195"/>
      <c r="C407" s="196"/>
      <c r="D407" s="197" t="s">
        <v>134</v>
      </c>
      <c r="E407" s="198" t="s">
        <v>21</v>
      </c>
      <c r="F407" s="199" t="s">
        <v>617</v>
      </c>
      <c r="G407" s="196"/>
      <c r="H407" s="200">
        <v>514.596</v>
      </c>
      <c r="I407" s="201"/>
      <c r="J407" s="196"/>
      <c r="K407" s="196"/>
      <c r="L407" s="202"/>
      <c r="M407" s="203"/>
      <c r="N407" s="204"/>
      <c r="O407" s="204"/>
      <c r="P407" s="204"/>
      <c r="Q407" s="204"/>
      <c r="R407" s="204"/>
      <c r="S407" s="204"/>
      <c r="T407" s="205"/>
      <c r="AT407" s="206" t="s">
        <v>134</v>
      </c>
      <c r="AU407" s="206" t="s">
        <v>76</v>
      </c>
      <c r="AV407" s="10" t="s">
        <v>78</v>
      </c>
      <c r="AW407" s="10" t="s">
        <v>33</v>
      </c>
      <c r="AX407" s="10" t="s">
        <v>69</v>
      </c>
      <c r="AY407" s="206" t="s">
        <v>126</v>
      </c>
    </row>
    <row r="408" spans="2:51" s="11" customFormat="1" ht="13.5">
      <c r="B408" s="207"/>
      <c r="C408" s="208"/>
      <c r="D408" s="209" t="s">
        <v>134</v>
      </c>
      <c r="E408" s="210" t="s">
        <v>21</v>
      </c>
      <c r="F408" s="211" t="s">
        <v>136</v>
      </c>
      <c r="G408" s="208"/>
      <c r="H408" s="212">
        <v>514.596</v>
      </c>
      <c r="I408" s="213"/>
      <c r="J408" s="208"/>
      <c r="K408" s="208"/>
      <c r="L408" s="214"/>
      <c r="M408" s="215"/>
      <c r="N408" s="216"/>
      <c r="O408" s="216"/>
      <c r="P408" s="216"/>
      <c r="Q408" s="216"/>
      <c r="R408" s="216"/>
      <c r="S408" s="216"/>
      <c r="T408" s="217"/>
      <c r="AT408" s="218" t="s">
        <v>134</v>
      </c>
      <c r="AU408" s="218" t="s">
        <v>76</v>
      </c>
      <c r="AV408" s="11" t="s">
        <v>133</v>
      </c>
      <c r="AW408" s="11" t="s">
        <v>33</v>
      </c>
      <c r="AX408" s="11" t="s">
        <v>76</v>
      </c>
      <c r="AY408" s="218" t="s">
        <v>126</v>
      </c>
    </row>
    <row r="409" spans="2:65" s="1" customFormat="1" ht="22.5" customHeight="1">
      <c r="B409" s="38"/>
      <c r="C409" s="183" t="s">
        <v>620</v>
      </c>
      <c r="D409" s="183" t="s">
        <v>129</v>
      </c>
      <c r="E409" s="184" t="s">
        <v>259</v>
      </c>
      <c r="F409" s="185" t="s">
        <v>260</v>
      </c>
      <c r="G409" s="186" t="s">
        <v>132</v>
      </c>
      <c r="H409" s="187">
        <v>514.596</v>
      </c>
      <c r="I409" s="188"/>
      <c r="J409" s="189">
        <f>ROUND(I409*H409,2)</f>
        <v>0</v>
      </c>
      <c r="K409" s="185" t="s">
        <v>21</v>
      </c>
      <c r="L409" s="58"/>
      <c r="M409" s="190" t="s">
        <v>21</v>
      </c>
      <c r="N409" s="191" t="s">
        <v>40</v>
      </c>
      <c r="O409" s="39"/>
      <c r="P409" s="192">
        <f>O409*H409</f>
        <v>0</v>
      </c>
      <c r="Q409" s="192">
        <v>0</v>
      </c>
      <c r="R409" s="192">
        <f>Q409*H409</f>
        <v>0</v>
      </c>
      <c r="S409" s="192">
        <v>0</v>
      </c>
      <c r="T409" s="193">
        <f>S409*H409</f>
        <v>0</v>
      </c>
      <c r="AR409" s="21" t="s">
        <v>133</v>
      </c>
      <c r="AT409" s="21" t="s">
        <v>129</v>
      </c>
      <c r="AU409" s="21" t="s">
        <v>76</v>
      </c>
      <c r="AY409" s="21" t="s">
        <v>126</v>
      </c>
      <c r="BE409" s="194">
        <f>IF(N409="základní",J409,0)</f>
        <v>0</v>
      </c>
      <c r="BF409" s="194">
        <f>IF(N409="snížená",J409,0)</f>
        <v>0</v>
      </c>
      <c r="BG409" s="194">
        <f>IF(N409="zákl. přenesená",J409,0)</f>
        <v>0</v>
      </c>
      <c r="BH409" s="194">
        <f>IF(N409="sníž. přenesená",J409,0)</f>
        <v>0</v>
      </c>
      <c r="BI409" s="194">
        <f>IF(N409="nulová",J409,0)</f>
        <v>0</v>
      </c>
      <c r="BJ409" s="21" t="s">
        <v>76</v>
      </c>
      <c r="BK409" s="194">
        <f>ROUND(I409*H409,2)</f>
        <v>0</v>
      </c>
      <c r="BL409" s="21" t="s">
        <v>133</v>
      </c>
      <c r="BM409" s="21" t="s">
        <v>620</v>
      </c>
    </row>
    <row r="410" spans="2:51" s="10" customFormat="1" ht="13.5">
      <c r="B410" s="195"/>
      <c r="C410" s="196"/>
      <c r="D410" s="197" t="s">
        <v>134</v>
      </c>
      <c r="E410" s="198" t="s">
        <v>21</v>
      </c>
      <c r="F410" s="199" t="s">
        <v>617</v>
      </c>
      <c r="G410" s="196"/>
      <c r="H410" s="200">
        <v>514.596</v>
      </c>
      <c r="I410" s="201"/>
      <c r="J410" s="196"/>
      <c r="K410" s="196"/>
      <c r="L410" s="202"/>
      <c r="M410" s="203"/>
      <c r="N410" s="204"/>
      <c r="O410" s="204"/>
      <c r="P410" s="204"/>
      <c r="Q410" s="204"/>
      <c r="R410" s="204"/>
      <c r="S410" s="204"/>
      <c r="T410" s="205"/>
      <c r="AT410" s="206" t="s">
        <v>134</v>
      </c>
      <c r="AU410" s="206" t="s">
        <v>76</v>
      </c>
      <c r="AV410" s="10" t="s">
        <v>78</v>
      </c>
      <c r="AW410" s="10" t="s">
        <v>33</v>
      </c>
      <c r="AX410" s="10" t="s">
        <v>69</v>
      </c>
      <c r="AY410" s="206" t="s">
        <v>126</v>
      </c>
    </row>
    <row r="411" spans="2:51" s="11" customFormat="1" ht="13.5">
      <c r="B411" s="207"/>
      <c r="C411" s="208"/>
      <c r="D411" s="209" t="s">
        <v>134</v>
      </c>
      <c r="E411" s="210" t="s">
        <v>21</v>
      </c>
      <c r="F411" s="211" t="s">
        <v>136</v>
      </c>
      <c r="G411" s="208"/>
      <c r="H411" s="212">
        <v>514.596</v>
      </c>
      <c r="I411" s="213"/>
      <c r="J411" s="208"/>
      <c r="K411" s="208"/>
      <c r="L411" s="214"/>
      <c r="M411" s="215"/>
      <c r="N411" s="216"/>
      <c r="O411" s="216"/>
      <c r="P411" s="216"/>
      <c r="Q411" s="216"/>
      <c r="R411" s="216"/>
      <c r="S411" s="216"/>
      <c r="T411" s="217"/>
      <c r="AT411" s="218" t="s">
        <v>134</v>
      </c>
      <c r="AU411" s="218" t="s">
        <v>76</v>
      </c>
      <c r="AV411" s="11" t="s">
        <v>133</v>
      </c>
      <c r="AW411" s="11" t="s">
        <v>33</v>
      </c>
      <c r="AX411" s="11" t="s">
        <v>76</v>
      </c>
      <c r="AY411" s="218" t="s">
        <v>126</v>
      </c>
    </row>
    <row r="412" spans="2:65" s="1" customFormat="1" ht="22.5" customHeight="1">
      <c r="B412" s="38"/>
      <c r="C412" s="183" t="s">
        <v>268</v>
      </c>
      <c r="D412" s="183" t="s">
        <v>129</v>
      </c>
      <c r="E412" s="184" t="s">
        <v>266</v>
      </c>
      <c r="F412" s="185" t="s">
        <v>267</v>
      </c>
      <c r="G412" s="186" t="s">
        <v>132</v>
      </c>
      <c r="H412" s="187">
        <v>514.596</v>
      </c>
      <c r="I412" s="188"/>
      <c r="J412" s="189">
        <f>ROUND(I412*H412,2)</f>
        <v>0</v>
      </c>
      <c r="K412" s="185" t="s">
        <v>21</v>
      </c>
      <c r="L412" s="58"/>
      <c r="M412" s="190" t="s">
        <v>21</v>
      </c>
      <c r="N412" s="191" t="s">
        <v>40</v>
      </c>
      <c r="O412" s="39"/>
      <c r="P412" s="192">
        <f>O412*H412</f>
        <v>0</v>
      </c>
      <c r="Q412" s="192">
        <v>0</v>
      </c>
      <c r="R412" s="192">
        <f>Q412*H412</f>
        <v>0</v>
      </c>
      <c r="S412" s="192">
        <v>0</v>
      </c>
      <c r="T412" s="193">
        <f>S412*H412</f>
        <v>0</v>
      </c>
      <c r="AR412" s="21" t="s">
        <v>133</v>
      </c>
      <c r="AT412" s="21" t="s">
        <v>129</v>
      </c>
      <c r="AU412" s="21" t="s">
        <v>76</v>
      </c>
      <c r="AY412" s="21" t="s">
        <v>126</v>
      </c>
      <c r="BE412" s="194">
        <f>IF(N412="základní",J412,0)</f>
        <v>0</v>
      </c>
      <c r="BF412" s="194">
        <f>IF(N412="snížená",J412,0)</f>
        <v>0</v>
      </c>
      <c r="BG412" s="194">
        <f>IF(N412="zákl. přenesená",J412,0)</f>
        <v>0</v>
      </c>
      <c r="BH412" s="194">
        <f>IF(N412="sníž. přenesená",J412,0)</f>
        <v>0</v>
      </c>
      <c r="BI412" s="194">
        <f>IF(N412="nulová",J412,0)</f>
        <v>0</v>
      </c>
      <c r="BJ412" s="21" t="s">
        <v>76</v>
      </c>
      <c r="BK412" s="194">
        <f>ROUND(I412*H412,2)</f>
        <v>0</v>
      </c>
      <c r="BL412" s="21" t="s">
        <v>133</v>
      </c>
      <c r="BM412" s="21" t="s">
        <v>268</v>
      </c>
    </row>
    <row r="413" spans="2:51" s="10" customFormat="1" ht="13.5">
      <c r="B413" s="195"/>
      <c r="C413" s="196"/>
      <c r="D413" s="197" t="s">
        <v>134</v>
      </c>
      <c r="E413" s="198" t="s">
        <v>21</v>
      </c>
      <c r="F413" s="199" t="s">
        <v>617</v>
      </c>
      <c r="G413" s="196"/>
      <c r="H413" s="200">
        <v>514.596</v>
      </c>
      <c r="I413" s="201"/>
      <c r="J413" s="196"/>
      <c r="K413" s="196"/>
      <c r="L413" s="202"/>
      <c r="M413" s="203"/>
      <c r="N413" s="204"/>
      <c r="O413" s="204"/>
      <c r="P413" s="204"/>
      <c r="Q413" s="204"/>
      <c r="R413" s="204"/>
      <c r="S413" s="204"/>
      <c r="T413" s="205"/>
      <c r="AT413" s="206" t="s">
        <v>134</v>
      </c>
      <c r="AU413" s="206" t="s">
        <v>76</v>
      </c>
      <c r="AV413" s="10" t="s">
        <v>78</v>
      </c>
      <c r="AW413" s="10" t="s">
        <v>33</v>
      </c>
      <c r="AX413" s="10" t="s">
        <v>69</v>
      </c>
      <c r="AY413" s="206" t="s">
        <v>126</v>
      </c>
    </row>
    <row r="414" spans="2:51" s="11" customFormat="1" ht="13.5">
      <c r="B414" s="207"/>
      <c r="C414" s="208"/>
      <c r="D414" s="209" t="s">
        <v>134</v>
      </c>
      <c r="E414" s="210" t="s">
        <v>21</v>
      </c>
      <c r="F414" s="211" t="s">
        <v>136</v>
      </c>
      <c r="G414" s="208"/>
      <c r="H414" s="212">
        <v>514.596</v>
      </c>
      <c r="I414" s="213"/>
      <c r="J414" s="208"/>
      <c r="K414" s="208"/>
      <c r="L414" s="214"/>
      <c r="M414" s="215"/>
      <c r="N414" s="216"/>
      <c r="O414" s="216"/>
      <c r="P414" s="216"/>
      <c r="Q414" s="216"/>
      <c r="R414" s="216"/>
      <c r="S414" s="216"/>
      <c r="T414" s="217"/>
      <c r="AT414" s="218" t="s">
        <v>134</v>
      </c>
      <c r="AU414" s="218" t="s">
        <v>76</v>
      </c>
      <c r="AV414" s="11" t="s">
        <v>133</v>
      </c>
      <c r="AW414" s="11" t="s">
        <v>33</v>
      </c>
      <c r="AX414" s="11" t="s">
        <v>76</v>
      </c>
      <c r="AY414" s="218" t="s">
        <v>126</v>
      </c>
    </row>
    <row r="415" spans="2:65" s="1" customFormat="1" ht="22.5" customHeight="1">
      <c r="B415" s="38"/>
      <c r="C415" s="183" t="s">
        <v>621</v>
      </c>
      <c r="D415" s="183" t="s">
        <v>129</v>
      </c>
      <c r="E415" s="184" t="s">
        <v>248</v>
      </c>
      <c r="F415" s="185" t="s">
        <v>249</v>
      </c>
      <c r="G415" s="186" t="s">
        <v>207</v>
      </c>
      <c r="H415" s="187">
        <v>9.6</v>
      </c>
      <c r="I415" s="188"/>
      <c r="J415" s="189">
        <f>ROUND(I415*H415,2)</f>
        <v>0</v>
      </c>
      <c r="K415" s="185" t="s">
        <v>21</v>
      </c>
      <c r="L415" s="58"/>
      <c r="M415" s="190" t="s">
        <v>21</v>
      </c>
      <c r="N415" s="191" t="s">
        <v>40</v>
      </c>
      <c r="O415" s="39"/>
      <c r="P415" s="192">
        <f>O415*H415</f>
        <v>0</v>
      </c>
      <c r="Q415" s="192">
        <v>0</v>
      </c>
      <c r="R415" s="192">
        <f>Q415*H415</f>
        <v>0</v>
      </c>
      <c r="S415" s="192">
        <v>0</v>
      </c>
      <c r="T415" s="193">
        <f>S415*H415</f>
        <v>0</v>
      </c>
      <c r="AR415" s="21" t="s">
        <v>133</v>
      </c>
      <c r="AT415" s="21" t="s">
        <v>129</v>
      </c>
      <c r="AU415" s="21" t="s">
        <v>76</v>
      </c>
      <c r="AY415" s="21" t="s">
        <v>126</v>
      </c>
      <c r="BE415" s="194">
        <f>IF(N415="základní",J415,0)</f>
        <v>0</v>
      </c>
      <c r="BF415" s="194">
        <f>IF(N415="snížená",J415,0)</f>
        <v>0</v>
      </c>
      <c r="BG415" s="194">
        <f>IF(N415="zákl. přenesená",J415,0)</f>
        <v>0</v>
      </c>
      <c r="BH415" s="194">
        <f>IF(N415="sníž. přenesená",J415,0)</f>
        <v>0</v>
      </c>
      <c r="BI415" s="194">
        <f>IF(N415="nulová",J415,0)</f>
        <v>0</v>
      </c>
      <c r="BJ415" s="21" t="s">
        <v>76</v>
      </c>
      <c r="BK415" s="194">
        <f>ROUND(I415*H415,2)</f>
        <v>0</v>
      </c>
      <c r="BL415" s="21" t="s">
        <v>133</v>
      </c>
      <c r="BM415" s="21" t="s">
        <v>621</v>
      </c>
    </row>
    <row r="416" spans="2:51" s="10" customFormat="1" ht="13.5">
      <c r="B416" s="195"/>
      <c r="C416" s="196"/>
      <c r="D416" s="197" t="s">
        <v>134</v>
      </c>
      <c r="E416" s="198" t="s">
        <v>21</v>
      </c>
      <c r="F416" s="199" t="s">
        <v>622</v>
      </c>
      <c r="G416" s="196"/>
      <c r="H416" s="200">
        <v>9.6</v>
      </c>
      <c r="I416" s="201"/>
      <c r="J416" s="196"/>
      <c r="K416" s="196"/>
      <c r="L416" s="202"/>
      <c r="M416" s="203"/>
      <c r="N416" s="204"/>
      <c r="O416" s="204"/>
      <c r="P416" s="204"/>
      <c r="Q416" s="204"/>
      <c r="R416" s="204"/>
      <c r="S416" s="204"/>
      <c r="T416" s="205"/>
      <c r="AT416" s="206" t="s">
        <v>134</v>
      </c>
      <c r="AU416" s="206" t="s">
        <v>76</v>
      </c>
      <c r="AV416" s="10" t="s">
        <v>78</v>
      </c>
      <c r="AW416" s="10" t="s">
        <v>33</v>
      </c>
      <c r="AX416" s="10" t="s">
        <v>69</v>
      </c>
      <c r="AY416" s="206" t="s">
        <v>126</v>
      </c>
    </row>
    <row r="417" spans="2:51" s="11" customFormat="1" ht="13.5">
      <c r="B417" s="207"/>
      <c r="C417" s="208"/>
      <c r="D417" s="209" t="s">
        <v>134</v>
      </c>
      <c r="E417" s="210" t="s">
        <v>21</v>
      </c>
      <c r="F417" s="211" t="s">
        <v>136</v>
      </c>
      <c r="G417" s="208"/>
      <c r="H417" s="212">
        <v>9.6</v>
      </c>
      <c r="I417" s="213"/>
      <c r="J417" s="208"/>
      <c r="K417" s="208"/>
      <c r="L417" s="214"/>
      <c r="M417" s="215"/>
      <c r="N417" s="216"/>
      <c r="O417" s="216"/>
      <c r="P417" s="216"/>
      <c r="Q417" s="216"/>
      <c r="R417" s="216"/>
      <c r="S417" s="216"/>
      <c r="T417" s="217"/>
      <c r="AT417" s="218" t="s">
        <v>134</v>
      </c>
      <c r="AU417" s="218" t="s">
        <v>76</v>
      </c>
      <c r="AV417" s="11" t="s">
        <v>133</v>
      </c>
      <c r="AW417" s="11" t="s">
        <v>33</v>
      </c>
      <c r="AX417" s="11" t="s">
        <v>76</v>
      </c>
      <c r="AY417" s="218" t="s">
        <v>126</v>
      </c>
    </row>
    <row r="418" spans="2:65" s="1" customFormat="1" ht="22.5" customHeight="1">
      <c r="B418" s="38"/>
      <c r="C418" s="183" t="s">
        <v>623</v>
      </c>
      <c r="D418" s="183" t="s">
        <v>129</v>
      </c>
      <c r="E418" s="184" t="s">
        <v>253</v>
      </c>
      <c r="F418" s="185" t="s">
        <v>254</v>
      </c>
      <c r="G418" s="186" t="s">
        <v>207</v>
      </c>
      <c r="H418" s="187">
        <v>28.8</v>
      </c>
      <c r="I418" s="188"/>
      <c r="J418" s="189">
        <f>ROUND(I418*H418,2)</f>
        <v>0</v>
      </c>
      <c r="K418" s="185" t="s">
        <v>21</v>
      </c>
      <c r="L418" s="58"/>
      <c r="M418" s="190" t="s">
        <v>21</v>
      </c>
      <c r="N418" s="191" t="s">
        <v>40</v>
      </c>
      <c r="O418" s="39"/>
      <c r="P418" s="192">
        <f>O418*H418</f>
        <v>0</v>
      </c>
      <c r="Q418" s="192">
        <v>0</v>
      </c>
      <c r="R418" s="192">
        <f>Q418*H418</f>
        <v>0</v>
      </c>
      <c r="S418" s="192">
        <v>0</v>
      </c>
      <c r="T418" s="193">
        <f>S418*H418</f>
        <v>0</v>
      </c>
      <c r="AR418" s="21" t="s">
        <v>133</v>
      </c>
      <c r="AT418" s="21" t="s">
        <v>129</v>
      </c>
      <c r="AU418" s="21" t="s">
        <v>76</v>
      </c>
      <c r="AY418" s="21" t="s">
        <v>126</v>
      </c>
      <c r="BE418" s="194">
        <f>IF(N418="základní",J418,0)</f>
        <v>0</v>
      </c>
      <c r="BF418" s="194">
        <f>IF(N418="snížená",J418,0)</f>
        <v>0</v>
      </c>
      <c r="BG418" s="194">
        <f>IF(N418="zákl. přenesená",J418,0)</f>
        <v>0</v>
      </c>
      <c r="BH418" s="194">
        <f>IF(N418="sníž. přenesená",J418,0)</f>
        <v>0</v>
      </c>
      <c r="BI418" s="194">
        <f>IF(N418="nulová",J418,0)</f>
        <v>0</v>
      </c>
      <c r="BJ418" s="21" t="s">
        <v>76</v>
      </c>
      <c r="BK418" s="194">
        <f>ROUND(I418*H418,2)</f>
        <v>0</v>
      </c>
      <c r="BL418" s="21" t="s">
        <v>133</v>
      </c>
      <c r="BM418" s="21" t="s">
        <v>623</v>
      </c>
    </row>
    <row r="419" spans="2:65" s="1" customFormat="1" ht="22.5" customHeight="1">
      <c r="B419" s="38"/>
      <c r="C419" s="183" t="s">
        <v>276</v>
      </c>
      <c r="D419" s="183" t="s">
        <v>129</v>
      </c>
      <c r="E419" s="184" t="s">
        <v>256</v>
      </c>
      <c r="F419" s="185" t="s">
        <v>257</v>
      </c>
      <c r="G419" s="186" t="s">
        <v>207</v>
      </c>
      <c r="H419" s="187">
        <v>9.6</v>
      </c>
      <c r="I419" s="188"/>
      <c r="J419" s="189">
        <f>ROUND(I419*H419,2)</f>
        <v>0</v>
      </c>
      <c r="K419" s="185" t="s">
        <v>21</v>
      </c>
      <c r="L419" s="58"/>
      <c r="M419" s="190" t="s">
        <v>21</v>
      </c>
      <c r="N419" s="191" t="s">
        <v>40</v>
      </c>
      <c r="O419" s="39"/>
      <c r="P419" s="192">
        <f>O419*H419</f>
        <v>0</v>
      </c>
      <c r="Q419" s="192">
        <v>0</v>
      </c>
      <c r="R419" s="192">
        <f>Q419*H419</f>
        <v>0</v>
      </c>
      <c r="S419" s="192">
        <v>0</v>
      </c>
      <c r="T419" s="193">
        <f>S419*H419</f>
        <v>0</v>
      </c>
      <c r="AR419" s="21" t="s">
        <v>133</v>
      </c>
      <c r="AT419" s="21" t="s">
        <v>129</v>
      </c>
      <c r="AU419" s="21" t="s">
        <v>76</v>
      </c>
      <c r="AY419" s="21" t="s">
        <v>126</v>
      </c>
      <c r="BE419" s="194">
        <f>IF(N419="základní",J419,0)</f>
        <v>0</v>
      </c>
      <c r="BF419" s="194">
        <f>IF(N419="snížená",J419,0)</f>
        <v>0</v>
      </c>
      <c r="BG419" s="194">
        <f>IF(N419="zákl. přenesená",J419,0)</f>
        <v>0</v>
      </c>
      <c r="BH419" s="194">
        <f>IF(N419="sníž. přenesená",J419,0)</f>
        <v>0</v>
      </c>
      <c r="BI419" s="194">
        <f>IF(N419="nulová",J419,0)</f>
        <v>0</v>
      </c>
      <c r="BJ419" s="21" t="s">
        <v>76</v>
      </c>
      <c r="BK419" s="194">
        <f>ROUND(I419*H419,2)</f>
        <v>0</v>
      </c>
      <c r="BL419" s="21" t="s">
        <v>133</v>
      </c>
      <c r="BM419" s="21" t="s">
        <v>276</v>
      </c>
    </row>
    <row r="420" spans="2:51" s="10" customFormat="1" ht="13.5">
      <c r="B420" s="195"/>
      <c r="C420" s="196"/>
      <c r="D420" s="197" t="s">
        <v>134</v>
      </c>
      <c r="E420" s="198" t="s">
        <v>21</v>
      </c>
      <c r="F420" s="199" t="s">
        <v>622</v>
      </c>
      <c r="G420" s="196"/>
      <c r="H420" s="200">
        <v>9.6</v>
      </c>
      <c r="I420" s="201"/>
      <c r="J420" s="196"/>
      <c r="K420" s="196"/>
      <c r="L420" s="202"/>
      <c r="M420" s="203"/>
      <c r="N420" s="204"/>
      <c r="O420" s="204"/>
      <c r="P420" s="204"/>
      <c r="Q420" s="204"/>
      <c r="R420" s="204"/>
      <c r="S420" s="204"/>
      <c r="T420" s="205"/>
      <c r="AT420" s="206" t="s">
        <v>134</v>
      </c>
      <c r="AU420" s="206" t="s">
        <v>76</v>
      </c>
      <c r="AV420" s="10" t="s">
        <v>78</v>
      </c>
      <c r="AW420" s="10" t="s">
        <v>33</v>
      </c>
      <c r="AX420" s="10" t="s">
        <v>69</v>
      </c>
      <c r="AY420" s="206" t="s">
        <v>126</v>
      </c>
    </row>
    <row r="421" spans="2:51" s="11" customFormat="1" ht="13.5">
      <c r="B421" s="207"/>
      <c r="C421" s="208"/>
      <c r="D421" s="209" t="s">
        <v>134</v>
      </c>
      <c r="E421" s="210" t="s">
        <v>21</v>
      </c>
      <c r="F421" s="211" t="s">
        <v>136</v>
      </c>
      <c r="G421" s="208"/>
      <c r="H421" s="212">
        <v>9.6</v>
      </c>
      <c r="I421" s="213"/>
      <c r="J421" s="208"/>
      <c r="K421" s="208"/>
      <c r="L421" s="214"/>
      <c r="M421" s="215"/>
      <c r="N421" s="216"/>
      <c r="O421" s="216"/>
      <c r="P421" s="216"/>
      <c r="Q421" s="216"/>
      <c r="R421" s="216"/>
      <c r="S421" s="216"/>
      <c r="T421" s="217"/>
      <c r="AT421" s="218" t="s">
        <v>134</v>
      </c>
      <c r="AU421" s="218" t="s">
        <v>76</v>
      </c>
      <c r="AV421" s="11" t="s">
        <v>133</v>
      </c>
      <c r="AW421" s="11" t="s">
        <v>33</v>
      </c>
      <c r="AX421" s="11" t="s">
        <v>76</v>
      </c>
      <c r="AY421" s="218" t="s">
        <v>126</v>
      </c>
    </row>
    <row r="422" spans="2:65" s="1" customFormat="1" ht="22.5" customHeight="1">
      <c r="B422" s="38"/>
      <c r="C422" s="183" t="s">
        <v>624</v>
      </c>
      <c r="D422" s="183" t="s">
        <v>129</v>
      </c>
      <c r="E422" s="184" t="s">
        <v>263</v>
      </c>
      <c r="F422" s="185" t="s">
        <v>264</v>
      </c>
      <c r="G422" s="186" t="s">
        <v>132</v>
      </c>
      <c r="H422" s="187">
        <v>1543.788</v>
      </c>
      <c r="I422" s="188"/>
      <c r="J422" s="189">
        <f>ROUND(I422*H422,2)</f>
        <v>0</v>
      </c>
      <c r="K422" s="185" t="s">
        <v>21</v>
      </c>
      <c r="L422" s="58"/>
      <c r="M422" s="190" t="s">
        <v>21</v>
      </c>
      <c r="N422" s="191" t="s">
        <v>40</v>
      </c>
      <c r="O422" s="39"/>
      <c r="P422" s="192">
        <f>O422*H422</f>
        <v>0</v>
      </c>
      <c r="Q422" s="192">
        <v>0</v>
      </c>
      <c r="R422" s="192">
        <f>Q422*H422</f>
        <v>0</v>
      </c>
      <c r="S422" s="192">
        <v>0</v>
      </c>
      <c r="T422" s="193">
        <f>S422*H422</f>
        <v>0</v>
      </c>
      <c r="AR422" s="21" t="s">
        <v>133</v>
      </c>
      <c r="AT422" s="21" t="s">
        <v>129</v>
      </c>
      <c r="AU422" s="21" t="s">
        <v>76</v>
      </c>
      <c r="AY422" s="21" t="s">
        <v>126</v>
      </c>
      <c r="BE422" s="194">
        <f>IF(N422="základní",J422,0)</f>
        <v>0</v>
      </c>
      <c r="BF422" s="194">
        <f>IF(N422="snížená",J422,0)</f>
        <v>0</v>
      </c>
      <c r="BG422" s="194">
        <f>IF(N422="zákl. přenesená",J422,0)</f>
        <v>0</v>
      </c>
      <c r="BH422" s="194">
        <f>IF(N422="sníž. přenesená",J422,0)</f>
        <v>0</v>
      </c>
      <c r="BI422" s="194">
        <f>IF(N422="nulová",J422,0)</f>
        <v>0</v>
      </c>
      <c r="BJ422" s="21" t="s">
        <v>76</v>
      </c>
      <c r="BK422" s="194">
        <f>ROUND(I422*H422,2)</f>
        <v>0</v>
      </c>
      <c r="BL422" s="21" t="s">
        <v>133</v>
      </c>
      <c r="BM422" s="21" t="s">
        <v>624</v>
      </c>
    </row>
    <row r="423" spans="2:51" s="10" customFormat="1" ht="13.5">
      <c r="B423" s="195"/>
      <c r="C423" s="196"/>
      <c r="D423" s="197" t="s">
        <v>134</v>
      </c>
      <c r="E423" s="198" t="s">
        <v>21</v>
      </c>
      <c r="F423" s="199" t="s">
        <v>619</v>
      </c>
      <c r="G423" s="196"/>
      <c r="H423" s="200">
        <v>1543.788</v>
      </c>
      <c r="I423" s="201"/>
      <c r="J423" s="196"/>
      <c r="K423" s="196"/>
      <c r="L423" s="202"/>
      <c r="M423" s="203"/>
      <c r="N423" s="204"/>
      <c r="O423" s="204"/>
      <c r="P423" s="204"/>
      <c r="Q423" s="204"/>
      <c r="R423" s="204"/>
      <c r="S423" s="204"/>
      <c r="T423" s="205"/>
      <c r="AT423" s="206" t="s">
        <v>134</v>
      </c>
      <c r="AU423" s="206" t="s">
        <v>76</v>
      </c>
      <c r="AV423" s="10" t="s">
        <v>78</v>
      </c>
      <c r="AW423" s="10" t="s">
        <v>33</v>
      </c>
      <c r="AX423" s="10" t="s">
        <v>69</v>
      </c>
      <c r="AY423" s="206" t="s">
        <v>126</v>
      </c>
    </row>
    <row r="424" spans="2:63" s="9" customFormat="1" ht="37.35" customHeight="1">
      <c r="B424" s="166"/>
      <c r="C424" s="167"/>
      <c r="D424" s="180" t="s">
        <v>68</v>
      </c>
      <c r="E424" s="181" t="s">
        <v>620</v>
      </c>
      <c r="F424" s="181" t="s">
        <v>625</v>
      </c>
      <c r="G424" s="167"/>
      <c r="H424" s="167"/>
      <c r="I424" s="170"/>
      <c r="J424" s="182">
        <f>BK424</f>
        <v>0</v>
      </c>
      <c r="K424" s="167"/>
      <c r="L424" s="172"/>
      <c r="M424" s="173"/>
      <c r="N424" s="174"/>
      <c r="O424" s="174"/>
      <c r="P424" s="175">
        <f>SUM(P425:P427)</f>
        <v>0</v>
      </c>
      <c r="Q424" s="174"/>
      <c r="R424" s="175">
        <f>SUM(R425:R427)</f>
        <v>0</v>
      </c>
      <c r="S424" s="174"/>
      <c r="T424" s="176">
        <f>SUM(T425:T427)</f>
        <v>0</v>
      </c>
      <c r="AR424" s="177" t="s">
        <v>76</v>
      </c>
      <c r="AT424" s="178" t="s">
        <v>68</v>
      </c>
      <c r="AU424" s="178" t="s">
        <v>69</v>
      </c>
      <c r="AY424" s="177" t="s">
        <v>126</v>
      </c>
      <c r="BK424" s="179">
        <f>SUM(BK425:BK427)</f>
        <v>0</v>
      </c>
    </row>
    <row r="425" spans="2:65" s="1" customFormat="1" ht="22.5" customHeight="1">
      <c r="B425" s="38"/>
      <c r="C425" s="183" t="s">
        <v>626</v>
      </c>
      <c r="D425" s="183" t="s">
        <v>129</v>
      </c>
      <c r="E425" s="184" t="s">
        <v>627</v>
      </c>
      <c r="F425" s="185" t="s">
        <v>628</v>
      </c>
      <c r="G425" s="186" t="s">
        <v>132</v>
      </c>
      <c r="H425" s="187">
        <v>153.99</v>
      </c>
      <c r="I425" s="188"/>
      <c r="J425" s="189">
        <f>ROUND(I425*H425,2)</f>
        <v>0</v>
      </c>
      <c r="K425" s="185" t="s">
        <v>21</v>
      </c>
      <c r="L425" s="58"/>
      <c r="M425" s="190" t="s">
        <v>21</v>
      </c>
      <c r="N425" s="191" t="s">
        <v>40</v>
      </c>
      <c r="O425" s="39"/>
      <c r="P425" s="192">
        <f>O425*H425</f>
        <v>0</v>
      </c>
      <c r="Q425" s="192">
        <v>0</v>
      </c>
      <c r="R425" s="192">
        <f>Q425*H425</f>
        <v>0</v>
      </c>
      <c r="S425" s="192">
        <v>0</v>
      </c>
      <c r="T425" s="193">
        <f>S425*H425</f>
        <v>0</v>
      </c>
      <c r="AR425" s="21" t="s">
        <v>133</v>
      </c>
      <c r="AT425" s="21" t="s">
        <v>129</v>
      </c>
      <c r="AU425" s="21" t="s">
        <v>76</v>
      </c>
      <c r="AY425" s="21" t="s">
        <v>126</v>
      </c>
      <c r="BE425" s="194">
        <f>IF(N425="základní",J425,0)</f>
        <v>0</v>
      </c>
      <c r="BF425" s="194">
        <f>IF(N425="snížená",J425,0)</f>
        <v>0</v>
      </c>
      <c r="BG425" s="194">
        <f>IF(N425="zákl. přenesená",J425,0)</f>
        <v>0</v>
      </c>
      <c r="BH425" s="194">
        <f>IF(N425="sníž. přenesená",J425,0)</f>
        <v>0</v>
      </c>
      <c r="BI425" s="194">
        <f>IF(N425="nulová",J425,0)</f>
        <v>0</v>
      </c>
      <c r="BJ425" s="21" t="s">
        <v>76</v>
      </c>
      <c r="BK425" s="194">
        <f>ROUND(I425*H425,2)</f>
        <v>0</v>
      </c>
      <c r="BL425" s="21" t="s">
        <v>133</v>
      </c>
      <c r="BM425" s="21" t="s">
        <v>626</v>
      </c>
    </row>
    <row r="426" spans="2:51" s="10" customFormat="1" ht="13.5">
      <c r="B426" s="195"/>
      <c r="C426" s="196"/>
      <c r="D426" s="197" t="s">
        <v>134</v>
      </c>
      <c r="E426" s="198" t="s">
        <v>21</v>
      </c>
      <c r="F426" s="199" t="s">
        <v>629</v>
      </c>
      <c r="G426" s="196"/>
      <c r="H426" s="200">
        <v>153.99</v>
      </c>
      <c r="I426" s="201"/>
      <c r="J426" s="196"/>
      <c r="K426" s="196"/>
      <c r="L426" s="202"/>
      <c r="M426" s="203"/>
      <c r="N426" s="204"/>
      <c r="O426" s="204"/>
      <c r="P426" s="204"/>
      <c r="Q426" s="204"/>
      <c r="R426" s="204"/>
      <c r="S426" s="204"/>
      <c r="T426" s="205"/>
      <c r="AT426" s="206" t="s">
        <v>134</v>
      </c>
      <c r="AU426" s="206" t="s">
        <v>76</v>
      </c>
      <c r="AV426" s="10" t="s">
        <v>78</v>
      </c>
      <c r="AW426" s="10" t="s">
        <v>33</v>
      </c>
      <c r="AX426" s="10" t="s">
        <v>69</v>
      </c>
      <c r="AY426" s="206" t="s">
        <v>126</v>
      </c>
    </row>
    <row r="427" spans="2:51" s="11" customFormat="1" ht="13.5">
      <c r="B427" s="207"/>
      <c r="C427" s="208"/>
      <c r="D427" s="197" t="s">
        <v>134</v>
      </c>
      <c r="E427" s="219" t="s">
        <v>21</v>
      </c>
      <c r="F427" s="220" t="s">
        <v>136</v>
      </c>
      <c r="G427" s="208"/>
      <c r="H427" s="221">
        <v>153.99</v>
      </c>
      <c r="I427" s="213"/>
      <c r="J427" s="208"/>
      <c r="K427" s="208"/>
      <c r="L427" s="214"/>
      <c r="M427" s="215"/>
      <c r="N427" s="216"/>
      <c r="O427" s="216"/>
      <c r="P427" s="216"/>
      <c r="Q427" s="216"/>
      <c r="R427" s="216"/>
      <c r="S427" s="216"/>
      <c r="T427" s="217"/>
      <c r="AT427" s="218" t="s">
        <v>134</v>
      </c>
      <c r="AU427" s="218" t="s">
        <v>76</v>
      </c>
      <c r="AV427" s="11" t="s">
        <v>133</v>
      </c>
      <c r="AW427" s="11" t="s">
        <v>33</v>
      </c>
      <c r="AX427" s="11" t="s">
        <v>76</v>
      </c>
      <c r="AY427" s="218" t="s">
        <v>126</v>
      </c>
    </row>
    <row r="428" spans="2:63" s="9" customFormat="1" ht="37.35" customHeight="1">
      <c r="B428" s="166"/>
      <c r="C428" s="167"/>
      <c r="D428" s="180" t="s">
        <v>68</v>
      </c>
      <c r="E428" s="181" t="s">
        <v>268</v>
      </c>
      <c r="F428" s="181" t="s">
        <v>269</v>
      </c>
      <c r="G428" s="167"/>
      <c r="H428" s="167"/>
      <c r="I428" s="170"/>
      <c r="J428" s="182">
        <f>BK428</f>
        <v>0</v>
      </c>
      <c r="K428" s="167"/>
      <c r="L428" s="172"/>
      <c r="M428" s="173"/>
      <c r="N428" s="174"/>
      <c r="O428" s="174"/>
      <c r="P428" s="175">
        <f>SUM(P429:P454)</f>
        <v>0</v>
      </c>
      <c r="Q428" s="174"/>
      <c r="R428" s="175">
        <f>SUM(R429:R454)</f>
        <v>0</v>
      </c>
      <c r="S428" s="174"/>
      <c r="T428" s="176">
        <f>SUM(T429:T454)</f>
        <v>0</v>
      </c>
      <c r="AR428" s="177" t="s">
        <v>76</v>
      </c>
      <c r="AT428" s="178" t="s">
        <v>68</v>
      </c>
      <c r="AU428" s="178" t="s">
        <v>69</v>
      </c>
      <c r="AY428" s="177" t="s">
        <v>126</v>
      </c>
      <c r="BK428" s="179">
        <f>SUM(BK429:BK454)</f>
        <v>0</v>
      </c>
    </row>
    <row r="429" spans="2:65" s="1" customFormat="1" ht="22.5" customHeight="1">
      <c r="B429" s="38"/>
      <c r="C429" s="183" t="s">
        <v>630</v>
      </c>
      <c r="D429" s="183" t="s">
        <v>129</v>
      </c>
      <c r="E429" s="184" t="s">
        <v>631</v>
      </c>
      <c r="F429" s="185" t="s">
        <v>632</v>
      </c>
      <c r="G429" s="186" t="s">
        <v>224</v>
      </c>
      <c r="H429" s="187">
        <v>1</v>
      </c>
      <c r="I429" s="188"/>
      <c r="J429" s="189">
        <f>ROUND(I429*H429,2)</f>
        <v>0</v>
      </c>
      <c r="K429" s="185" t="s">
        <v>21</v>
      </c>
      <c r="L429" s="58"/>
      <c r="M429" s="190" t="s">
        <v>21</v>
      </c>
      <c r="N429" s="191" t="s">
        <v>40</v>
      </c>
      <c r="O429" s="39"/>
      <c r="P429" s="192">
        <f>O429*H429</f>
        <v>0</v>
      </c>
      <c r="Q429" s="192">
        <v>0</v>
      </c>
      <c r="R429" s="192">
        <f>Q429*H429</f>
        <v>0</v>
      </c>
      <c r="S429" s="192">
        <v>0</v>
      </c>
      <c r="T429" s="193">
        <f>S429*H429</f>
        <v>0</v>
      </c>
      <c r="AR429" s="21" t="s">
        <v>133</v>
      </c>
      <c r="AT429" s="21" t="s">
        <v>129</v>
      </c>
      <c r="AU429" s="21" t="s">
        <v>76</v>
      </c>
      <c r="AY429" s="21" t="s">
        <v>126</v>
      </c>
      <c r="BE429" s="194">
        <f>IF(N429="základní",J429,0)</f>
        <v>0</v>
      </c>
      <c r="BF429" s="194">
        <f>IF(N429="snížená",J429,0)</f>
        <v>0</v>
      </c>
      <c r="BG429" s="194">
        <f>IF(N429="zákl. přenesená",J429,0)</f>
        <v>0</v>
      </c>
      <c r="BH429" s="194">
        <f>IF(N429="sníž. přenesená",J429,0)</f>
        <v>0</v>
      </c>
      <c r="BI429" s="194">
        <f>IF(N429="nulová",J429,0)</f>
        <v>0</v>
      </c>
      <c r="BJ429" s="21" t="s">
        <v>76</v>
      </c>
      <c r="BK429" s="194">
        <f>ROUND(I429*H429,2)</f>
        <v>0</v>
      </c>
      <c r="BL429" s="21" t="s">
        <v>133</v>
      </c>
      <c r="BM429" s="21" t="s">
        <v>630</v>
      </c>
    </row>
    <row r="430" spans="2:65" s="1" customFormat="1" ht="22.5" customHeight="1">
      <c r="B430" s="38"/>
      <c r="C430" s="183" t="s">
        <v>633</v>
      </c>
      <c r="D430" s="183" t="s">
        <v>129</v>
      </c>
      <c r="E430" s="184" t="s">
        <v>634</v>
      </c>
      <c r="F430" s="185" t="s">
        <v>635</v>
      </c>
      <c r="G430" s="186" t="s">
        <v>224</v>
      </c>
      <c r="H430" s="187">
        <v>1</v>
      </c>
      <c r="I430" s="188"/>
      <c r="J430" s="189">
        <f>ROUND(I430*H430,2)</f>
        <v>0</v>
      </c>
      <c r="K430" s="185" t="s">
        <v>21</v>
      </c>
      <c r="L430" s="58"/>
      <c r="M430" s="190" t="s">
        <v>21</v>
      </c>
      <c r="N430" s="191" t="s">
        <v>40</v>
      </c>
      <c r="O430" s="39"/>
      <c r="P430" s="192">
        <f>O430*H430</f>
        <v>0</v>
      </c>
      <c r="Q430" s="192">
        <v>0</v>
      </c>
      <c r="R430" s="192">
        <f>Q430*H430</f>
        <v>0</v>
      </c>
      <c r="S430" s="192">
        <v>0</v>
      </c>
      <c r="T430" s="193">
        <f>S430*H430</f>
        <v>0</v>
      </c>
      <c r="AR430" s="21" t="s">
        <v>133</v>
      </c>
      <c r="AT430" s="21" t="s">
        <v>129</v>
      </c>
      <c r="AU430" s="21" t="s">
        <v>76</v>
      </c>
      <c r="AY430" s="21" t="s">
        <v>126</v>
      </c>
      <c r="BE430" s="194">
        <f>IF(N430="základní",J430,0)</f>
        <v>0</v>
      </c>
      <c r="BF430" s="194">
        <f>IF(N430="snížená",J430,0)</f>
        <v>0</v>
      </c>
      <c r="BG430" s="194">
        <f>IF(N430="zákl. přenesená",J430,0)</f>
        <v>0</v>
      </c>
      <c r="BH430" s="194">
        <f>IF(N430="sníž. přenesená",J430,0)</f>
        <v>0</v>
      </c>
      <c r="BI430" s="194">
        <f>IF(N430="nulová",J430,0)</f>
        <v>0</v>
      </c>
      <c r="BJ430" s="21" t="s">
        <v>76</v>
      </c>
      <c r="BK430" s="194">
        <f>ROUND(I430*H430,2)</f>
        <v>0</v>
      </c>
      <c r="BL430" s="21" t="s">
        <v>133</v>
      </c>
      <c r="BM430" s="21" t="s">
        <v>633</v>
      </c>
    </row>
    <row r="431" spans="2:65" s="1" customFormat="1" ht="22.5" customHeight="1">
      <c r="B431" s="38"/>
      <c r="C431" s="183" t="s">
        <v>636</v>
      </c>
      <c r="D431" s="183" t="s">
        <v>129</v>
      </c>
      <c r="E431" s="184" t="s">
        <v>637</v>
      </c>
      <c r="F431" s="185" t="s">
        <v>638</v>
      </c>
      <c r="G431" s="186" t="s">
        <v>412</v>
      </c>
      <c r="H431" s="187">
        <v>2.295</v>
      </c>
      <c r="I431" s="188"/>
      <c r="J431" s="189">
        <f>ROUND(I431*H431,2)</f>
        <v>0</v>
      </c>
      <c r="K431" s="185" t="s">
        <v>21</v>
      </c>
      <c r="L431" s="58"/>
      <c r="M431" s="190" t="s">
        <v>21</v>
      </c>
      <c r="N431" s="191" t="s">
        <v>40</v>
      </c>
      <c r="O431" s="39"/>
      <c r="P431" s="192">
        <f>O431*H431</f>
        <v>0</v>
      </c>
      <c r="Q431" s="192">
        <v>0</v>
      </c>
      <c r="R431" s="192">
        <f>Q431*H431</f>
        <v>0</v>
      </c>
      <c r="S431" s="192">
        <v>0</v>
      </c>
      <c r="T431" s="193">
        <f>S431*H431</f>
        <v>0</v>
      </c>
      <c r="AR431" s="21" t="s">
        <v>133</v>
      </c>
      <c r="AT431" s="21" t="s">
        <v>129</v>
      </c>
      <c r="AU431" s="21" t="s">
        <v>76</v>
      </c>
      <c r="AY431" s="21" t="s">
        <v>126</v>
      </c>
      <c r="BE431" s="194">
        <f>IF(N431="základní",J431,0)</f>
        <v>0</v>
      </c>
      <c r="BF431" s="194">
        <f>IF(N431="snížená",J431,0)</f>
        <v>0</v>
      </c>
      <c r="BG431" s="194">
        <f>IF(N431="zákl. přenesená",J431,0)</f>
        <v>0</v>
      </c>
      <c r="BH431" s="194">
        <f>IF(N431="sníž. přenesená",J431,0)</f>
        <v>0</v>
      </c>
      <c r="BI431" s="194">
        <f>IF(N431="nulová",J431,0)</f>
        <v>0</v>
      </c>
      <c r="BJ431" s="21" t="s">
        <v>76</v>
      </c>
      <c r="BK431" s="194">
        <f>ROUND(I431*H431,2)</f>
        <v>0</v>
      </c>
      <c r="BL431" s="21" t="s">
        <v>133</v>
      </c>
      <c r="BM431" s="21" t="s">
        <v>636</v>
      </c>
    </row>
    <row r="432" spans="2:51" s="10" customFormat="1" ht="13.5">
      <c r="B432" s="195"/>
      <c r="C432" s="196"/>
      <c r="D432" s="197" t="s">
        <v>134</v>
      </c>
      <c r="E432" s="198" t="s">
        <v>21</v>
      </c>
      <c r="F432" s="199" t="s">
        <v>639</v>
      </c>
      <c r="G432" s="196"/>
      <c r="H432" s="200">
        <v>2.295</v>
      </c>
      <c r="I432" s="201"/>
      <c r="J432" s="196"/>
      <c r="K432" s="196"/>
      <c r="L432" s="202"/>
      <c r="M432" s="203"/>
      <c r="N432" s="204"/>
      <c r="O432" s="204"/>
      <c r="P432" s="204"/>
      <c r="Q432" s="204"/>
      <c r="R432" s="204"/>
      <c r="S432" s="204"/>
      <c r="T432" s="205"/>
      <c r="AT432" s="206" t="s">
        <v>134</v>
      </c>
      <c r="AU432" s="206" t="s">
        <v>76</v>
      </c>
      <c r="AV432" s="10" t="s">
        <v>78</v>
      </c>
      <c r="AW432" s="10" t="s">
        <v>33</v>
      </c>
      <c r="AX432" s="10" t="s">
        <v>69</v>
      </c>
      <c r="AY432" s="206" t="s">
        <v>126</v>
      </c>
    </row>
    <row r="433" spans="2:51" s="11" customFormat="1" ht="13.5">
      <c r="B433" s="207"/>
      <c r="C433" s="208"/>
      <c r="D433" s="209" t="s">
        <v>134</v>
      </c>
      <c r="E433" s="210" t="s">
        <v>21</v>
      </c>
      <c r="F433" s="211" t="s">
        <v>136</v>
      </c>
      <c r="G433" s="208"/>
      <c r="H433" s="212">
        <v>2.295</v>
      </c>
      <c r="I433" s="213"/>
      <c r="J433" s="208"/>
      <c r="K433" s="208"/>
      <c r="L433" s="214"/>
      <c r="M433" s="215"/>
      <c r="N433" s="216"/>
      <c r="O433" s="216"/>
      <c r="P433" s="216"/>
      <c r="Q433" s="216"/>
      <c r="R433" s="216"/>
      <c r="S433" s="216"/>
      <c r="T433" s="217"/>
      <c r="AT433" s="218" t="s">
        <v>134</v>
      </c>
      <c r="AU433" s="218" t="s">
        <v>76</v>
      </c>
      <c r="AV433" s="11" t="s">
        <v>133</v>
      </c>
      <c r="AW433" s="11" t="s">
        <v>33</v>
      </c>
      <c r="AX433" s="11" t="s">
        <v>76</v>
      </c>
      <c r="AY433" s="218" t="s">
        <v>126</v>
      </c>
    </row>
    <row r="434" spans="2:65" s="1" customFormat="1" ht="22.5" customHeight="1">
      <c r="B434" s="38"/>
      <c r="C434" s="183" t="s">
        <v>640</v>
      </c>
      <c r="D434" s="183" t="s">
        <v>129</v>
      </c>
      <c r="E434" s="184" t="s">
        <v>641</v>
      </c>
      <c r="F434" s="185" t="s">
        <v>642</v>
      </c>
      <c r="G434" s="186" t="s">
        <v>224</v>
      </c>
      <c r="H434" s="187">
        <v>1</v>
      </c>
      <c r="I434" s="188"/>
      <c r="J434" s="189">
        <f>ROUND(I434*H434,2)</f>
        <v>0</v>
      </c>
      <c r="K434" s="185" t="s">
        <v>21</v>
      </c>
      <c r="L434" s="58"/>
      <c r="M434" s="190" t="s">
        <v>21</v>
      </c>
      <c r="N434" s="191" t="s">
        <v>40</v>
      </c>
      <c r="O434" s="39"/>
      <c r="P434" s="192">
        <f>O434*H434</f>
        <v>0</v>
      </c>
      <c r="Q434" s="192">
        <v>0</v>
      </c>
      <c r="R434" s="192">
        <f>Q434*H434</f>
        <v>0</v>
      </c>
      <c r="S434" s="192">
        <v>0</v>
      </c>
      <c r="T434" s="193">
        <f>S434*H434</f>
        <v>0</v>
      </c>
      <c r="AR434" s="21" t="s">
        <v>133</v>
      </c>
      <c r="AT434" s="21" t="s">
        <v>129</v>
      </c>
      <c r="AU434" s="21" t="s">
        <v>76</v>
      </c>
      <c r="AY434" s="21" t="s">
        <v>126</v>
      </c>
      <c r="BE434" s="194">
        <f>IF(N434="základní",J434,0)</f>
        <v>0</v>
      </c>
      <c r="BF434" s="194">
        <f>IF(N434="snížená",J434,0)</f>
        <v>0</v>
      </c>
      <c r="BG434" s="194">
        <f>IF(N434="zákl. přenesená",J434,0)</f>
        <v>0</v>
      </c>
      <c r="BH434" s="194">
        <f>IF(N434="sníž. přenesená",J434,0)</f>
        <v>0</v>
      </c>
      <c r="BI434" s="194">
        <f>IF(N434="nulová",J434,0)</f>
        <v>0</v>
      </c>
      <c r="BJ434" s="21" t="s">
        <v>76</v>
      </c>
      <c r="BK434" s="194">
        <f>ROUND(I434*H434,2)</f>
        <v>0</v>
      </c>
      <c r="BL434" s="21" t="s">
        <v>133</v>
      </c>
      <c r="BM434" s="21" t="s">
        <v>640</v>
      </c>
    </row>
    <row r="435" spans="2:51" s="10" customFormat="1" ht="13.5">
      <c r="B435" s="195"/>
      <c r="C435" s="196"/>
      <c r="D435" s="197" t="s">
        <v>134</v>
      </c>
      <c r="E435" s="198" t="s">
        <v>21</v>
      </c>
      <c r="F435" s="199" t="s">
        <v>643</v>
      </c>
      <c r="G435" s="196"/>
      <c r="H435" s="200">
        <v>1</v>
      </c>
      <c r="I435" s="201"/>
      <c r="J435" s="196"/>
      <c r="K435" s="196"/>
      <c r="L435" s="202"/>
      <c r="M435" s="203"/>
      <c r="N435" s="204"/>
      <c r="O435" s="204"/>
      <c r="P435" s="204"/>
      <c r="Q435" s="204"/>
      <c r="R435" s="204"/>
      <c r="S435" s="204"/>
      <c r="T435" s="205"/>
      <c r="AT435" s="206" t="s">
        <v>134</v>
      </c>
      <c r="AU435" s="206" t="s">
        <v>76</v>
      </c>
      <c r="AV435" s="10" t="s">
        <v>78</v>
      </c>
      <c r="AW435" s="10" t="s">
        <v>33</v>
      </c>
      <c r="AX435" s="10" t="s">
        <v>69</v>
      </c>
      <c r="AY435" s="206" t="s">
        <v>126</v>
      </c>
    </row>
    <row r="436" spans="2:51" s="11" customFormat="1" ht="13.5">
      <c r="B436" s="207"/>
      <c r="C436" s="208"/>
      <c r="D436" s="209" t="s">
        <v>134</v>
      </c>
      <c r="E436" s="210" t="s">
        <v>21</v>
      </c>
      <c r="F436" s="211" t="s">
        <v>136</v>
      </c>
      <c r="G436" s="208"/>
      <c r="H436" s="212">
        <v>1</v>
      </c>
      <c r="I436" s="213"/>
      <c r="J436" s="208"/>
      <c r="K436" s="208"/>
      <c r="L436" s="214"/>
      <c r="M436" s="215"/>
      <c r="N436" s="216"/>
      <c r="O436" s="216"/>
      <c r="P436" s="216"/>
      <c r="Q436" s="216"/>
      <c r="R436" s="216"/>
      <c r="S436" s="216"/>
      <c r="T436" s="217"/>
      <c r="AT436" s="218" t="s">
        <v>134</v>
      </c>
      <c r="AU436" s="218" t="s">
        <v>76</v>
      </c>
      <c r="AV436" s="11" t="s">
        <v>133</v>
      </c>
      <c r="AW436" s="11" t="s">
        <v>33</v>
      </c>
      <c r="AX436" s="11" t="s">
        <v>76</v>
      </c>
      <c r="AY436" s="218" t="s">
        <v>126</v>
      </c>
    </row>
    <row r="437" spans="2:65" s="1" customFormat="1" ht="22.5" customHeight="1">
      <c r="B437" s="38"/>
      <c r="C437" s="183" t="s">
        <v>644</v>
      </c>
      <c r="D437" s="183" t="s">
        <v>129</v>
      </c>
      <c r="E437" s="184" t="s">
        <v>645</v>
      </c>
      <c r="F437" s="185" t="s">
        <v>646</v>
      </c>
      <c r="G437" s="186" t="s">
        <v>132</v>
      </c>
      <c r="H437" s="187">
        <v>103.133</v>
      </c>
      <c r="I437" s="188"/>
      <c r="J437" s="189">
        <f>ROUND(I437*H437,2)</f>
        <v>0</v>
      </c>
      <c r="K437" s="185" t="s">
        <v>21</v>
      </c>
      <c r="L437" s="58"/>
      <c r="M437" s="190" t="s">
        <v>21</v>
      </c>
      <c r="N437" s="191" t="s">
        <v>40</v>
      </c>
      <c r="O437" s="39"/>
      <c r="P437" s="192">
        <f>O437*H437</f>
        <v>0</v>
      </c>
      <c r="Q437" s="192">
        <v>0</v>
      </c>
      <c r="R437" s="192">
        <f>Q437*H437</f>
        <v>0</v>
      </c>
      <c r="S437" s="192">
        <v>0</v>
      </c>
      <c r="T437" s="193">
        <f>S437*H437</f>
        <v>0</v>
      </c>
      <c r="AR437" s="21" t="s">
        <v>133</v>
      </c>
      <c r="AT437" s="21" t="s">
        <v>129</v>
      </c>
      <c r="AU437" s="21" t="s">
        <v>76</v>
      </c>
      <c r="AY437" s="21" t="s">
        <v>126</v>
      </c>
      <c r="BE437" s="194">
        <f>IF(N437="základní",J437,0)</f>
        <v>0</v>
      </c>
      <c r="BF437" s="194">
        <f>IF(N437="snížená",J437,0)</f>
        <v>0</v>
      </c>
      <c r="BG437" s="194">
        <f>IF(N437="zákl. přenesená",J437,0)</f>
        <v>0</v>
      </c>
      <c r="BH437" s="194">
        <f>IF(N437="sníž. přenesená",J437,0)</f>
        <v>0</v>
      </c>
      <c r="BI437" s="194">
        <f>IF(N437="nulová",J437,0)</f>
        <v>0</v>
      </c>
      <c r="BJ437" s="21" t="s">
        <v>76</v>
      </c>
      <c r="BK437" s="194">
        <f>ROUND(I437*H437,2)</f>
        <v>0</v>
      </c>
      <c r="BL437" s="21" t="s">
        <v>133</v>
      </c>
      <c r="BM437" s="21" t="s">
        <v>644</v>
      </c>
    </row>
    <row r="438" spans="2:51" s="10" customFormat="1" ht="13.5">
      <c r="B438" s="195"/>
      <c r="C438" s="196"/>
      <c r="D438" s="197" t="s">
        <v>134</v>
      </c>
      <c r="E438" s="198" t="s">
        <v>21</v>
      </c>
      <c r="F438" s="199" t="s">
        <v>647</v>
      </c>
      <c r="G438" s="196"/>
      <c r="H438" s="200">
        <v>103.133</v>
      </c>
      <c r="I438" s="201"/>
      <c r="J438" s="196"/>
      <c r="K438" s="196"/>
      <c r="L438" s="202"/>
      <c r="M438" s="203"/>
      <c r="N438" s="204"/>
      <c r="O438" s="204"/>
      <c r="P438" s="204"/>
      <c r="Q438" s="204"/>
      <c r="R438" s="204"/>
      <c r="S438" s="204"/>
      <c r="T438" s="205"/>
      <c r="AT438" s="206" t="s">
        <v>134</v>
      </c>
      <c r="AU438" s="206" t="s">
        <v>76</v>
      </c>
      <c r="AV438" s="10" t="s">
        <v>78</v>
      </c>
      <c r="AW438" s="10" t="s">
        <v>33</v>
      </c>
      <c r="AX438" s="10" t="s">
        <v>69</v>
      </c>
      <c r="AY438" s="206" t="s">
        <v>126</v>
      </c>
    </row>
    <row r="439" spans="2:51" s="11" customFormat="1" ht="13.5">
      <c r="B439" s="207"/>
      <c r="C439" s="208"/>
      <c r="D439" s="209" t="s">
        <v>134</v>
      </c>
      <c r="E439" s="210" t="s">
        <v>21</v>
      </c>
      <c r="F439" s="211" t="s">
        <v>136</v>
      </c>
      <c r="G439" s="208"/>
      <c r="H439" s="212">
        <v>103.133</v>
      </c>
      <c r="I439" s="213"/>
      <c r="J439" s="208"/>
      <c r="K439" s="208"/>
      <c r="L439" s="214"/>
      <c r="M439" s="215"/>
      <c r="N439" s="216"/>
      <c r="O439" s="216"/>
      <c r="P439" s="216"/>
      <c r="Q439" s="216"/>
      <c r="R439" s="216"/>
      <c r="S439" s="216"/>
      <c r="T439" s="217"/>
      <c r="AT439" s="218" t="s">
        <v>134</v>
      </c>
      <c r="AU439" s="218" t="s">
        <v>76</v>
      </c>
      <c r="AV439" s="11" t="s">
        <v>133</v>
      </c>
      <c r="AW439" s="11" t="s">
        <v>33</v>
      </c>
      <c r="AX439" s="11" t="s">
        <v>76</v>
      </c>
      <c r="AY439" s="218" t="s">
        <v>126</v>
      </c>
    </row>
    <row r="440" spans="2:65" s="1" customFormat="1" ht="22.5" customHeight="1">
      <c r="B440" s="38"/>
      <c r="C440" s="183" t="s">
        <v>648</v>
      </c>
      <c r="D440" s="183" t="s">
        <v>129</v>
      </c>
      <c r="E440" s="184" t="s">
        <v>649</v>
      </c>
      <c r="F440" s="185" t="s">
        <v>650</v>
      </c>
      <c r="G440" s="186" t="s">
        <v>224</v>
      </c>
      <c r="H440" s="187">
        <v>7</v>
      </c>
      <c r="I440" s="188"/>
      <c r="J440" s="189">
        <f>ROUND(I440*H440,2)</f>
        <v>0</v>
      </c>
      <c r="K440" s="185" t="s">
        <v>21</v>
      </c>
      <c r="L440" s="58"/>
      <c r="M440" s="190" t="s">
        <v>21</v>
      </c>
      <c r="N440" s="191" t="s">
        <v>40</v>
      </c>
      <c r="O440" s="39"/>
      <c r="P440" s="192">
        <f>O440*H440</f>
        <v>0</v>
      </c>
      <c r="Q440" s="192">
        <v>0</v>
      </c>
      <c r="R440" s="192">
        <f>Q440*H440</f>
        <v>0</v>
      </c>
      <c r="S440" s="192">
        <v>0</v>
      </c>
      <c r="T440" s="193">
        <f>S440*H440</f>
        <v>0</v>
      </c>
      <c r="AR440" s="21" t="s">
        <v>133</v>
      </c>
      <c r="AT440" s="21" t="s">
        <v>129</v>
      </c>
      <c r="AU440" s="21" t="s">
        <v>76</v>
      </c>
      <c r="AY440" s="21" t="s">
        <v>126</v>
      </c>
      <c r="BE440" s="194">
        <f>IF(N440="základní",J440,0)</f>
        <v>0</v>
      </c>
      <c r="BF440" s="194">
        <f>IF(N440="snížená",J440,0)</f>
        <v>0</v>
      </c>
      <c r="BG440" s="194">
        <f>IF(N440="zákl. přenesená",J440,0)</f>
        <v>0</v>
      </c>
      <c r="BH440" s="194">
        <f>IF(N440="sníž. přenesená",J440,0)</f>
        <v>0</v>
      </c>
      <c r="BI440" s="194">
        <f>IF(N440="nulová",J440,0)</f>
        <v>0</v>
      </c>
      <c r="BJ440" s="21" t="s">
        <v>76</v>
      </c>
      <c r="BK440" s="194">
        <f>ROUND(I440*H440,2)</f>
        <v>0</v>
      </c>
      <c r="BL440" s="21" t="s">
        <v>133</v>
      </c>
      <c r="BM440" s="21" t="s">
        <v>648</v>
      </c>
    </row>
    <row r="441" spans="2:65" s="1" customFormat="1" ht="22.5" customHeight="1">
      <c r="B441" s="38"/>
      <c r="C441" s="183" t="s">
        <v>651</v>
      </c>
      <c r="D441" s="183" t="s">
        <v>129</v>
      </c>
      <c r="E441" s="184" t="s">
        <v>652</v>
      </c>
      <c r="F441" s="185" t="s">
        <v>653</v>
      </c>
      <c r="G441" s="186" t="s">
        <v>224</v>
      </c>
      <c r="H441" s="187">
        <v>9</v>
      </c>
      <c r="I441" s="188"/>
      <c r="J441" s="189">
        <f>ROUND(I441*H441,2)</f>
        <v>0</v>
      </c>
      <c r="K441" s="185" t="s">
        <v>21</v>
      </c>
      <c r="L441" s="58"/>
      <c r="M441" s="190" t="s">
        <v>21</v>
      </c>
      <c r="N441" s="191" t="s">
        <v>40</v>
      </c>
      <c r="O441" s="39"/>
      <c r="P441" s="192">
        <f>O441*H441</f>
        <v>0</v>
      </c>
      <c r="Q441" s="192">
        <v>0</v>
      </c>
      <c r="R441" s="192">
        <f>Q441*H441</f>
        <v>0</v>
      </c>
      <c r="S441" s="192">
        <v>0</v>
      </c>
      <c r="T441" s="193">
        <f>S441*H441</f>
        <v>0</v>
      </c>
      <c r="AR441" s="21" t="s">
        <v>133</v>
      </c>
      <c r="AT441" s="21" t="s">
        <v>129</v>
      </c>
      <c r="AU441" s="21" t="s">
        <v>76</v>
      </c>
      <c r="AY441" s="21" t="s">
        <v>126</v>
      </c>
      <c r="BE441" s="194">
        <f>IF(N441="základní",J441,0)</f>
        <v>0</v>
      </c>
      <c r="BF441" s="194">
        <f>IF(N441="snížená",J441,0)</f>
        <v>0</v>
      </c>
      <c r="BG441" s="194">
        <f>IF(N441="zákl. přenesená",J441,0)</f>
        <v>0</v>
      </c>
      <c r="BH441" s="194">
        <f>IF(N441="sníž. přenesená",J441,0)</f>
        <v>0</v>
      </c>
      <c r="BI441" s="194">
        <f>IF(N441="nulová",J441,0)</f>
        <v>0</v>
      </c>
      <c r="BJ441" s="21" t="s">
        <v>76</v>
      </c>
      <c r="BK441" s="194">
        <f>ROUND(I441*H441,2)</f>
        <v>0</v>
      </c>
      <c r="BL441" s="21" t="s">
        <v>133</v>
      </c>
      <c r="BM441" s="21" t="s">
        <v>651</v>
      </c>
    </row>
    <row r="442" spans="2:51" s="10" customFormat="1" ht="13.5">
      <c r="B442" s="195"/>
      <c r="C442" s="196"/>
      <c r="D442" s="197" t="s">
        <v>134</v>
      </c>
      <c r="E442" s="198" t="s">
        <v>21</v>
      </c>
      <c r="F442" s="199" t="s">
        <v>654</v>
      </c>
      <c r="G442" s="196"/>
      <c r="H442" s="200">
        <v>9</v>
      </c>
      <c r="I442" s="201"/>
      <c r="J442" s="196"/>
      <c r="K442" s="196"/>
      <c r="L442" s="202"/>
      <c r="M442" s="203"/>
      <c r="N442" s="204"/>
      <c r="O442" s="204"/>
      <c r="P442" s="204"/>
      <c r="Q442" s="204"/>
      <c r="R442" s="204"/>
      <c r="S442" s="204"/>
      <c r="T442" s="205"/>
      <c r="AT442" s="206" t="s">
        <v>134</v>
      </c>
      <c r="AU442" s="206" t="s">
        <v>76</v>
      </c>
      <c r="AV442" s="10" t="s">
        <v>78</v>
      </c>
      <c r="AW442" s="10" t="s">
        <v>33</v>
      </c>
      <c r="AX442" s="10" t="s">
        <v>69</v>
      </c>
      <c r="AY442" s="206" t="s">
        <v>126</v>
      </c>
    </row>
    <row r="443" spans="2:51" s="11" customFormat="1" ht="13.5">
      <c r="B443" s="207"/>
      <c r="C443" s="208"/>
      <c r="D443" s="209" t="s">
        <v>134</v>
      </c>
      <c r="E443" s="210" t="s">
        <v>21</v>
      </c>
      <c r="F443" s="211" t="s">
        <v>136</v>
      </c>
      <c r="G443" s="208"/>
      <c r="H443" s="212">
        <v>9</v>
      </c>
      <c r="I443" s="213"/>
      <c r="J443" s="208"/>
      <c r="K443" s="208"/>
      <c r="L443" s="214"/>
      <c r="M443" s="215"/>
      <c r="N443" s="216"/>
      <c r="O443" s="216"/>
      <c r="P443" s="216"/>
      <c r="Q443" s="216"/>
      <c r="R443" s="216"/>
      <c r="S443" s="216"/>
      <c r="T443" s="217"/>
      <c r="AT443" s="218" t="s">
        <v>134</v>
      </c>
      <c r="AU443" s="218" t="s">
        <v>76</v>
      </c>
      <c r="AV443" s="11" t="s">
        <v>133</v>
      </c>
      <c r="AW443" s="11" t="s">
        <v>33</v>
      </c>
      <c r="AX443" s="11" t="s">
        <v>76</v>
      </c>
      <c r="AY443" s="218" t="s">
        <v>126</v>
      </c>
    </row>
    <row r="444" spans="2:65" s="1" customFormat="1" ht="22.5" customHeight="1">
      <c r="B444" s="38"/>
      <c r="C444" s="183" t="s">
        <v>655</v>
      </c>
      <c r="D444" s="183" t="s">
        <v>129</v>
      </c>
      <c r="E444" s="184" t="s">
        <v>656</v>
      </c>
      <c r="F444" s="185" t="s">
        <v>657</v>
      </c>
      <c r="G444" s="186" t="s">
        <v>207</v>
      </c>
      <c r="H444" s="187">
        <v>28.3</v>
      </c>
      <c r="I444" s="188"/>
      <c r="J444" s="189">
        <f>ROUND(I444*H444,2)</f>
        <v>0</v>
      </c>
      <c r="K444" s="185" t="s">
        <v>21</v>
      </c>
      <c r="L444" s="58"/>
      <c r="M444" s="190" t="s">
        <v>21</v>
      </c>
      <c r="N444" s="191" t="s">
        <v>40</v>
      </c>
      <c r="O444" s="39"/>
      <c r="P444" s="192">
        <f>O444*H444</f>
        <v>0</v>
      </c>
      <c r="Q444" s="192">
        <v>0</v>
      </c>
      <c r="R444" s="192">
        <f>Q444*H444</f>
        <v>0</v>
      </c>
      <c r="S444" s="192">
        <v>0</v>
      </c>
      <c r="T444" s="193">
        <f>S444*H444</f>
        <v>0</v>
      </c>
      <c r="AR444" s="21" t="s">
        <v>133</v>
      </c>
      <c r="AT444" s="21" t="s">
        <v>129</v>
      </c>
      <c r="AU444" s="21" t="s">
        <v>76</v>
      </c>
      <c r="AY444" s="21" t="s">
        <v>126</v>
      </c>
      <c r="BE444" s="194">
        <f>IF(N444="základní",J444,0)</f>
        <v>0</v>
      </c>
      <c r="BF444" s="194">
        <f>IF(N444="snížená",J444,0)</f>
        <v>0</v>
      </c>
      <c r="BG444" s="194">
        <f>IF(N444="zákl. přenesená",J444,0)</f>
        <v>0</v>
      </c>
      <c r="BH444" s="194">
        <f>IF(N444="sníž. přenesená",J444,0)</f>
        <v>0</v>
      </c>
      <c r="BI444" s="194">
        <f>IF(N444="nulová",J444,0)</f>
        <v>0</v>
      </c>
      <c r="BJ444" s="21" t="s">
        <v>76</v>
      </c>
      <c r="BK444" s="194">
        <f>ROUND(I444*H444,2)</f>
        <v>0</v>
      </c>
      <c r="BL444" s="21" t="s">
        <v>133</v>
      </c>
      <c r="BM444" s="21" t="s">
        <v>655</v>
      </c>
    </row>
    <row r="445" spans="2:65" s="1" customFormat="1" ht="22.5" customHeight="1">
      <c r="B445" s="38"/>
      <c r="C445" s="183" t="s">
        <v>658</v>
      </c>
      <c r="D445" s="183" t="s">
        <v>129</v>
      </c>
      <c r="E445" s="184" t="s">
        <v>271</v>
      </c>
      <c r="F445" s="185" t="s">
        <v>272</v>
      </c>
      <c r="G445" s="186" t="s">
        <v>132</v>
      </c>
      <c r="H445" s="187">
        <v>494.836</v>
      </c>
      <c r="I445" s="188"/>
      <c r="J445" s="189">
        <f>ROUND(I445*H445,2)</f>
        <v>0</v>
      </c>
      <c r="K445" s="185" t="s">
        <v>21</v>
      </c>
      <c r="L445" s="58"/>
      <c r="M445" s="190" t="s">
        <v>21</v>
      </c>
      <c r="N445" s="191" t="s">
        <v>40</v>
      </c>
      <c r="O445" s="39"/>
      <c r="P445" s="192">
        <f>O445*H445</f>
        <v>0</v>
      </c>
      <c r="Q445" s="192">
        <v>0</v>
      </c>
      <c r="R445" s="192">
        <f>Q445*H445</f>
        <v>0</v>
      </c>
      <c r="S445" s="192">
        <v>0</v>
      </c>
      <c r="T445" s="193">
        <f>S445*H445</f>
        <v>0</v>
      </c>
      <c r="AR445" s="21" t="s">
        <v>133</v>
      </c>
      <c r="AT445" s="21" t="s">
        <v>129</v>
      </c>
      <c r="AU445" s="21" t="s">
        <v>76</v>
      </c>
      <c r="AY445" s="21" t="s">
        <v>126</v>
      </c>
      <c r="BE445" s="194">
        <f>IF(N445="základní",J445,0)</f>
        <v>0</v>
      </c>
      <c r="BF445" s="194">
        <f>IF(N445="snížená",J445,0)</f>
        <v>0</v>
      </c>
      <c r="BG445" s="194">
        <f>IF(N445="zákl. přenesená",J445,0)</f>
        <v>0</v>
      </c>
      <c r="BH445" s="194">
        <f>IF(N445="sníž. přenesená",J445,0)</f>
        <v>0</v>
      </c>
      <c r="BI445" s="194">
        <f>IF(N445="nulová",J445,0)</f>
        <v>0</v>
      </c>
      <c r="BJ445" s="21" t="s">
        <v>76</v>
      </c>
      <c r="BK445" s="194">
        <f>ROUND(I445*H445,2)</f>
        <v>0</v>
      </c>
      <c r="BL445" s="21" t="s">
        <v>133</v>
      </c>
      <c r="BM445" s="21" t="s">
        <v>658</v>
      </c>
    </row>
    <row r="446" spans="2:51" s="10" customFormat="1" ht="13.5">
      <c r="B446" s="195"/>
      <c r="C446" s="196"/>
      <c r="D446" s="197" t="s">
        <v>134</v>
      </c>
      <c r="E446" s="198" t="s">
        <v>21</v>
      </c>
      <c r="F446" s="199" t="s">
        <v>485</v>
      </c>
      <c r="G446" s="196"/>
      <c r="H446" s="200">
        <v>340.286</v>
      </c>
      <c r="I446" s="201"/>
      <c r="J446" s="196"/>
      <c r="K446" s="196"/>
      <c r="L446" s="202"/>
      <c r="M446" s="203"/>
      <c r="N446" s="204"/>
      <c r="O446" s="204"/>
      <c r="P446" s="204"/>
      <c r="Q446" s="204"/>
      <c r="R446" s="204"/>
      <c r="S446" s="204"/>
      <c r="T446" s="205"/>
      <c r="AT446" s="206" t="s">
        <v>134</v>
      </c>
      <c r="AU446" s="206" t="s">
        <v>76</v>
      </c>
      <c r="AV446" s="10" t="s">
        <v>78</v>
      </c>
      <c r="AW446" s="10" t="s">
        <v>33</v>
      </c>
      <c r="AX446" s="10" t="s">
        <v>69</v>
      </c>
      <c r="AY446" s="206" t="s">
        <v>126</v>
      </c>
    </row>
    <row r="447" spans="2:51" s="10" customFormat="1" ht="13.5">
      <c r="B447" s="195"/>
      <c r="C447" s="196"/>
      <c r="D447" s="197" t="s">
        <v>134</v>
      </c>
      <c r="E447" s="198" t="s">
        <v>21</v>
      </c>
      <c r="F447" s="199" t="s">
        <v>659</v>
      </c>
      <c r="G447" s="196"/>
      <c r="H447" s="200">
        <v>20.07</v>
      </c>
      <c r="I447" s="201"/>
      <c r="J447" s="196"/>
      <c r="K447" s="196"/>
      <c r="L447" s="202"/>
      <c r="M447" s="203"/>
      <c r="N447" s="204"/>
      <c r="O447" s="204"/>
      <c r="P447" s="204"/>
      <c r="Q447" s="204"/>
      <c r="R447" s="204"/>
      <c r="S447" s="204"/>
      <c r="T447" s="205"/>
      <c r="AT447" s="206" t="s">
        <v>134</v>
      </c>
      <c r="AU447" s="206" t="s">
        <v>76</v>
      </c>
      <c r="AV447" s="10" t="s">
        <v>78</v>
      </c>
      <c r="AW447" s="10" t="s">
        <v>33</v>
      </c>
      <c r="AX447" s="10" t="s">
        <v>69</v>
      </c>
      <c r="AY447" s="206" t="s">
        <v>126</v>
      </c>
    </row>
    <row r="448" spans="2:51" s="10" customFormat="1" ht="13.5">
      <c r="B448" s="195"/>
      <c r="C448" s="196"/>
      <c r="D448" s="197" t="s">
        <v>134</v>
      </c>
      <c r="E448" s="198" t="s">
        <v>21</v>
      </c>
      <c r="F448" s="199" t="s">
        <v>487</v>
      </c>
      <c r="G448" s="196"/>
      <c r="H448" s="200">
        <v>70.08</v>
      </c>
      <c r="I448" s="201"/>
      <c r="J448" s="196"/>
      <c r="K448" s="196"/>
      <c r="L448" s="202"/>
      <c r="M448" s="203"/>
      <c r="N448" s="204"/>
      <c r="O448" s="204"/>
      <c r="P448" s="204"/>
      <c r="Q448" s="204"/>
      <c r="R448" s="204"/>
      <c r="S448" s="204"/>
      <c r="T448" s="205"/>
      <c r="AT448" s="206" t="s">
        <v>134</v>
      </c>
      <c r="AU448" s="206" t="s">
        <v>76</v>
      </c>
      <c r="AV448" s="10" t="s">
        <v>78</v>
      </c>
      <c r="AW448" s="10" t="s">
        <v>33</v>
      </c>
      <c r="AX448" s="10" t="s">
        <v>69</v>
      </c>
      <c r="AY448" s="206" t="s">
        <v>126</v>
      </c>
    </row>
    <row r="449" spans="2:51" s="10" customFormat="1" ht="13.5">
      <c r="B449" s="195"/>
      <c r="C449" s="196"/>
      <c r="D449" s="197" t="s">
        <v>134</v>
      </c>
      <c r="E449" s="198" t="s">
        <v>21</v>
      </c>
      <c r="F449" s="199" t="s">
        <v>488</v>
      </c>
      <c r="G449" s="196"/>
      <c r="H449" s="200">
        <v>40.25</v>
      </c>
      <c r="I449" s="201"/>
      <c r="J449" s="196"/>
      <c r="K449" s="196"/>
      <c r="L449" s="202"/>
      <c r="M449" s="203"/>
      <c r="N449" s="204"/>
      <c r="O449" s="204"/>
      <c r="P449" s="204"/>
      <c r="Q449" s="204"/>
      <c r="R449" s="204"/>
      <c r="S449" s="204"/>
      <c r="T449" s="205"/>
      <c r="AT449" s="206" t="s">
        <v>134</v>
      </c>
      <c r="AU449" s="206" t="s">
        <v>76</v>
      </c>
      <c r="AV449" s="10" t="s">
        <v>78</v>
      </c>
      <c r="AW449" s="10" t="s">
        <v>33</v>
      </c>
      <c r="AX449" s="10" t="s">
        <v>69</v>
      </c>
      <c r="AY449" s="206" t="s">
        <v>126</v>
      </c>
    </row>
    <row r="450" spans="2:51" s="10" customFormat="1" ht="13.5">
      <c r="B450" s="195"/>
      <c r="C450" s="196"/>
      <c r="D450" s="197" t="s">
        <v>134</v>
      </c>
      <c r="E450" s="198" t="s">
        <v>21</v>
      </c>
      <c r="F450" s="199" t="s">
        <v>489</v>
      </c>
      <c r="G450" s="196"/>
      <c r="H450" s="200">
        <v>24.15</v>
      </c>
      <c r="I450" s="201"/>
      <c r="J450" s="196"/>
      <c r="K450" s="196"/>
      <c r="L450" s="202"/>
      <c r="M450" s="203"/>
      <c r="N450" s="204"/>
      <c r="O450" s="204"/>
      <c r="P450" s="204"/>
      <c r="Q450" s="204"/>
      <c r="R450" s="204"/>
      <c r="S450" s="204"/>
      <c r="T450" s="205"/>
      <c r="AT450" s="206" t="s">
        <v>134</v>
      </c>
      <c r="AU450" s="206" t="s">
        <v>76</v>
      </c>
      <c r="AV450" s="10" t="s">
        <v>78</v>
      </c>
      <c r="AW450" s="10" t="s">
        <v>33</v>
      </c>
      <c r="AX450" s="10" t="s">
        <v>69</v>
      </c>
      <c r="AY450" s="206" t="s">
        <v>126</v>
      </c>
    </row>
    <row r="451" spans="2:51" s="11" customFormat="1" ht="13.5">
      <c r="B451" s="207"/>
      <c r="C451" s="208"/>
      <c r="D451" s="209" t="s">
        <v>134</v>
      </c>
      <c r="E451" s="210" t="s">
        <v>21</v>
      </c>
      <c r="F451" s="211" t="s">
        <v>136</v>
      </c>
      <c r="G451" s="208"/>
      <c r="H451" s="212">
        <v>494.836</v>
      </c>
      <c r="I451" s="213"/>
      <c r="J451" s="208"/>
      <c r="K451" s="208"/>
      <c r="L451" s="214"/>
      <c r="M451" s="215"/>
      <c r="N451" s="216"/>
      <c r="O451" s="216"/>
      <c r="P451" s="216"/>
      <c r="Q451" s="216"/>
      <c r="R451" s="216"/>
      <c r="S451" s="216"/>
      <c r="T451" s="217"/>
      <c r="AT451" s="218" t="s">
        <v>134</v>
      </c>
      <c r="AU451" s="218" t="s">
        <v>76</v>
      </c>
      <c r="AV451" s="11" t="s">
        <v>133</v>
      </c>
      <c r="AW451" s="11" t="s">
        <v>33</v>
      </c>
      <c r="AX451" s="11" t="s">
        <v>76</v>
      </c>
      <c r="AY451" s="218" t="s">
        <v>126</v>
      </c>
    </row>
    <row r="452" spans="2:65" s="1" customFormat="1" ht="22.5" customHeight="1">
      <c r="B452" s="38"/>
      <c r="C452" s="183" t="s">
        <v>660</v>
      </c>
      <c r="D452" s="183" t="s">
        <v>129</v>
      </c>
      <c r="E452" s="184" t="s">
        <v>274</v>
      </c>
      <c r="F452" s="185" t="s">
        <v>275</v>
      </c>
      <c r="G452" s="186" t="s">
        <v>132</v>
      </c>
      <c r="H452" s="187">
        <v>24.15</v>
      </c>
      <c r="I452" s="188"/>
      <c r="J452" s="189">
        <f>ROUND(I452*H452,2)</f>
        <v>0</v>
      </c>
      <c r="K452" s="185" t="s">
        <v>21</v>
      </c>
      <c r="L452" s="58"/>
      <c r="M452" s="190" t="s">
        <v>21</v>
      </c>
      <c r="N452" s="191" t="s">
        <v>40</v>
      </c>
      <c r="O452" s="39"/>
      <c r="P452" s="192">
        <f>O452*H452</f>
        <v>0</v>
      </c>
      <c r="Q452" s="192">
        <v>0</v>
      </c>
      <c r="R452" s="192">
        <f>Q452*H452</f>
        <v>0</v>
      </c>
      <c r="S452" s="192">
        <v>0</v>
      </c>
      <c r="T452" s="193">
        <f>S452*H452</f>
        <v>0</v>
      </c>
      <c r="AR452" s="21" t="s">
        <v>133</v>
      </c>
      <c r="AT452" s="21" t="s">
        <v>129</v>
      </c>
      <c r="AU452" s="21" t="s">
        <v>76</v>
      </c>
      <c r="AY452" s="21" t="s">
        <v>126</v>
      </c>
      <c r="BE452" s="194">
        <f>IF(N452="základní",J452,0)</f>
        <v>0</v>
      </c>
      <c r="BF452" s="194">
        <f>IF(N452="snížená",J452,0)</f>
        <v>0</v>
      </c>
      <c r="BG452" s="194">
        <f>IF(N452="zákl. přenesená",J452,0)</f>
        <v>0</v>
      </c>
      <c r="BH452" s="194">
        <f>IF(N452="sníž. přenesená",J452,0)</f>
        <v>0</v>
      </c>
      <c r="BI452" s="194">
        <f>IF(N452="nulová",J452,0)</f>
        <v>0</v>
      </c>
      <c r="BJ452" s="21" t="s">
        <v>76</v>
      </c>
      <c r="BK452" s="194">
        <f>ROUND(I452*H452,2)</f>
        <v>0</v>
      </c>
      <c r="BL452" s="21" t="s">
        <v>133</v>
      </c>
      <c r="BM452" s="21" t="s">
        <v>660</v>
      </c>
    </row>
    <row r="453" spans="2:51" s="10" customFormat="1" ht="13.5">
      <c r="B453" s="195"/>
      <c r="C453" s="196"/>
      <c r="D453" s="197" t="s">
        <v>134</v>
      </c>
      <c r="E453" s="198" t="s">
        <v>21</v>
      </c>
      <c r="F453" s="199" t="s">
        <v>661</v>
      </c>
      <c r="G453" s="196"/>
      <c r="H453" s="200">
        <v>24.15</v>
      </c>
      <c r="I453" s="201"/>
      <c r="J453" s="196"/>
      <c r="K453" s="196"/>
      <c r="L453" s="202"/>
      <c r="M453" s="203"/>
      <c r="N453" s="204"/>
      <c r="O453" s="204"/>
      <c r="P453" s="204"/>
      <c r="Q453" s="204"/>
      <c r="R453" s="204"/>
      <c r="S453" s="204"/>
      <c r="T453" s="205"/>
      <c r="AT453" s="206" t="s">
        <v>134</v>
      </c>
      <c r="AU453" s="206" t="s">
        <v>76</v>
      </c>
      <c r="AV453" s="10" t="s">
        <v>78</v>
      </c>
      <c r="AW453" s="10" t="s">
        <v>33</v>
      </c>
      <c r="AX453" s="10" t="s">
        <v>69</v>
      </c>
      <c r="AY453" s="206" t="s">
        <v>126</v>
      </c>
    </row>
    <row r="454" spans="2:51" s="11" customFormat="1" ht="13.5">
      <c r="B454" s="207"/>
      <c r="C454" s="208"/>
      <c r="D454" s="197" t="s">
        <v>134</v>
      </c>
      <c r="E454" s="219" t="s">
        <v>21</v>
      </c>
      <c r="F454" s="220" t="s">
        <v>136</v>
      </c>
      <c r="G454" s="208"/>
      <c r="H454" s="221">
        <v>24.15</v>
      </c>
      <c r="I454" s="213"/>
      <c r="J454" s="208"/>
      <c r="K454" s="208"/>
      <c r="L454" s="214"/>
      <c r="M454" s="215"/>
      <c r="N454" s="216"/>
      <c r="O454" s="216"/>
      <c r="P454" s="216"/>
      <c r="Q454" s="216"/>
      <c r="R454" s="216"/>
      <c r="S454" s="216"/>
      <c r="T454" s="217"/>
      <c r="AT454" s="218" t="s">
        <v>134</v>
      </c>
      <c r="AU454" s="218" t="s">
        <v>76</v>
      </c>
      <c r="AV454" s="11" t="s">
        <v>133</v>
      </c>
      <c r="AW454" s="11" t="s">
        <v>33</v>
      </c>
      <c r="AX454" s="11" t="s">
        <v>76</v>
      </c>
      <c r="AY454" s="218" t="s">
        <v>126</v>
      </c>
    </row>
    <row r="455" spans="2:63" s="9" customFormat="1" ht="37.35" customHeight="1">
      <c r="B455" s="166"/>
      <c r="C455" s="167"/>
      <c r="D455" s="180" t="s">
        <v>68</v>
      </c>
      <c r="E455" s="181" t="s">
        <v>276</v>
      </c>
      <c r="F455" s="181" t="s">
        <v>277</v>
      </c>
      <c r="G455" s="167"/>
      <c r="H455" s="167"/>
      <c r="I455" s="170"/>
      <c r="J455" s="182">
        <f>BK455</f>
        <v>0</v>
      </c>
      <c r="K455" s="167"/>
      <c r="L455" s="172"/>
      <c r="M455" s="173"/>
      <c r="N455" s="174"/>
      <c r="O455" s="174"/>
      <c r="P455" s="175">
        <f>P456</f>
        <v>0</v>
      </c>
      <c r="Q455" s="174"/>
      <c r="R455" s="175">
        <f>R456</f>
        <v>0</v>
      </c>
      <c r="S455" s="174"/>
      <c r="T455" s="176">
        <f>T456</f>
        <v>0</v>
      </c>
      <c r="AR455" s="177" t="s">
        <v>76</v>
      </c>
      <c r="AT455" s="178" t="s">
        <v>68</v>
      </c>
      <c r="AU455" s="178" t="s">
        <v>69</v>
      </c>
      <c r="AY455" s="177" t="s">
        <v>126</v>
      </c>
      <c r="BK455" s="179">
        <f>BK456</f>
        <v>0</v>
      </c>
    </row>
    <row r="456" spans="2:65" s="1" customFormat="1" ht="22.5" customHeight="1">
      <c r="B456" s="38"/>
      <c r="C456" s="183" t="s">
        <v>662</v>
      </c>
      <c r="D456" s="183" t="s">
        <v>129</v>
      </c>
      <c r="E456" s="184" t="s">
        <v>279</v>
      </c>
      <c r="F456" s="185" t="s">
        <v>280</v>
      </c>
      <c r="G456" s="186" t="s">
        <v>281</v>
      </c>
      <c r="H456" s="187">
        <v>65.304</v>
      </c>
      <c r="I456" s="188"/>
      <c r="J456" s="189">
        <f>ROUND(I456*H456,2)</f>
        <v>0</v>
      </c>
      <c r="K456" s="185" t="s">
        <v>21</v>
      </c>
      <c r="L456" s="58"/>
      <c r="M456" s="190" t="s">
        <v>21</v>
      </c>
      <c r="N456" s="191" t="s">
        <v>40</v>
      </c>
      <c r="O456" s="39"/>
      <c r="P456" s="192">
        <f>O456*H456</f>
        <v>0</v>
      </c>
      <c r="Q456" s="192">
        <v>0</v>
      </c>
      <c r="R456" s="192">
        <f>Q456*H456</f>
        <v>0</v>
      </c>
      <c r="S456" s="192">
        <v>0</v>
      </c>
      <c r="T456" s="193">
        <f>S456*H456</f>
        <v>0</v>
      </c>
      <c r="AR456" s="21" t="s">
        <v>133</v>
      </c>
      <c r="AT456" s="21" t="s">
        <v>129</v>
      </c>
      <c r="AU456" s="21" t="s">
        <v>76</v>
      </c>
      <c r="AY456" s="21" t="s">
        <v>126</v>
      </c>
      <c r="BE456" s="194">
        <f>IF(N456="základní",J456,0)</f>
        <v>0</v>
      </c>
      <c r="BF456" s="194">
        <f>IF(N456="snížená",J456,0)</f>
        <v>0</v>
      </c>
      <c r="BG456" s="194">
        <f>IF(N456="zákl. přenesená",J456,0)</f>
        <v>0</v>
      </c>
      <c r="BH456" s="194">
        <f>IF(N456="sníž. přenesená",J456,0)</f>
        <v>0</v>
      </c>
      <c r="BI456" s="194">
        <f>IF(N456="nulová",J456,0)</f>
        <v>0</v>
      </c>
      <c r="BJ456" s="21" t="s">
        <v>76</v>
      </c>
      <c r="BK456" s="194">
        <f>ROUND(I456*H456,2)</f>
        <v>0</v>
      </c>
      <c r="BL456" s="21" t="s">
        <v>133</v>
      </c>
      <c r="BM456" s="21" t="s">
        <v>662</v>
      </c>
    </row>
    <row r="457" spans="2:63" s="9" customFormat="1" ht="37.35" customHeight="1">
      <c r="B457" s="166"/>
      <c r="C457" s="167"/>
      <c r="D457" s="180" t="s">
        <v>68</v>
      </c>
      <c r="E457" s="181" t="s">
        <v>663</v>
      </c>
      <c r="F457" s="181" t="s">
        <v>664</v>
      </c>
      <c r="G457" s="167"/>
      <c r="H457" s="167"/>
      <c r="I457" s="170"/>
      <c r="J457" s="182">
        <f>BK457</f>
        <v>0</v>
      </c>
      <c r="K457" s="167"/>
      <c r="L457" s="172"/>
      <c r="M457" s="173"/>
      <c r="N457" s="174"/>
      <c r="O457" s="174"/>
      <c r="P457" s="175">
        <f>SUM(P458:P465)</f>
        <v>0</v>
      </c>
      <c r="Q457" s="174"/>
      <c r="R457" s="175">
        <f>SUM(R458:R465)</f>
        <v>0</v>
      </c>
      <c r="S457" s="174"/>
      <c r="T457" s="176">
        <f>SUM(T458:T465)</f>
        <v>0</v>
      </c>
      <c r="AR457" s="177" t="s">
        <v>76</v>
      </c>
      <c r="AT457" s="178" t="s">
        <v>68</v>
      </c>
      <c r="AU457" s="178" t="s">
        <v>69</v>
      </c>
      <c r="AY457" s="177" t="s">
        <v>126</v>
      </c>
      <c r="BK457" s="179">
        <f>SUM(BK458:BK465)</f>
        <v>0</v>
      </c>
    </row>
    <row r="458" spans="2:65" s="1" customFormat="1" ht="22.5" customHeight="1">
      <c r="B458" s="38"/>
      <c r="C458" s="183" t="s">
        <v>665</v>
      </c>
      <c r="D458" s="183" t="s">
        <v>129</v>
      </c>
      <c r="E458" s="184" t="s">
        <v>666</v>
      </c>
      <c r="F458" s="185" t="s">
        <v>667</v>
      </c>
      <c r="G458" s="186" t="s">
        <v>611</v>
      </c>
      <c r="H458" s="187">
        <v>1</v>
      </c>
      <c r="I458" s="188"/>
      <c r="J458" s="189">
        <f aca="true" t="shared" si="0" ref="J458:J465">ROUND(I458*H458,2)</f>
        <v>0</v>
      </c>
      <c r="K458" s="185" t="s">
        <v>21</v>
      </c>
      <c r="L458" s="58"/>
      <c r="M458" s="190" t="s">
        <v>21</v>
      </c>
      <c r="N458" s="191" t="s">
        <v>40</v>
      </c>
      <c r="O458" s="39"/>
      <c r="P458" s="192">
        <f aca="true" t="shared" si="1" ref="P458:P465">O458*H458</f>
        <v>0</v>
      </c>
      <c r="Q458" s="192">
        <v>0</v>
      </c>
      <c r="R458" s="192">
        <f aca="true" t="shared" si="2" ref="R458:R465">Q458*H458</f>
        <v>0</v>
      </c>
      <c r="S458" s="192">
        <v>0</v>
      </c>
      <c r="T458" s="193">
        <f aca="true" t="shared" si="3" ref="T458:T465">S458*H458</f>
        <v>0</v>
      </c>
      <c r="AR458" s="21" t="s">
        <v>133</v>
      </c>
      <c r="AT458" s="21" t="s">
        <v>129</v>
      </c>
      <c r="AU458" s="21" t="s">
        <v>76</v>
      </c>
      <c r="AY458" s="21" t="s">
        <v>126</v>
      </c>
      <c r="BE458" s="194">
        <f aca="true" t="shared" si="4" ref="BE458:BE465">IF(N458="základní",J458,0)</f>
        <v>0</v>
      </c>
      <c r="BF458" s="194">
        <f aca="true" t="shared" si="5" ref="BF458:BF465">IF(N458="snížená",J458,0)</f>
        <v>0</v>
      </c>
      <c r="BG458" s="194">
        <f aca="true" t="shared" si="6" ref="BG458:BG465">IF(N458="zákl. přenesená",J458,0)</f>
        <v>0</v>
      </c>
      <c r="BH458" s="194">
        <f aca="true" t="shared" si="7" ref="BH458:BH465">IF(N458="sníž. přenesená",J458,0)</f>
        <v>0</v>
      </c>
      <c r="BI458" s="194">
        <f aca="true" t="shared" si="8" ref="BI458:BI465">IF(N458="nulová",J458,0)</f>
        <v>0</v>
      </c>
      <c r="BJ458" s="21" t="s">
        <v>76</v>
      </c>
      <c r="BK458" s="194">
        <f aca="true" t="shared" si="9" ref="BK458:BK465">ROUND(I458*H458,2)</f>
        <v>0</v>
      </c>
      <c r="BL458" s="21" t="s">
        <v>133</v>
      </c>
      <c r="BM458" s="21" t="s">
        <v>665</v>
      </c>
    </row>
    <row r="459" spans="2:65" s="1" customFormat="1" ht="22.5" customHeight="1">
      <c r="B459" s="38"/>
      <c r="C459" s="183" t="s">
        <v>668</v>
      </c>
      <c r="D459" s="183" t="s">
        <v>129</v>
      </c>
      <c r="E459" s="184" t="s">
        <v>669</v>
      </c>
      <c r="F459" s="185" t="s">
        <v>670</v>
      </c>
      <c r="G459" s="186" t="s">
        <v>611</v>
      </c>
      <c r="H459" s="187">
        <v>1</v>
      </c>
      <c r="I459" s="188"/>
      <c r="J459" s="189">
        <f t="shared" si="0"/>
        <v>0</v>
      </c>
      <c r="K459" s="185" t="s">
        <v>21</v>
      </c>
      <c r="L459" s="58"/>
      <c r="M459" s="190" t="s">
        <v>21</v>
      </c>
      <c r="N459" s="191" t="s">
        <v>40</v>
      </c>
      <c r="O459" s="39"/>
      <c r="P459" s="192">
        <f t="shared" si="1"/>
        <v>0</v>
      </c>
      <c r="Q459" s="192">
        <v>0</v>
      </c>
      <c r="R459" s="192">
        <f t="shared" si="2"/>
        <v>0</v>
      </c>
      <c r="S459" s="192">
        <v>0</v>
      </c>
      <c r="T459" s="193">
        <f t="shared" si="3"/>
        <v>0</v>
      </c>
      <c r="AR459" s="21" t="s">
        <v>133</v>
      </c>
      <c r="AT459" s="21" t="s">
        <v>129</v>
      </c>
      <c r="AU459" s="21" t="s">
        <v>76</v>
      </c>
      <c r="AY459" s="21" t="s">
        <v>126</v>
      </c>
      <c r="BE459" s="194">
        <f t="shared" si="4"/>
        <v>0</v>
      </c>
      <c r="BF459" s="194">
        <f t="shared" si="5"/>
        <v>0</v>
      </c>
      <c r="BG459" s="194">
        <f t="shared" si="6"/>
        <v>0</v>
      </c>
      <c r="BH459" s="194">
        <f t="shared" si="7"/>
        <v>0</v>
      </c>
      <c r="BI459" s="194">
        <f t="shared" si="8"/>
        <v>0</v>
      </c>
      <c r="BJ459" s="21" t="s">
        <v>76</v>
      </c>
      <c r="BK459" s="194">
        <f t="shared" si="9"/>
        <v>0</v>
      </c>
      <c r="BL459" s="21" t="s">
        <v>133</v>
      </c>
      <c r="BM459" s="21" t="s">
        <v>668</v>
      </c>
    </row>
    <row r="460" spans="2:65" s="1" customFormat="1" ht="22.5" customHeight="1">
      <c r="B460" s="38"/>
      <c r="C460" s="183" t="s">
        <v>671</v>
      </c>
      <c r="D460" s="183" t="s">
        <v>129</v>
      </c>
      <c r="E460" s="184" t="s">
        <v>672</v>
      </c>
      <c r="F460" s="185" t="s">
        <v>673</v>
      </c>
      <c r="G460" s="186" t="s">
        <v>611</v>
      </c>
      <c r="H460" s="187">
        <v>1</v>
      </c>
      <c r="I460" s="188"/>
      <c r="J460" s="189">
        <f t="shared" si="0"/>
        <v>0</v>
      </c>
      <c r="K460" s="185" t="s">
        <v>21</v>
      </c>
      <c r="L460" s="58"/>
      <c r="M460" s="190" t="s">
        <v>21</v>
      </c>
      <c r="N460" s="191" t="s">
        <v>40</v>
      </c>
      <c r="O460" s="39"/>
      <c r="P460" s="192">
        <f t="shared" si="1"/>
        <v>0</v>
      </c>
      <c r="Q460" s="192">
        <v>0</v>
      </c>
      <c r="R460" s="192">
        <f t="shared" si="2"/>
        <v>0</v>
      </c>
      <c r="S460" s="192">
        <v>0</v>
      </c>
      <c r="T460" s="193">
        <f t="shared" si="3"/>
        <v>0</v>
      </c>
      <c r="AR460" s="21" t="s">
        <v>133</v>
      </c>
      <c r="AT460" s="21" t="s">
        <v>129</v>
      </c>
      <c r="AU460" s="21" t="s">
        <v>76</v>
      </c>
      <c r="AY460" s="21" t="s">
        <v>126</v>
      </c>
      <c r="BE460" s="194">
        <f t="shared" si="4"/>
        <v>0</v>
      </c>
      <c r="BF460" s="194">
        <f t="shared" si="5"/>
        <v>0</v>
      </c>
      <c r="BG460" s="194">
        <f t="shared" si="6"/>
        <v>0</v>
      </c>
      <c r="BH460" s="194">
        <f t="shared" si="7"/>
        <v>0</v>
      </c>
      <c r="BI460" s="194">
        <f t="shared" si="8"/>
        <v>0</v>
      </c>
      <c r="BJ460" s="21" t="s">
        <v>76</v>
      </c>
      <c r="BK460" s="194">
        <f t="shared" si="9"/>
        <v>0</v>
      </c>
      <c r="BL460" s="21" t="s">
        <v>133</v>
      </c>
      <c r="BM460" s="21" t="s">
        <v>671</v>
      </c>
    </row>
    <row r="461" spans="2:65" s="1" customFormat="1" ht="22.5" customHeight="1">
      <c r="B461" s="38"/>
      <c r="C461" s="183" t="s">
        <v>674</v>
      </c>
      <c r="D461" s="183" t="s">
        <v>129</v>
      </c>
      <c r="E461" s="184" t="s">
        <v>675</v>
      </c>
      <c r="F461" s="185" t="s">
        <v>676</v>
      </c>
      <c r="G461" s="186" t="s">
        <v>611</v>
      </c>
      <c r="H461" s="187">
        <v>1</v>
      </c>
      <c r="I461" s="188"/>
      <c r="J461" s="189">
        <f t="shared" si="0"/>
        <v>0</v>
      </c>
      <c r="K461" s="185" t="s">
        <v>21</v>
      </c>
      <c r="L461" s="58"/>
      <c r="M461" s="190" t="s">
        <v>21</v>
      </c>
      <c r="N461" s="191" t="s">
        <v>40</v>
      </c>
      <c r="O461" s="39"/>
      <c r="P461" s="192">
        <f t="shared" si="1"/>
        <v>0</v>
      </c>
      <c r="Q461" s="192">
        <v>0</v>
      </c>
      <c r="R461" s="192">
        <f t="shared" si="2"/>
        <v>0</v>
      </c>
      <c r="S461" s="192">
        <v>0</v>
      </c>
      <c r="T461" s="193">
        <f t="shared" si="3"/>
        <v>0</v>
      </c>
      <c r="AR461" s="21" t="s">
        <v>133</v>
      </c>
      <c r="AT461" s="21" t="s">
        <v>129</v>
      </c>
      <c r="AU461" s="21" t="s">
        <v>76</v>
      </c>
      <c r="AY461" s="21" t="s">
        <v>126</v>
      </c>
      <c r="BE461" s="194">
        <f t="shared" si="4"/>
        <v>0</v>
      </c>
      <c r="BF461" s="194">
        <f t="shared" si="5"/>
        <v>0</v>
      </c>
      <c r="BG461" s="194">
        <f t="shared" si="6"/>
        <v>0</v>
      </c>
      <c r="BH461" s="194">
        <f t="shared" si="7"/>
        <v>0</v>
      </c>
      <c r="BI461" s="194">
        <f t="shared" si="8"/>
        <v>0</v>
      </c>
      <c r="BJ461" s="21" t="s">
        <v>76</v>
      </c>
      <c r="BK461" s="194">
        <f t="shared" si="9"/>
        <v>0</v>
      </c>
      <c r="BL461" s="21" t="s">
        <v>133</v>
      </c>
      <c r="BM461" s="21" t="s">
        <v>674</v>
      </c>
    </row>
    <row r="462" spans="2:65" s="1" customFormat="1" ht="22.5" customHeight="1">
      <c r="B462" s="38"/>
      <c r="C462" s="183" t="s">
        <v>677</v>
      </c>
      <c r="D462" s="183" t="s">
        <v>129</v>
      </c>
      <c r="E462" s="184" t="s">
        <v>678</v>
      </c>
      <c r="F462" s="185" t="s">
        <v>679</v>
      </c>
      <c r="G462" s="186" t="s">
        <v>680</v>
      </c>
      <c r="H462" s="187">
        <v>900</v>
      </c>
      <c r="I462" s="188"/>
      <c r="J462" s="189">
        <f t="shared" si="0"/>
        <v>0</v>
      </c>
      <c r="K462" s="185" t="s">
        <v>21</v>
      </c>
      <c r="L462" s="58"/>
      <c r="M462" s="190" t="s">
        <v>21</v>
      </c>
      <c r="N462" s="191" t="s">
        <v>40</v>
      </c>
      <c r="O462" s="39"/>
      <c r="P462" s="192">
        <f t="shared" si="1"/>
        <v>0</v>
      </c>
      <c r="Q462" s="192">
        <v>0</v>
      </c>
      <c r="R462" s="192">
        <f t="shared" si="2"/>
        <v>0</v>
      </c>
      <c r="S462" s="192">
        <v>0</v>
      </c>
      <c r="T462" s="193">
        <f t="shared" si="3"/>
        <v>0</v>
      </c>
      <c r="AR462" s="21" t="s">
        <v>133</v>
      </c>
      <c r="AT462" s="21" t="s">
        <v>129</v>
      </c>
      <c r="AU462" s="21" t="s">
        <v>76</v>
      </c>
      <c r="AY462" s="21" t="s">
        <v>126</v>
      </c>
      <c r="BE462" s="194">
        <f t="shared" si="4"/>
        <v>0</v>
      </c>
      <c r="BF462" s="194">
        <f t="shared" si="5"/>
        <v>0</v>
      </c>
      <c r="BG462" s="194">
        <f t="shared" si="6"/>
        <v>0</v>
      </c>
      <c r="BH462" s="194">
        <f t="shared" si="7"/>
        <v>0</v>
      </c>
      <c r="BI462" s="194">
        <f t="shared" si="8"/>
        <v>0</v>
      </c>
      <c r="BJ462" s="21" t="s">
        <v>76</v>
      </c>
      <c r="BK462" s="194">
        <f t="shared" si="9"/>
        <v>0</v>
      </c>
      <c r="BL462" s="21" t="s">
        <v>133</v>
      </c>
      <c r="BM462" s="21" t="s">
        <v>677</v>
      </c>
    </row>
    <row r="463" spans="2:65" s="1" customFormat="1" ht="22.5" customHeight="1">
      <c r="B463" s="38"/>
      <c r="C463" s="183" t="s">
        <v>681</v>
      </c>
      <c r="D463" s="183" t="s">
        <v>129</v>
      </c>
      <c r="E463" s="184" t="s">
        <v>682</v>
      </c>
      <c r="F463" s="185" t="s">
        <v>683</v>
      </c>
      <c r="G463" s="186" t="s">
        <v>412</v>
      </c>
      <c r="H463" s="187">
        <v>120</v>
      </c>
      <c r="I463" s="188"/>
      <c r="J463" s="189">
        <f t="shared" si="0"/>
        <v>0</v>
      </c>
      <c r="K463" s="185" t="s">
        <v>21</v>
      </c>
      <c r="L463" s="58"/>
      <c r="M463" s="190" t="s">
        <v>21</v>
      </c>
      <c r="N463" s="191" t="s">
        <v>40</v>
      </c>
      <c r="O463" s="39"/>
      <c r="P463" s="192">
        <f t="shared" si="1"/>
        <v>0</v>
      </c>
      <c r="Q463" s="192">
        <v>0</v>
      </c>
      <c r="R463" s="192">
        <f t="shared" si="2"/>
        <v>0</v>
      </c>
      <c r="S463" s="192">
        <v>0</v>
      </c>
      <c r="T463" s="193">
        <f t="shared" si="3"/>
        <v>0</v>
      </c>
      <c r="AR463" s="21" t="s">
        <v>133</v>
      </c>
      <c r="AT463" s="21" t="s">
        <v>129</v>
      </c>
      <c r="AU463" s="21" t="s">
        <v>76</v>
      </c>
      <c r="AY463" s="21" t="s">
        <v>126</v>
      </c>
      <c r="BE463" s="194">
        <f t="shared" si="4"/>
        <v>0</v>
      </c>
      <c r="BF463" s="194">
        <f t="shared" si="5"/>
        <v>0</v>
      </c>
      <c r="BG463" s="194">
        <f t="shared" si="6"/>
        <v>0</v>
      </c>
      <c r="BH463" s="194">
        <f t="shared" si="7"/>
        <v>0</v>
      </c>
      <c r="BI463" s="194">
        <f t="shared" si="8"/>
        <v>0</v>
      </c>
      <c r="BJ463" s="21" t="s">
        <v>76</v>
      </c>
      <c r="BK463" s="194">
        <f t="shared" si="9"/>
        <v>0</v>
      </c>
      <c r="BL463" s="21" t="s">
        <v>133</v>
      </c>
      <c r="BM463" s="21" t="s">
        <v>681</v>
      </c>
    </row>
    <row r="464" spans="2:65" s="1" customFormat="1" ht="22.5" customHeight="1">
      <c r="B464" s="38"/>
      <c r="C464" s="183" t="s">
        <v>684</v>
      </c>
      <c r="D464" s="183" t="s">
        <v>129</v>
      </c>
      <c r="E464" s="184" t="s">
        <v>685</v>
      </c>
      <c r="F464" s="185" t="s">
        <v>686</v>
      </c>
      <c r="G464" s="186" t="s">
        <v>611</v>
      </c>
      <c r="H464" s="187">
        <v>1</v>
      </c>
      <c r="I464" s="188"/>
      <c r="J464" s="189">
        <f t="shared" si="0"/>
        <v>0</v>
      </c>
      <c r="K464" s="185" t="s">
        <v>21</v>
      </c>
      <c r="L464" s="58"/>
      <c r="M464" s="190" t="s">
        <v>21</v>
      </c>
      <c r="N464" s="191" t="s">
        <v>40</v>
      </c>
      <c r="O464" s="39"/>
      <c r="P464" s="192">
        <f t="shared" si="1"/>
        <v>0</v>
      </c>
      <c r="Q464" s="192">
        <v>0</v>
      </c>
      <c r="R464" s="192">
        <f t="shared" si="2"/>
        <v>0</v>
      </c>
      <c r="S464" s="192">
        <v>0</v>
      </c>
      <c r="T464" s="193">
        <f t="shared" si="3"/>
        <v>0</v>
      </c>
      <c r="AR464" s="21" t="s">
        <v>133</v>
      </c>
      <c r="AT464" s="21" t="s">
        <v>129</v>
      </c>
      <c r="AU464" s="21" t="s">
        <v>76</v>
      </c>
      <c r="AY464" s="21" t="s">
        <v>126</v>
      </c>
      <c r="BE464" s="194">
        <f t="shared" si="4"/>
        <v>0</v>
      </c>
      <c r="BF464" s="194">
        <f t="shared" si="5"/>
        <v>0</v>
      </c>
      <c r="BG464" s="194">
        <f t="shared" si="6"/>
        <v>0</v>
      </c>
      <c r="BH464" s="194">
        <f t="shared" si="7"/>
        <v>0</v>
      </c>
      <c r="BI464" s="194">
        <f t="shared" si="8"/>
        <v>0</v>
      </c>
      <c r="BJ464" s="21" t="s">
        <v>76</v>
      </c>
      <c r="BK464" s="194">
        <f t="shared" si="9"/>
        <v>0</v>
      </c>
      <c r="BL464" s="21" t="s">
        <v>133</v>
      </c>
      <c r="BM464" s="21" t="s">
        <v>684</v>
      </c>
    </row>
    <row r="465" spans="2:65" s="1" customFormat="1" ht="22.5" customHeight="1">
      <c r="B465" s="38"/>
      <c r="C465" s="183" t="s">
        <v>687</v>
      </c>
      <c r="D465" s="183" t="s">
        <v>129</v>
      </c>
      <c r="E465" s="184" t="s">
        <v>688</v>
      </c>
      <c r="F465" s="185" t="s">
        <v>689</v>
      </c>
      <c r="G465" s="186" t="s">
        <v>611</v>
      </c>
      <c r="H465" s="187">
        <v>1</v>
      </c>
      <c r="I465" s="188"/>
      <c r="J465" s="189">
        <f t="shared" si="0"/>
        <v>0</v>
      </c>
      <c r="K465" s="185" t="s">
        <v>21</v>
      </c>
      <c r="L465" s="58"/>
      <c r="M465" s="190" t="s">
        <v>21</v>
      </c>
      <c r="N465" s="191" t="s">
        <v>40</v>
      </c>
      <c r="O465" s="39"/>
      <c r="P465" s="192">
        <f t="shared" si="1"/>
        <v>0</v>
      </c>
      <c r="Q465" s="192">
        <v>0</v>
      </c>
      <c r="R465" s="192">
        <f t="shared" si="2"/>
        <v>0</v>
      </c>
      <c r="S465" s="192">
        <v>0</v>
      </c>
      <c r="T465" s="193">
        <f t="shared" si="3"/>
        <v>0</v>
      </c>
      <c r="AR465" s="21" t="s">
        <v>133</v>
      </c>
      <c r="AT465" s="21" t="s">
        <v>129</v>
      </c>
      <c r="AU465" s="21" t="s">
        <v>76</v>
      </c>
      <c r="AY465" s="21" t="s">
        <v>126</v>
      </c>
      <c r="BE465" s="194">
        <f t="shared" si="4"/>
        <v>0</v>
      </c>
      <c r="BF465" s="194">
        <f t="shared" si="5"/>
        <v>0</v>
      </c>
      <c r="BG465" s="194">
        <f t="shared" si="6"/>
        <v>0</v>
      </c>
      <c r="BH465" s="194">
        <f t="shared" si="7"/>
        <v>0</v>
      </c>
      <c r="BI465" s="194">
        <f t="shared" si="8"/>
        <v>0</v>
      </c>
      <c r="BJ465" s="21" t="s">
        <v>76</v>
      </c>
      <c r="BK465" s="194">
        <f t="shared" si="9"/>
        <v>0</v>
      </c>
      <c r="BL465" s="21" t="s">
        <v>133</v>
      </c>
      <c r="BM465" s="21" t="s">
        <v>687</v>
      </c>
    </row>
    <row r="466" spans="2:63" s="9" customFormat="1" ht="37.35" customHeight="1">
      <c r="B466" s="166"/>
      <c r="C466" s="167"/>
      <c r="D466" s="180" t="s">
        <v>68</v>
      </c>
      <c r="E466" s="181" t="s">
        <v>374</v>
      </c>
      <c r="F466" s="181" t="s">
        <v>375</v>
      </c>
      <c r="G466" s="167"/>
      <c r="H466" s="167"/>
      <c r="I466" s="170"/>
      <c r="J466" s="182">
        <f>BK466</f>
        <v>0</v>
      </c>
      <c r="K466" s="167"/>
      <c r="L466" s="172"/>
      <c r="M466" s="173"/>
      <c r="N466" s="174"/>
      <c r="O466" s="174"/>
      <c r="P466" s="175">
        <f>SUM(P467:P473)</f>
        <v>0</v>
      </c>
      <c r="Q466" s="174"/>
      <c r="R466" s="175">
        <f>SUM(R467:R473)</f>
        <v>0</v>
      </c>
      <c r="S466" s="174"/>
      <c r="T466" s="176">
        <f>SUM(T467:T473)</f>
        <v>0</v>
      </c>
      <c r="AR466" s="177" t="s">
        <v>76</v>
      </c>
      <c r="AT466" s="178" t="s">
        <v>68</v>
      </c>
      <c r="AU466" s="178" t="s">
        <v>69</v>
      </c>
      <c r="AY466" s="177" t="s">
        <v>126</v>
      </c>
      <c r="BK466" s="179">
        <f>SUM(BK467:BK473)</f>
        <v>0</v>
      </c>
    </row>
    <row r="467" spans="2:65" s="1" customFormat="1" ht="22.5" customHeight="1">
      <c r="B467" s="38"/>
      <c r="C467" s="183" t="s">
        <v>690</v>
      </c>
      <c r="D467" s="183" t="s">
        <v>129</v>
      </c>
      <c r="E467" s="184" t="s">
        <v>377</v>
      </c>
      <c r="F467" s="185" t="s">
        <v>378</v>
      </c>
      <c r="G467" s="186" t="s">
        <v>281</v>
      </c>
      <c r="H467" s="187">
        <v>23.869</v>
      </c>
      <c r="I467" s="188"/>
      <c r="J467" s="189">
        <f aca="true" t="shared" si="10" ref="J467:J473">ROUND(I467*H467,2)</f>
        <v>0</v>
      </c>
      <c r="K467" s="185" t="s">
        <v>21</v>
      </c>
      <c r="L467" s="58"/>
      <c r="M467" s="190" t="s">
        <v>21</v>
      </c>
      <c r="N467" s="191" t="s">
        <v>40</v>
      </c>
      <c r="O467" s="39"/>
      <c r="P467" s="192">
        <f aca="true" t="shared" si="11" ref="P467:P473">O467*H467</f>
        <v>0</v>
      </c>
      <c r="Q467" s="192">
        <v>0</v>
      </c>
      <c r="R467" s="192">
        <f aca="true" t="shared" si="12" ref="R467:R473">Q467*H467</f>
        <v>0</v>
      </c>
      <c r="S467" s="192">
        <v>0</v>
      </c>
      <c r="T467" s="193">
        <f aca="true" t="shared" si="13" ref="T467:T473">S467*H467</f>
        <v>0</v>
      </c>
      <c r="AR467" s="21" t="s">
        <v>133</v>
      </c>
      <c r="AT467" s="21" t="s">
        <v>129</v>
      </c>
      <c r="AU467" s="21" t="s">
        <v>76</v>
      </c>
      <c r="AY467" s="21" t="s">
        <v>126</v>
      </c>
      <c r="BE467" s="194">
        <f aca="true" t="shared" si="14" ref="BE467:BE473">IF(N467="základní",J467,0)</f>
        <v>0</v>
      </c>
      <c r="BF467" s="194">
        <f aca="true" t="shared" si="15" ref="BF467:BF473">IF(N467="snížená",J467,0)</f>
        <v>0</v>
      </c>
      <c r="BG467" s="194">
        <f aca="true" t="shared" si="16" ref="BG467:BG473">IF(N467="zákl. přenesená",J467,0)</f>
        <v>0</v>
      </c>
      <c r="BH467" s="194">
        <f aca="true" t="shared" si="17" ref="BH467:BH473">IF(N467="sníž. přenesená",J467,0)</f>
        <v>0</v>
      </c>
      <c r="BI467" s="194">
        <f aca="true" t="shared" si="18" ref="BI467:BI473">IF(N467="nulová",J467,0)</f>
        <v>0</v>
      </c>
      <c r="BJ467" s="21" t="s">
        <v>76</v>
      </c>
      <c r="BK467" s="194">
        <f aca="true" t="shared" si="19" ref="BK467:BK473">ROUND(I467*H467,2)</f>
        <v>0</v>
      </c>
      <c r="BL467" s="21" t="s">
        <v>133</v>
      </c>
      <c r="BM467" s="21" t="s">
        <v>690</v>
      </c>
    </row>
    <row r="468" spans="2:65" s="1" customFormat="1" ht="22.5" customHeight="1">
      <c r="B468" s="38"/>
      <c r="C468" s="183" t="s">
        <v>691</v>
      </c>
      <c r="D468" s="183" t="s">
        <v>129</v>
      </c>
      <c r="E468" s="184" t="s">
        <v>380</v>
      </c>
      <c r="F468" s="185" t="s">
        <v>381</v>
      </c>
      <c r="G468" s="186" t="s">
        <v>281</v>
      </c>
      <c r="H468" s="187">
        <v>47.72</v>
      </c>
      <c r="I468" s="188"/>
      <c r="J468" s="189">
        <f t="shared" si="10"/>
        <v>0</v>
      </c>
      <c r="K468" s="185" t="s">
        <v>21</v>
      </c>
      <c r="L468" s="58"/>
      <c r="M468" s="190" t="s">
        <v>21</v>
      </c>
      <c r="N468" s="191" t="s">
        <v>40</v>
      </c>
      <c r="O468" s="39"/>
      <c r="P468" s="192">
        <f t="shared" si="11"/>
        <v>0</v>
      </c>
      <c r="Q468" s="192">
        <v>0</v>
      </c>
      <c r="R468" s="192">
        <f t="shared" si="12"/>
        <v>0</v>
      </c>
      <c r="S468" s="192">
        <v>0</v>
      </c>
      <c r="T468" s="193">
        <f t="shared" si="13"/>
        <v>0</v>
      </c>
      <c r="AR468" s="21" t="s">
        <v>133</v>
      </c>
      <c r="AT468" s="21" t="s">
        <v>129</v>
      </c>
      <c r="AU468" s="21" t="s">
        <v>76</v>
      </c>
      <c r="AY468" s="21" t="s">
        <v>126</v>
      </c>
      <c r="BE468" s="194">
        <f t="shared" si="14"/>
        <v>0</v>
      </c>
      <c r="BF468" s="194">
        <f t="shared" si="15"/>
        <v>0</v>
      </c>
      <c r="BG468" s="194">
        <f t="shared" si="16"/>
        <v>0</v>
      </c>
      <c r="BH468" s="194">
        <f t="shared" si="17"/>
        <v>0</v>
      </c>
      <c r="BI468" s="194">
        <f t="shared" si="18"/>
        <v>0</v>
      </c>
      <c r="BJ468" s="21" t="s">
        <v>76</v>
      </c>
      <c r="BK468" s="194">
        <f t="shared" si="19"/>
        <v>0</v>
      </c>
      <c r="BL468" s="21" t="s">
        <v>133</v>
      </c>
      <c r="BM468" s="21" t="s">
        <v>691</v>
      </c>
    </row>
    <row r="469" spans="2:65" s="1" customFormat="1" ht="22.5" customHeight="1">
      <c r="B469" s="38"/>
      <c r="C469" s="183" t="s">
        <v>692</v>
      </c>
      <c r="D469" s="183" t="s">
        <v>129</v>
      </c>
      <c r="E469" s="184" t="s">
        <v>383</v>
      </c>
      <c r="F469" s="185" t="s">
        <v>384</v>
      </c>
      <c r="G469" s="186" t="s">
        <v>281</v>
      </c>
      <c r="H469" s="187">
        <v>23.869</v>
      </c>
      <c r="I469" s="188"/>
      <c r="J469" s="189">
        <f t="shared" si="10"/>
        <v>0</v>
      </c>
      <c r="K469" s="185" t="s">
        <v>21</v>
      </c>
      <c r="L469" s="58"/>
      <c r="M469" s="190" t="s">
        <v>21</v>
      </c>
      <c r="N469" s="191" t="s">
        <v>40</v>
      </c>
      <c r="O469" s="39"/>
      <c r="P469" s="192">
        <f t="shared" si="11"/>
        <v>0</v>
      </c>
      <c r="Q469" s="192">
        <v>0</v>
      </c>
      <c r="R469" s="192">
        <f t="shared" si="12"/>
        <v>0</v>
      </c>
      <c r="S469" s="192">
        <v>0</v>
      </c>
      <c r="T469" s="193">
        <f t="shared" si="13"/>
        <v>0</v>
      </c>
      <c r="AR469" s="21" t="s">
        <v>133</v>
      </c>
      <c r="AT469" s="21" t="s">
        <v>129</v>
      </c>
      <c r="AU469" s="21" t="s">
        <v>76</v>
      </c>
      <c r="AY469" s="21" t="s">
        <v>126</v>
      </c>
      <c r="BE469" s="194">
        <f t="shared" si="14"/>
        <v>0</v>
      </c>
      <c r="BF469" s="194">
        <f t="shared" si="15"/>
        <v>0</v>
      </c>
      <c r="BG469" s="194">
        <f t="shared" si="16"/>
        <v>0</v>
      </c>
      <c r="BH469" s="194">
        <f t="shared" si="17"/>
        <v>0</v>
      </c>
      <c r="BI469" s="194">
        <f t="shared" si="18"/>
        <v>0</v>
      </c>
      <c r="BJ469" s="21" t="s">
        <v>76</v>
      </c>
      <c r="BK469" s="194">
        <f t="shared" si="19"/>
        <v>0</v>
      </c>
      <c r="BL469" s="21" t="s">
        <v>133</v>
      </c>
      <c r="BM469" s="21" t="s">
        <v>692</v>
      </c>
    </row>
    <row r="470" spans="2:65" s="1" customFormat="1" ht="22.5" customHeight="1">
      <c r="B470" s="38"/>
      <c r="C470" s="183" t="s">
        <v>693</v>
      </c>
      <c r="D470" s="183" t="s">
        <v>129</v>
      </c>
      <c r="E470" s="184" t="s">
        <v>385</v>
      </c>
      <c r="F470" s="185" t="s">
        <v>386</v>
      </c>
      <c r="G470" s="186" t="s">
        <v>281</v>
      </c>
      <c r="H470" s="187">
        <v>477.2</v>
      </c>
      <c r="I470" s="188"/>
      <c r="J470" s="189">
        <f t="shared" si="10"/>
        <v>0</v>
      </c>
      <c r="K470" s="185" t="s">
        <v>21</v>
      </c>
      <c r="L470" s="58"/>
      <c r="M470" s="190" t="s">
        <v>21</v>
      </c>
      <c r="N470" s="191" t="s">
        <v>40</v>
      </c>
      <c r="O470" s="39"/>
      <c r="P470" s="192">
        <f t="shared" si="11"/>
        <v>0</v>
      </c>
      <c r="Q470" s="192">
        <v>0</v>
      </c>
      <c r="R470" s="192">
        <f t="shared" si="12"/>
        <v>0</v>
      </c>
      <c r="S470" s="192">
        <v>0</v>
      </c>
      <c r="T470" s="193">
        <f t="shared" si="13"/>
        <v>0</v>
      </c>
      <c r="AR470" s="21" t="s">
        <v>133</v>
      </c>
      <c r="AT470" s="21" t="s">
        <v>129</v>
      </c>
      <c r="AU470" s="21" t="s">
        <v>76</v>
      </c>
      <c r="AY470" s="21" t="s">
        <v>126</v>
      </c>
      <c r="BE470" s="194">
        <f t="shared" si="14"/>
        <v>0</v>
      </c>
      <c r="BF470" s="194">
        <f t="shared" si="15"/>
        <v>0</v>
      </c>
      <c r="BG470" s="194">
        <f t="shared" si="16"/>
        <v>0</v>
      </c>
      <c r="BH470" s="194">
        <f t="shared" si="17"/>
        <v>0</v>
      </c>
      <c r="BI470" s="194">
        <f t="shared" si="18"/>
        <v>0</v>
      </c>
      <c r="BJ470" s="21" t="s">
        <v>76</v>
      </c>
      <c r="BK470" s="194">
        <f t="shared" si="19"/>
        <v>0</v>
      </c>
      <c r="BL470" s="21" t="s">
        <v>133</v>
      </c>
      <c r="BM470" s="21" t="s">
        <v>693</v>
      </c>
    </row>
    <row r="471" spans="2:65" s="1" customFormat="1" ht="22.5" customHeight="1">
      <c r="B471" s="38"/>
      <c r="C471" s="183" t="s">
        <v>694</v>
      </c>
      <c r="D471" s="183" t="s">
        <v>129</v>
      </c>
      <c r="E471" s="184" t="s">
        <v>388</v>
      </c>
      <c r="F471" s="185" t="s">
        <v>389</v>
      </c>
      <c r="G471" s="186" t="s">
        <v>281</v>
      </c>
      <c r="H471" s="187">
        <v>23.869</v>
      </c>
      <c r="I471" s="188"/>
      <c r="J471" s="189">
        <f t="shared" si="10"/>
        <v>0</v>
      </c>
      <c r="K471" s="185" t="s">
        <v>21</v>
      </c>
      <c r="L471" s="58"/>
      <c r="M471" s="190" t="s">
        <v>21</v>
      </c>
      <c r="N471" s="191" t="s">
        <v>40</v>
      </c>
      <c r="O471" s="39"/>
      <c r="P471" s="192">
        <f t="shared" si="11"/>
        <v>0</v>
      </c>
      <c r="Q471" s="192">
        <v>0</v>
      </c>
      <c r="R471" s="192">
        <f t="shared" si="12"/>
        <v>0</v>
      </c>
      <c r="S471" s="192">
        <v>0</v>
      </c>
      <c r="T471" s="193">
        <f t="shared" si="13"/>
        <v>0</v>
      </c>
      <c r="AR471" s="21" t="s">
        <v>133</v>
      </c>
      <c r="AT471" s="21" t="s">
        <v>129</v>
      </c>
      <c r="AU471" s="21" t="s">
        <v>76</v>
      </c>
      <c r="AY471" s="21" t="s">
        <v>126</v>
      </c>
      <c r="BE471" s="194">
        <f t="shared" si="14"/>
        <v>0</v>
      </c>
      <c r="BF471" s="194">
        <f t="shared" si="15"/>
        <v>0</v>
      </c>
      <c r="BG471" s="194">
        <f t="shared" si="16"/>
        <v>0</v>
      </c>
      <c r="BH471" s="194">
        <f t="shared" si="17"/>
        <v>0</v>
      </c>
      <c r="BI471" s="194">
        <f t="shared" si="18"/>
        <v>0</v>
      </c>
      <c r="BJ471" s="21" t="s">
        <v>76</v>
      </c>
      <c r="BK471" s="194">
        <f t="shared" si="19"/>
        <v>0</v>
      </c>
      <c r="BL471" s="21" t="s">
        <v>133</v>
      </c>
      <c r="BM471" s="21" t="s">
        <v>694</v>
      </c>
    </row>
    <row r="472" spans="2:65" s="1" customFormat="1" ht="22.5" customHeight="1">
      <c r="B472" s="38"/>
      <c r="C472" s="183" t="s">
        <v>695</v>
      </c>
      <c r="D472" s="183" t="s">
        <v>129</v>
      </c>
      <c r="E472" s="184" t="s">
        <v>391</v>
      </c>
      <c r="F472" s="185" t="s">
        <v>392</v>
      </c>
      <c r="G472" s="186" t="s">
        <v>281</v>
      </c>
      <c r="H472" s="187">
        <v>238.694</v>
      </c>
      <c r="I472" s="188"/>
      <c r="J472" s="189">
        <f t="shared" si="10"/>
        <v>0</v>
      </c>
      <c r="K472" s="185" t="s">
        <v>21</v>
      </c>
      <c r="L472" s="58"/>
      <c r="M472" s="190" t="s">
        <v>21</v>
      </c>
      <c r="N472" s="191" t="s">
        <v>40</v>
      </c>
      <c r="O472" s="39"/>
      <c r="P472" s="192">
        <f t="shared" si="11"/>
        <v>0</v>
      </c>
      <c r="Q472" s="192">
        <v>0</v>
      </c>
      <c r="R472" s="192">
        <f t="shared" si="12"/>
        <v>0</v>
      </c>
      <c r="S472" s="192">
        <v>0</v>
      </c>
      <c r="T472" s="193">
        <f t="shared" si="13"/>
        <v>0</v>
      </c>
      <c r="AR472" s="21" t="s">
        <v>133</v>
      </c>
      <c r="AT472" s="21" t="s">
        <v>129</v>
      </c>
      <c r="AU472" s="21" t="s">
        <v>76</v>
      </c>
      <c r="AY472" s="21" t="s">
        <v>126</v>
      </c>
      <c r="BE472" s="194">
        <f t="shared" si="14"/>
        <v>0</v>
      </c>
      <c r="BF472" s="194">
        <f t="shared" si="15"/>
        <v>0</v>
      </c>
      <c r="BG472" s="194">
        <f t="shared" si="16"/>
        <v>0</v>
      </c>
      <c r="BH472" s="194">
        <f t="shared" si="17"/>
        <v>0</v>
      </c>
      <c r="BI472" s="194">
        <f t="shared" si="18"/>
        <v>0</v>
      </c>
      <c r="BJ472" s="21" t="s">
        <v>76</v>
      </c>
      <c r="BK472" s="194">
        <f t="shared" si="19"/>
        <v>0</v>
      </c>
      <c r="BL472" s="21" t="s">
        <v>133</v>
      </c>
      <c r="BM472" s="21" t="s">
        <v>695</v>
      </c>
    </row>
    <row r="473" spans="2:65" s="1" customFormat="1" ht="22.5" customHeight="1">
      <c r="B473" s="38"/>
      <c r="C473" s="183" t="s">
        <v>696</v>
      </c>
      <c r="D473" s="183" t="s">
        <v>129</v>
      </c>
      <c r="E473" s="184" t="s">
        <v>394</v>
      </c>
      <c r="F473" s="185" t="s">
        <v>395</v>
      </c>
      <c r="G473" s="186" t="s">
        <v>281</v>
      </c>
      <c r="H473" s="187">
        <v>23.869</v>
      </c>
      <c r="I473" s="188"/>
      <c r="J473" s="189">
        <f t="shared" si="10"/>
        <v>0</v>
      </c>
      <c r="K473" s="185" t="s">
        <v>21</v>
      </c>
      <c r="L473" s="58"/>
      <c r="M473" s="190" t="s">
        <v>21</v>
      </c>
      <c r="N473" s="191" t="s">
        <v>40</v>
      </c>
      <c r="O473" s="39"/>
      <c r="P473" s="192">
        <f t="shared" si="11"/>
        <v>0</v>
      </c>
      <c r="Q473" s="192">
        <v>0</v>
      </c>
      <c r="R473" s="192">
        <f t="shared" si="12"/>
        <v>0</v>
      </c>
      <c r="S473" s="192">
        <v>0</v>
      </c>
      <c r="T473" s="193">
        <f t="shared" si="13"/>
        <v>0</v>
      </c>
      <c r="AR473" s="21" t="s">
        <v>133</v>
      </c>
      <c r="AT473" s="21" t="s">
        <v>129</v>
      </c>
      <c r="AU473" s="21" t="s">
        <v>76</v>
      </c>
      <c r="AY473" s="21" t="s">
        <v>126</v>
      </c>
      <c r="BE473" s="194">
        <f t="shared" si="14"/>
        <v>0</v>
      </c>
      <c r="BF473" s="194">
        <f t="shared" si="15"/>
        <v>0</v>
      </c>
      <c r="BG473" s="194">
        <f t="shared" si="16"/>
        <v>0</v>
      </c>
      <c r="BH473" s="194">
        <f t="shared" si="17"/>
        <v>0</v>
      </c>
      <c r="BI473" s="194">
        <f t="shared" si="18"/>
        <v>0</v>
      </c>
      <c r="BJ473" s="21" t="s">
        <v>76</v>
      </c>
      <c r="BK473" s="194">
        <f t="shared" si="19"/>
        <v>0</v>
      </c>
      <c r="BL473" s="21" t="s">
        <v>133</v>
      </c>
      <c r="BM473" s="21" t="s">
        <v>696</v>
      </c>
    </row>
    <row r="474" spans="2:63" s="9" customFormat="1" ht="37.35" customHeight="1">
      <c r="B474" s="166"/>
      <c r="C474" s="167"/>
      <c r="D474" s="180" t="s">
        <v>68</v>
      </c>
      <c r="E474" s="181" t="s">
        <v>365</v>
      </c>
      <c r="F474" s="181" t="s">
        <v>366</v>
      </c>
      <c r="G474" s="167"/>
      <c r="H474" s="167"/>
      <c r="I474" s="170"/>
      <c r="J474" s="182">
        <f>BK474</f>
        <v>0</v>
      </c>
      <c r="K474" s="167"/>
      <c r="L474" s="172"/>
      <c r="M474" s="173"/>
      <c r="N474" s="174"/>
      <c r="O474" s="174"/>
      <c r="P474" s="175">
        <f>SUM(P475:P483)</f>
        <v>0</v>
      </c>
      <c r="Q474" s="174"/>
      <c r="R474" s="175">
        <f>SUM(R475:R483)</f>
        <v>0</v>
      </c>
      <c r="S474" s="174"/>
      <c r="T474" s="176">
        <f>SUM(T475:T483)</f>
        <v>0</v>
      </c>
      <c r="AR474" s="177" t="s">
        <v>76</v>
      </c>
      <c r="AT474" s="178" t="s">
        <v>68</v>
      </c>
      <c r="AU474" s="178" t="s">
        <v>69</v>
      </c>
      <c r="AY474" s="177" t="s">
        <v>126</v>
      </c>
      <c r="BK474" s="179">
        <f>SUM(BK475:BK483)</f>
        <v>0</v>
      </c>
    </row>
    <row r="475" spans="2:65" s="1" customFormat="1" ht="22.5" customHeight="1">
      <c r="B475" s="38"/>
      <c r="C475" s="183" t="s">
        <v>697</v>
      </c>
      <c r="D475" s="183" t="s">
        <v>129</v>
      </c>
      <c r="E475" s="184" t="s">
        <v>368</v>
      </c>
      <c r="F475" s="185" t="s">
        <v>369</v>
      </c>
      <c r="G475" s="186" t="s">
        <v>207</v>
      </c>
      <c r="H475" s="187">
        <v>36.08</v>
      </c>
      <c r="I475" s="188"/>
      <c r="J475" s="189">
        <f>ROUND(I475*H475,2)</f>
        <v>0</v>
      </c>
      <c r="K475" s="185" t="s">
        <v>21</v>
      </c>
      <c r="L475" s="58"/>
      <c r="M475" s="190" t="s">
        <v>21</v>
      </c>
      <c r="N475" s="191" t="s">
        <v>40</v>
      </c>
      <c r="O475" s="39"/>
      <c r="P475" s="192">
        <f>O475*H475</f>
        <v>0</v>
      </c>
      <c r="Q475" s="192">
        <v>0</v>
      </c>
      <c r="R475" s="192">
        <f>Q475*H475</f>
        <v>0</v>
      </c>
      <c r="S475" s="192">
        <v>0</v>
      </c>
      <c r="T475" s="193">
        <f>S475*H475</f>
        <v>0</v>
      </c>
      <c r="AR475" s="21" t="s">
        <v>133</v>
      </c>
      <c r="AT475" s="21" t="s">
        <v>129</v>
      </c>
      <c r="AU475" s="21" t="s">
        <v>76</v>
      </c>
      <c r="AY475" s="21" t="s">
        <v>126</v>
      </c>
      <c r="BE475" s="194">
        <f>IF(N475="základní",J475,0)</f>
        <v>0</v>
      </c>
      <c r="BF475" s="194">
        <f>IF(N475="snížená",J475,0)</f>
        <v>0</v>
      </c>
      <c r="BG475" s="194">
        <f>IF(N475="zákl. přenesená",J475,0)</f>
        <v>0</v>
      </c>
      <c r="BH475" s="194">
        <f>IF(N475="sníž. přenesená",J475,0)</f>
        <v>0</v>
      </c>
      <c r="BI475" s="194">
        <f>IF(N475="nulová",J475,0)</f>
        <v>0</v>
      </c>
      <c r="BJ475" s="21" t="s">
        <v>76</v>
      </c>
      <c r="BK475" s="194">
        <f>ROUND(I475*H475,2)</f>
        <v>0</v>
      </c>
      <c r="BL475" s="21" t="s">
        <v>133</v>
      </c>
      <c r="BM475" s="21" t="s">
        <v>697</v>
      </c>
    </row>
    <row r="476" spans="2:51" s="10" customFormat="1" ht="13.5">
      <c r="B476" s="195"/>
      <c r="C476" s="196"/>
      <c r="D476" s="197" t="s">
        <v>134</v>
      </c>
      <c r="E476" s="198" t="s">
        <v>21</v>
      </c>
      <c r="F476" s="199" t="s">
        <v>698</v>
      </c>
      <c r="G476" s="196"/>
      <c r="H476" s="200">
        <v>36.08</v>
      </c>
      <c r="I476" s="201"/>
      <c r="J476" s="196"/>
      <c r="K476" s="196"/>
      <c r="L476" s="202"/>
      <c r="M476" s="203"/>
      <c r="N476" s="204"/>
      <c r="O476" s="204"/>
      <c r="P476" s="204"/>
      <c r="Q476" s="204"/>
      <c r="R476" s="204"/>
      <c r="S476" s="204"/>
      <c r="T476" s="205"/>
      <c r="AT476" s="206" t="s">
        <v>134</v>
      </c>
      <c r="AU476" s="206" t="s">
        <v>76</v>
      </c>
      <c r="AV476" s="10" t="s">
        <v>78</v>
      </c>
      <c r="AW476" s="10" t="s">
        <v>33</v>
      </c>
      <c r="AX476" s="10" t="s">
        <v>69</v>
      </c>
      <c r="AY476" s="206" t="s">
        <v>126</v>
      </c>
    </row>
    <row r="477" spans="2:51" s="11" customFormat="1" ht="13.5">
      <c r="B477" s="207"/>
      <c r="C477" s="208"/>
      <c r="D477" s="209" t="s">
        <v>134</v>
      </c>
      <c r="E477" s="210" t="s">
        <v>21</v>
      </c>
      <c r="F477" s="211" t="s">
        <v>136</v>
      </c>
      <c r="G477" s="208"/>
      <c r="H477" s="212">
        <v>36.08</v>
      </c>
      <c r="I477" s="213"/>
      <c r="J477" s="208"/>
      <c r="K477" s="208"/>
      <c r="L477" s="214"/>
      <c r="M477" s="215"/>
      <c r="N477" s="216"/>
      <c r="O477" s="216"/>
      <c r="P477" s="216"/>
      <c r="Q477" s="216"/>
      <c r="R477" s="216"/>
      <c r="S477" s="216"/>
      <c r="T477" s="217"/>
      <c r="AT477" s="218" t="s">
        <v>134</v>
      </c>
      <c r="AU477" s="218" t="s">
        <v>76</v>
      </c>
      <c r="AV477" s="11" t="s">
        <v>133</v>
      </c>
      <c r="AW477" s="11" t="s">
        <v>33</v>
      </c>
      <c r="AX477" s="11" t="s">
        <v>76</v>
      </c>
      <c r="AY477" s="218" t="s">
        <v>126</v>
      </c>
    </row>
    <row r="478" spans="2:65" s="1" customFormat="1" ht="31.5" customHeight="1">
      <c r="B478" s="38"/>
      <c r="C478" s="183" t="s">
        <v>699</v>
      </c>
      <c r="D478" s="183" t="s">
        <v>129</v>
      </c>
      <c r="E478" s="184" t="s">
        <v>372</v>
      </c>
      <c r="F478" s="185" t="s">
        <v>373</v>
      </c>
      <c r="G478" s="186" t="s">
        <v>207</v>
      </c>
      <c r="H478" s="187">
        <v>36.08</v>
      </c>
      <c r="I478" s="188"/>
      <c r="J478" s="189">
        <f>ROUND(I478*H478,2)</f>
        <v>0</v>
      </c>
      <c r="K478" s="185" t="s">
        <v>21</v>
      </c>
      <c r="L478" s="58"/>
      <c r="M478" s="190" t="s">
        <v>21</v>
      </c>
      <c r="N478" s="191" t="s">
        <v>40</v>
      </c>
      <c r="O478" s="39"/>
      <c r="P478" s="192">
        <f>O478*H478</f>
        <v>0</v>
      </c>
      <c r="Q478" s="192">
        <v>0</v>
      </c>
      <c r="R478" s="192">
        <f>Q478*H478</f>
        <v>0</v>
      </c>
      <c r="S478" s="192">
        <v>0</v>
      </c>
      <c r="T478" s="193">
        <f>S478*H478</f>
        <v>0</v>
      </c>
      <c r="AR478" s="21" t="s">
        <v>133</v>
      </c>
      <c r="AT478" s="21" t="s">
        <v>129</v>
      </c>
      <c r="AU478" s="21" t="s">
        <v>76</v>
      </c>
      <c r="AY478" s="21" t="s">
        <v>126</v>
      </c>
      <c r="BE478" s="194">
        <f>IF(N478="základní",J478,0)</f>
        <v>0</v>
      </c>
      <c r="BF478" s="194">
        <f>IF(N478="snížená",J478,0)</f>
        <v>0</v>
      </c>
      <c r="BG478" s="194">
        <f>IF(N478="zákl. přenesená",J478,0)</f>
        <v>0</v>
      </c>
      <c r="BH478" s="194">
        <f>IF(N478="sníž. přenesená",J478,0)</f>
        <v>0</v>
      </c>
      <c r="BI478" s="194">
        <f>IF(N478="nulová",J478,0)</f>
        <v>0</v>
      </c>
      <c r="BJ478" s="21" t="s">
        <v>76</v>
      </c>
      <c r="BK478" s="194">
        <f>ROUND(I478*H478,2)</f>
        <v>0</v>
      </c>
      <c r="BL478" s="21" t="s">
        <v>133</v>
      </c>
      <c r="BM478" s="21" t="s">
        <v>699</v>
      </c>
    </row>
    <row r="479" spans="2:51" s="10" customFormat="1" ht="13.5">
      <c r="B479" s="195"/>
      <c r="C479" s="196"/>
      <c r="D479" s="197" t="s">
        <v>134</v>
      </c>
      <c r="E479" s="198" t="s">
        <v>21</v>
      </c>
      <c r="F479" s="199" t="s">
        <v>698</v>
      </c>
      <c r="G479" s="196"/>
      <c r="H479" s="200">
        <v>36.08</v>
      </c>
      <c r="I479" s="201"/>
      <c r="J479" s="196"/>
      <c r="K479" s="196"/>
      <c r="L479" s="202"/>
      <c r="M479" s="203"/>
      <c r="N479" s="204"/>
      <c r="O479" s="204"/>
      <c r="P479" s="204"/>
      <c r="Q479" s="204"/>
      <c r="R479" s="204"/>
      <c r="S479" s="204"/>
      <c r="T479" s="205"/>
      <c r="AT479" s="206" t="s">
        <v>134</v>
      </c>
      <c r="AU479" s="206" t="s">
        <v>76</v>
      </c>
      <c r="AV479" s="10" t="s">
        <v>78</v>
      </c>
      <c r="AW479" s="10" t="s">
        <v>33</v>
      </c>
      <c r="AX479" s="10" t="s">
        <v>69</v>
      </c>
      <c r="AY479" s="206" t="s">
        <v>126</v>
      </c>
    </row>
    <row r="480" spans="2:51" s="11" customFormat="1" ht="13.5">
      <c r="B480" s="207"/>
      <c r="C480" s="208"/>
      <c r="D480" s="209" t="s">
        <v>134</v>
      </c>
      <c r="E480" s="210" t="s">
        <v>21</v>
      </c>
      <c r="F480" s="211" t="s">
        <v>136</v>
      </c>
      <c r="G480" s="208"/>
      <c r="H480" s="212">
        <v>36.08</v>
      </c>
      <c r="I480" s="213"/>
      <c r="J480" s="208"/>
      <c r="K480" s="208"/>
      <c r="L480" s="214"/>
      <c r="M480" s="215"/>
      <c r="N480" s="216"/>
      <c r="O480" s="216"/>
      <c r="P480" s="216"/>
      <c r="Q480" s="216"/>
      <c r="R480" s="216"/>
      <c r="S480" s="216"/>
      <c r="T480" s="217"/>
      <c r="AT480" s="218" t="s">
        <v>134</v>
      </c>
      <c r="AU480" s="218" t="s">
        <v>76</v>
      </c>
      <c r="AV480" s="11" t="s">
        <v>133</v>
      </c>
      <c r="AW480" s="11" t="s">
        <v>33</v>
      </c>
      <c r="AX480" s="11" t="s">
        <v>76</v>
      </c>
      <c r="AY480" s="218" t="s">
        <v>126</v>
      </c>
    </row>
    <row r="481" spans="2:65" s="1" customFormat="1" ht="22.5" customHeight="1">
      <c r="B481" s="38"/>
      <c r="C481" s="183" t="s">
        <v>700</v>
      </c>
      <c r="D481" s="183" t="s">
        <v>129</v>
      </c>
      <c r="E481" s="184" t="s">
        <v>701</v>
      </c>
      <c r="F481" s="185" t="s">
        <v>702</v>
      </c>
      <c r="G481" s="186" t="s">
        <v>224</v>
      </c>
      <c r="H481" s="187">
        <v>1</v>
      </c>
      <c r="I481" s="188"/>
      <c r="J481" s="189">
        <f>ROUND(I481*H481,2)</f>
        <v>0</v>
      </c>
      <c r="K481" s="185" t="s">
        <v>21</v>
      </c>
      <c r="L481" s="58"/>
      <c r="M481" s="190" t="s">
        <v>21</v>
      </c>
      <c r="N481" s="191" t="s">
        <v>40</v>
      </c>
      <c r="O481" s="39"/>
      <c r="P481" s="192">
        <f>O481*H481</f>
        <v>0</v>
      </c>
      <c r="Q481" s="192">
        <v>0</v>
      </c>
      <c r="R481" s="192">
        <f>Q481*H481</f>
        <v>0</v>
      </c>
      <c r="S481" s="192">
        <v>0</v>
      </c>
      <c r="T481" s="193">
        <f>S481*H481</f>
        <v>0</v>
      </c>
      <c r="AR481" s="21" t="s">
        <v>133</v>
      </c>
      <c r="AT481" s="21" t="s">
        <v>129</v>
      </c>
      <c r="AU481" s="21" t="s">
        <v>76</v>
      </c>
      <c r="AY481" s="21" t="s">
        <v>126</v>
      </c>
      <c r="BE481" s="194">
        <f>IF(N481="základní",J481,0)</f>
        <v>0</v>
      </c>
      <c r="BF481" s="194">
        <f>IF(N481="snížená",J481,0)</f>
        <v>0</v>
      </c>
      <c r="BG481" s="194">
        <f>IF(N481="zákl. přenesená",J481,0)</f>
        <v>0</v>
      </c>
      <c r="BH481" s="194">
        <f>IF(N481="sníž. přenesená",J481,0)</f>
        <v>0</v>
      </c>
      <c r="BI481" s="194">
        <f>IF(N481="nulová",J481,0)</f>
        <v>0</v>
      </c>
      <c r="BJ481" s="21" t="s">
        <v>76</v>
      </c>
      <c r="BK481" s="194">
        <f>ROUND(I481*H481,2)</f>
        <v>0</v>
      </c>
      <c r="BL481" s="21" t="s">
        <v>133</v>
      </c>
      <c r="BM481" s="21" t="s">
        <v>700</v>
      </c>
    </row>
    <row r="482" spans="2:51" s="10" customFormat="1" ht="13.5">
      <c r="B482" s="195"/>
      <c r="C482" s="196"/>
      <c r="D482" s="197" t="s">
        <v>134</v>
      </c>
      <c r="E482" s="198" t="s">
        <v>21</v>
      </c>
      <c r="F482" s="199" t="s">
        <v>703</v>
      </c>
      <c r="G482" s="196"/>
      <c r="H482" s="200">
        <v>1</v>
      </c>
      <c r="I482" s="201"/>
      <c r="J482" s="196"/>
      <c r="K482" s="196"/>
      <c r="L482" s="202"/>
      <c r="M482" s="203"/>
      <c r="N482" s="204"/>
      <c r="O482" s="204"/>
      <c r="P482" s="204"/>
      <c r="Q482" s="204"/>
      <c r="R482" s="204"/>
      <c r="S482" s="204"/>
      <c r="T482" s="205"/>
      <c r="AT482" s="206" t="s">
        <v>134</v>
      </c>
      <c r="AU482" s="206" t="s">
        <v>76</v>
      </c>
      <c r="AV482" s="10" t="s">
        <v>78</v>
      </c>
      <c r="AW482" s="10" t="s">
        <v>33</v>
      </c>
      <c r="AX482" s="10" t="s">
        <v>69</v>
      </c>
      <c r="AY482" s="206" t="s">
        <v>126</v>
      </c>
    </row>
    <row r="483" spans="2:51" s="11" customFormat="1" ht="13.5">
      <c r="B483" s="207"/>
      <c r="C483" s="208"/>
      <c r="D483" s="197" t="s">
        <v>134</v>
      </c>
      <c r="E483" s="219" t="s">
        <v>21</v>
      </c>
      <c r="F483" s="220" t="s">
        <v>136</v>
      </c>
      <c r="G483" s="208"/>
      <c r="H483" s="221">
        <v>1</v>
      </c>
      <c r="I483" s="213"/>
      <c r="J483" s="208"/>
      <c r="K483" s="208"/>
      <c r="L483" s="214"/>
      <c r="M483" s="229"/>
      <c r="N483" s="230"/>
      <c r="O483" s="230"/>
      <c r="P483" s="230"/>
      <c r="Q483" s="230"/>
      <c r="R483" s="230"/>
      <c r="S483" s="230"/>
      <c r="T483" s="231"/>
      <c r="AT483" s="218" t="s">
        <v>134</v>
      </c>
      <c r="AU483" s="218" t="s">
        <v>76</v>
      </c>
      <c r="AV483" s="11" t="s">
        <v>133</v>
      </c>
      <c r="AW483" s="11" t="s">
        <v>33</v>
      </c>
      <c r="AX483" s="11" t="s">
        <v>76</v>
      </c>
      <c r="AY483" s="218" t="s">
        <v>126</v>
      </c>
    </row>
    <row r="484" spans="2:12" s="1" customFormat="1" ht="6.95" customHeight="1">
      <c r="B484" s="53"/>
      <c r="C484" s="54"/>
      <c r="D484" s="54"/>
      <c r="E484" s="54"/>
      <c r="F484" s="54"/>
      <c r="G484" s="54"/>
      <c r="H484" s="54"/>
      <c r="I484" s="136"/>
      <c r="J484" s="54"/>
      <c r="K484" s="54"/>
      <c r="L484" s="58"/>
    </row>
  </sheetData>
  <sheetProtection algorithmName="SHA-512" hashValue="PN6EtQT5aTQslCjxEcte3MxgQTCVPXCuoIXa43M5fD5aP9/IvVSzQcVGWk22cRcWexwdfS9yrDKyogQTcnSrsA==" saltValue="7eggaiXiDevH+kTOWEmnnA==" spinCount="100000" sheet="1" objects="1" scenarios="1" formatCells="0" formatColumns="0" formatRows="0" sort="0" autoFilter="0"/>
  <autoFilter ref="C100:K483"/>
  <mergeCells count="9">
    <mergeCell ref="E91:H91"/>
    <mergeCell ref="E93:H93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100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32" customWidth="1"/>
    <col min="2" max="2" width="1.66796875" style="232" customWidth="1"/>
    <col min="3" max="4" width="5" style="232" customWidth="1"/>
    <col min="5" max="5" width="11.66015625" style="232" customWidth="1"/>
    <col min="6" max="6" width="9.16015625" style="232" customWidth="1"/>
    <col min="7" max="7" width="5" style="232" customWidth="1"/>
    <col min="8" max="8" width="77.83203125" style="232" customWidth="1"/>
    <col min="9" max="10" width="20" style="232" customWidth="1"/>
    <col min="11" max="11" width="1.66796875" style="232" customWidth="1"/>
  </cols>
  <sheetData>
    <row r="1" ht="37.5" customHeight="1"/>
    <row r="2" spans="2:11" ht="7.5" customHeight="1">
      <c r="B2" s="233"/>
      <c r="C2" s="234"/>
      <c r="D2" s="234"/>
      <c r="E2" s="234"/>
      <c r="F2" s="234"/>
      <c r="G2" s="234"/>
      <c r="H2" s="234"/>
      <c r="I2" s="234"/>
      <c r="J2" s="234"/>
      <c r="K2" s="235"/>
    </row>
    <row r="3" spans="2:11" s="12" customFormat="1" ht="45" customHeight="1">
      <c r="B3" s="236"/>
      <c r="C3" s="359" t="s">
        <v>704</v>
      </c>
      <c r="D3" s="359"/>
      <c r="E3" s="359"/>
      <c r="F3" s="359"/>
      <c r="G3" s="359"/>
      <c r="H3" s="359"/>
      <c r="I3" s="359"/>
      <c r="J3" s="359"/>
      <c r="K3" s="237"/>
    </row>
    <row r="4" spans="2:11" ht="25.5" customHeight="1">
      <c r="B4" s="238"/>
      <c r="C4" s="363" t="s">
        <v>705</v>
      </c>
      <c r="D4" s="363"/>
      <c r="E4" s="363"/>
      <c r="F4" s="363"/>
      <c r="G4" s="363"/>
      <c r="H4" s="363"/>
      <c r="I4" s="363"/>
      <c r="J4" s="363"/>
      <c r="K4" s="239"/>
    </row>
    <row r="5" spans="2:11" ht="5.25" customHeight="1">
      <c r="B5" s="238"/>
      <c r="C5" s="240"/>
      <c r="D5" s="240"/>
      <c r="E5" s="240"/>
      <c r="F5" s="240"/>
      <c r="G5" s="240"/>
      <c r="H5" s="240"/>
      <c r="I5" s="240"/>
      <c r="J5" s="240"/>
      <c r="K5" s="239"/>
    </row>
    <row r="6" spans="2:11" ht="15" customHeight="1">
      <c r="B6" s="238"/>
      <c r="C6" s="362" t="s">
        <v>706</v>
      </c>
      <c r="D6" s="362"/>
      <c r="E6" s="362"/>
      <c r="F6" s="362"/>
      <c r="G6" s="362"/>
      <c r="H6" s="362"/>
      <c r="I6" s="362"/>
      <c r="J6" s="362"/>
      <c r="K6" s="239"/>
    </row>
    <row r="7" spans="2:11" ht="15" customHeight="1">
      <c r="B7" s="242"/>
      <c r="C7" s="362" t="s">
        <v>707</v>
      </c>
      <c r="D7" s="362"/>
      <c r="E7" s="362"/>
      <c r="F7" s="362"/>
      <c r="G7" s="362"/>
      <c r="H7" s="362"/>
      <c r="I7" s="362"/>
      <c r="J7" s="362"/>
      <c r="K7" s="239"/>
    </row>
    <row r="8" spans="2:11" ht="12.75" customHeight="1">
      <c r="B8" s="242"/>
      <c r="C8" s="241"/>
      <c r="D8" s="241"/>
      <c r="E8" s="241"/>
      <c r="F8" s="241"/>
      <c r="G8" s="241"/>
      <c r="H8" s="241"/>
      <c r="I8" s="241"/>
      <c r="J8" s="241"/>
      <c r="K8" s="239"/>
    </row>
    <row r="9" spans="2:11" ht="15" customHeight="1">
      <c r="B9" s="242"/>
      <c r="C9" s="362" t="s">
        <v>708</v>
      </c>
      <c r="D9" s="362"/>
      <c r="E9" s="362"/>
      <c r="F9" s="362"/>
      <c r="G9" s="362"/>
      <c r="H9" s="362"/>
      <c r="I9" s="362"/>
      <c r="J9" s="362"/>
      <c r="K9" s="239"/>
    </row>
    <row r="10" spans="2:11" ht="15" customHeight="1">
      <c r="B10" s="242"/>
      <c r="C10" s="241"/>
      <c r="D10" s="362" t="s">
        <v>709</v>
      </c>
      <c r="E10" s="362"/>
      <c r="F10" s="362"/>
      <c r="G10" s="362"/>
      <c r="H10" s="362"/>
      <c r="I10" s="362"/>
      <c r="J10" s="362"/>
      <c r="K10" s="239"/>
    </row>
    <row r="11" spans="2:11" ht="15" customHeight="1">
      <c r="B11" s="242"/>
      <c r="C11" s="243"/>
      <c r="D11" s="362" t="s">
        <v>710</v>
      </c>
      <c r="E11" s="362"/>
      <c r="F11" s="362"/>
      <c r="G11" s="362"/>
      <c r="H11" s="362"/>
      <c r="I11" s="362"/>
      <c r="J11" s="362"/>
      <c r="K11" s="239"/>
    </row>
    <row r="12" spans="2:11" ht="12.75" customHeight="1">
      <c r="B12" s="242"/>
      <c r="C12" s="243"/>
      <c r="D12" s="243"/>
      <c r="E12" s="243"/>
      <c r="F12" s="243"/>
      <c r="G12" s="243"/>
      <c r="H12" s="243"/>
      <c r="I12" s="243"/>
      <c r="J12" s="243"/>
      <c r="K12" s="239"/>
    </row>
    <row r="13" spans="2:11" ht="15" customHeight="1">
      <c r="B13" s="242"/>
      <c r="C13" s="243"/>
      <c r="D13" s="362" t="s">
        <v>711</v>
      </c>
      <c r="E13" s="362"/>
      <c r="F13" s="362"/>
      <c r="G13" s="362"/>
      <c r="H13" s="362"/>
      <c r="I13" s="362"/>
      <c r="J13" s="362"/>
      <c r="K13" s="239"/>
    </row>
    <row r="14" spans="2:11" ht="15" customHeight="1">
      <c r="B14" s="242"/>
      <c r="C14" s="243"/>
      <c r="D14" s="362" t="s">
        <v>712</v>
      </c>
      <c r="E14" s="362"/>
      <c r="F14" s="362"/>
      <c r="G14" s="362"/>
      <c r="H14" s="362"/>
      <c r="I14" s="362"/>
      <c r="J14" s="362"/>
      <c r="K14" s="239"/>
    </row>
    <row r="15" spans="2:11" ht="15" customHeight="1">
      <c r="B15" s="242"/>
      <c r="C15" s="243"/>
      <c r="D15" s="362" t="s">
        <v>713</v>
      </c>
      <c r="E15" s="362"/>
      <c r="F15" s="362"/>
      <c r="G15" s="362"/>
      <c r="H15" s="362"/>
      <c r="I15" s="362"/>
      <c r="J15" s="362"/>
      <c r="K15" s="239"/>
    </row>
    <row r="16" spans="2:11" ht="15" customHeight="1">
      <c r="B16" s="242"/>
      <c r="C16" s="243"/>
      <c r="D16" s="243"/>
      <c r="E16" s="244" t="s">
        <v>75</v>
      </c>
      <c r="F16" s="362" t="s">
        <v>714</v>
      </c>
      <c r="G16" s="362"/>
      <c r="H16" s="362"/>
      <c r="I16" s="362"/>
      <c r="J16" s="362"/>
      <c r="K16" s="239"/>
    </row>
    <row r="17" spans="2:11" ht="15" customHeight="1">
      <c r="B17" s="242"/>
      <c r="C17" s="243"/>
      <c r="D17" s="243"/>
      <c r="E17" s="244" t="s">
        <v>715</v>
      </c>
      <c r="F17" s="362" t="s">
        <v>716</v>
      </c>
      <c r="G17" s="362"/>
      <c r="H17" s="362"/>
      <c r="I17" s="362"/>
      <c r="J17" s="362"/>
      <c r="K17" s="239"/>
    </row>
    <row r="18" spans="2:11" ht="15" customHeight="1">
      <c r="B18" s="242"/>
      <c r="C18" s="243"/>
      <c r="D18" s="243"/>
      <c r="E18" s="244" t="s">
        <v>717</v>
      </c>
      <c r="F18" s="362" t="s">
        <v>718</v>
      </c>
      <c r="G18" s="362"/>
      <c r="H18" s="362"/>
      <c r="I18" s="362"/>
      <c r="J18" s="362"/>
      <c r="K18" s="239"/>
    </row>
    <row r="19" spans="2:11" ht="15" customHeight="1">
      <c r="B19" s="242"/>
      <c r="C19" s="243"/>
      <c r="D19" s="243"/>
      <c r="E19" s="244" t="s">
        <v>719</v>
      </c>
      <c r="F19" s="362" t="s">
        <v>720</v>
      </c>
      <c r="G19" s="362"/>
      <c r="H19" s="362"/>
      <c r="I19" s="362"/>
      <c r="J19" s="362"/>
      <c r="K19" s="239"/>
    </row>
    <row r="20" spans="2:11" ht="15" customHeight="1">
      <c r="B20" s="242"/>
      <c r="C20" s="243"/>
      <c r="D20" s="243"/>
      <c r="E20" s="244" t="s">
        <v>721</v>
      </c>
      <c r="F20" s="362" t="s">
        <v>220</v>
      </c>
      <c r="G20" s="362"/>
      <c r="H20" s="362"/>
      <c r="I20" s="362"/>
      <c r="J20" s="362"/>
      <c r="K20" s="239"/>
    </row>
    <row r="21" spans="2:11" ht="15" customHeight="1">
      <c r="B21" s="242"/>
      <c r="C21" s="243"/>
      <c r="D21" s="243"/>
      <c r="E21" s="244" t="s">
        <v>722</v>
      </c>
      <c r="F21" s="362" t="s">
        <v>723</v>
      </c>
      <c r="G21" s="362"/>
      <c r="H21" s="362"/>
      <c r="I21" s="362"/>
      <c r="J21" s="362"/>
      <c r="K21" s="239"/>
    </row>
    <row r="22" spans="2:11" ht="12.75" customHeight="1">
      <c r="B22" s="242"/>
      <c r="C22" s="243"/>
      <c r="D22" s="243"/>
      <c r="E22" s="243"/>
      <c r="F22" s="243"/>
      <c r="G22" s="243"/>
      <c r="H22" s="243"/>
      <c r="I22" s="243"/>
      <c r="J22" s="243"/>
      <c r="K22" s="239"/>
    </row>
    <row r="23" spans="2:11" ht="15" customHeight="1">
      <c r="B23" s="242"/>
      <c r="C23" s="362" t="s">
        <v>724</v>
      </c>
      <c r="D23" s="362"/>
      <c r="E23" s="362"/>
      <c r="F23" s="362"/>
      <c r="G23" s="362"/>
      <c r="H23" s="362"/>
      <c r="I23" s="362"/>
      <c r="J23" s="362"/>
      <c r="K23" s="239"/>
    </row>
    <row r="24" spans="2:11" ht="15" customHeight="1">
      <c r="B24" s="242"/>
      <c r="C24" s="362" t="s">
        <v>725</v>
      </c>
      <c r="D24" s="362"/>
      <c r="E24" s="362"/>
      <c r="F24" s="362"/>
      <c r="G24" s="362"/>
      <c r="H24" s="362"/>
      <c r="I24" s="362"/>
      <c r="J24" s="362"/>
      <c r="K24" s="239"/>
    </row>
    <row r="25" spans="2:11" ht="15" customHeight="1">
      <c r="B25" s="242"/>
      <c r="C25" s="241"/>
      <c r="D25" s="362" t="s">
        <v>726</v>
      </c>
      <c r="E25" s="362"/>
      <c r="F25" s="362"/>
      <c r="G25" s="362"/>
      <c r="H25" s="362"/>
      <c r="I25" s="362"/>
      <c r="J25" s="362"/>
      <c r="K25" s="239"/>
    </row>
    <row r="26" spans="2:11" ht="15" customHeight="1">
      <c r="B26" s="242"/>
      <c r="C26" s="243"/>
      <c r="D26" s="362" t="s">
        <v>727</v>
      </c>
      <c r="E26" s="362"/>
      <c r="F26" s="362"/>
      <c r="G26" s="362"/>
      <c r="H26" s="362"/>
      <c r="I26" s="362"/>
      <c r="J26" s="362"/>
      <c r="K26" s="239"/>
    </row>
    <row r="27" spans="2:11" ht="12.75" customHeight="1">
      <c r="B27" s="242"/>
      <c r="C27" s="243"/>
      <c r="D27" s="243"/>
      <c r="E27" s="243"/>
      <c r="F27" s="243"/>
      <c r="G27" s="243"/>
      <c r="H27" s="243"/>
      <c r="I27" s="243"/>
      <c r="J27" s="243"/>
      <c r="K27" s="239"/>
    </row>
    <row r="28" spans="2:11" ht="15" customHeight="1">
      <c r="B28" s="242"/>
      <c r="C28" s="243"/>
      <c r="D28" s="362" t="s">
        <v>728</v>
      </c>
      <c r="E28" s="362"/>
      <c r="F28" s="362"/>
      <c r="G28" s="362"/>
      <c r="H28" s="362"/>
      <c r="I28" s="362"/>
      <c r="J28" s="362"/>
      <c r="K28" s="239"/>
    </row>
    <row r="29" spans="2:11" ht="15" customHeight="1">
      <c r="B29" s="242"/>
      <c r="C29" s="243"/>
      <c r="D29" s="362" t="s">
        <v>729</v>
      </c>
      <c r="E29" s="362"/>
      <c r="F29" s="362"/>
      <c r="G29" s="362"/>
      <c r="H29" s="362"/>
      <c r="I29" s="362"/>
      <c r="J29" s="362"/>
      <c r="K29" s="239"/>
    </row>
    <row r="30" spans="2:11" ht="12.75" customHeight="1">
      <c r="B30" s="242"/>
      <c r="C30" s="243"/>
      <c r="D30" s="243"/>
      <c r="E30" s="243"/>
      <c r="F30" s="243"/>
      <c r="G30" s="243"/>
      <c r="H30" s="243"/>
      <c r="I30" s="243"/>
      <c r="J30" s="243"/>
      <c r="K30" s="239"/>
    </row>
    <row r="31" spans="2:11" ht="15" customHeight="1">
      <c r="B31" s="242"/>
      <c r="C31" s="243"/>
      <c r="D31" s="362" t="s">
        <v>730</v>
      </c>
      <c r="E31" s="362"/>
      <c r="F31" s="362"/>
      <c r="G31" s="362"/>
      <c r="H31" s="362"/>
      <c r="I31" s="362"/>
      <c r="J31" s="362"/>
      <c r="K31" s="239"/>
    </row>
    <row r="32" spans="2:11" ht="15" customHeight="1">
      <c r="B32" s="242"/>
      <c r="C32" s="243"/>
      <c r="D32" s="362" t="s">
        <v>731</v>
      </c>
      <c r="E32" s="362"/>
      <c r="F32" s="362"/>
      <c r="G32" s="362"/>
      <c r="H32" s="362"/>
      <c r="I32" s="362"/>
      <c r="J32" s="362"/>
      <c r="K32" s="239"/>
    </row>
    <row r="33" spans="2:11" ht="15" customHeight="1">
      <c r="B33" s="242"/>
      <c r="C33" s="243"/>
      <c r="D33" s="362" t="s">
        <v>732</v>
      </c>
      <c r="E33" s="362"/>
      <c r="F33" s="362"/>
      <c r="G33" s="362"/>
      <c r="H33" s="362"/>
      <c r="I33" s="362"/>
      <c r="J33" s="362"/>
      <c r="K33" s="239"/>
    </row>
    <row r="34" spans="2:11" ht="15" customHeight="1">
      <c r="B34" s="242"/>
      <c r="C34" s="243"/>
      <c r="D34" s="241"/>
      <c r="E34" s="245" t="s">
        <v>112</v>
      </c>
      <c r="F34" s="241"/>
      <c r="G34" s="362" t="s">
        <v>733</v>
      </c>
      <c r="H34" s="362"/>
      <c r="I34" s="362"/>
      <c r="J34" s="362"/>
      <c r="K34" s="239"/>
    </row>
    <row r="35" spans="2:11" ht="30.75" customHeight="1">
      <c r="B35" s="242"/>
      <c r="C35" s="243"/>
      <c r="D35" s="241"/>
      <c r="E35" s="245" t="s">
        <v>734</v>
      </c>
      <c r="F35" s="241"/>
      <c r="G35" s="362" t="s">
        <v>735</v>
      </c>
      <c r="H35" s="362"/>
      <c r="I35" s="362"/>
      <c r="J35" s="362"/>
      <c r="K35" s="239"/>
    </row>
    <row r="36" spans="2:11" ht="15" customHeight="1">
      <c r="B36" s="242"/>
      <c r="C36" s="243"/>
      <c r="D36" s="241"/>
      <c r="E36" s="245" t="s">
        <v>50</v>
      </c>
      <c r="F36" s="241"/>
      <c r="G36" s="362" t="s">
        <v>736</v>
      </c>
      <c r="H36" s="362"/>
      <c r="I36" s="362"/>
      <c r="J36" s="362"/>
      <c r="K36" s="239"/>
    </row>
    <row r="37" spans="2:11" ht="15" customHeight="1">
      <c r="B37" s="242"/>
      <c r="C37" s="243"/>
      <c r="D37" s="241"/>
      <c r="E37" s="245" t="s">
        <v>113</v>
      </c>
      <c r="F37" s="241"/>
      <c r="G37" s="362" t="s">
        <v>737</v>
      </c>
      <c r="H37" s="362"/>
      <c r="I37" s="362"/>
      <c r="J37" s="362"/>
      <c r="K37" s="239"/>
    </row>
    <row r="38" spans="2:11" ht="15" customHeight="1">
      <c r="B38" s="242"/>
      <c r="C38" s="243"/>
      <c r="D38" s="241"/>
      <c r="E38" s="245" t="s">
        <v>114</v>
      </c>
      <c r="F38" s="241"/>
      <c r="G38" s="362" t="s">
        <v>738</v>
      </c>
      <c r="H38" s="362"/>
      <c r="I38" s="362"/>
      <c r="J38" s="362"/>
      <c r="K38" s="239"/>
    </row>
    <row r="39" spans="2:11" ht="15" customHeight="1">
      <c r="B39" s="242"/>
      <c r="C39" s="243"/>
      <c r="D39" s="241"/>
      <c r="E39" s="245" t="s">
        <v>115</v>
      </c>
      <c r="F39" s="241"/>
      <c r="G39" s="362" t="s">
        <v>739</v>
      </c>
      <c r="H39" s="362"/>
      <c r="I39" s="362"/>
      <c r="J39" s="362"/>
      <c r="K39" s="239"/>
    </row>
    <row r="40" spans="2:11" ht="15" customHeight="1">
      <c r="B40" s="242"/>
      <c r="C40" s="243"/>
      <c r="D40" s="241"/>
      <c r="E40" s="245" t="s">
        <v>740</v>
      </c>
      <c r="F40" s="241"/>
      <c r="G40" s="362" t="s">
        <v>741</v>
      </c>
      <c r="H40" s="362"/>
      <c r="I40" s="362"/>
      <c r="J40" s="362"/>
      <c r="K40" s="239"/>
    </row>
    <row r="41" spans="2:11" ht="15" customHeight="1">
      <c r="B41" s="242"/>
      <c r="C41" s="243"/>
      <c r="D41" s="241"/>
      <c r="E41" s="245"/>
      <c r="F41" s="241"/>
      <c r="G41" s="362" t="s">
        <v>742</v>
      </c>
      <c r="H41" s="362"/>
      <c r="I41" s="362"/>
      <c r="J41" s="362"/>
      <c r="K41" s="239"/>
    </row>
    <row r="42" spans="2:11" ht="15" customHeight="1">
      <c r="B42" s="242"/>
      <c r="C42" s="243"/>
      <c r="D42" s="241"/>
      <c r="E42" s="245" t="s">
        <v>743</v>
      </c>
      <c r="F42" s="241"/>
      <c r="G42" s="362" t="s">
        <v>744</v>
      </c>
      <c r="H42" s="362"/>
      <c r="I42" s="362"/>
      <c r="J42" s="362"/>
      <c r="K42" s="239"/>
    </row>
    <row r="43" spans="2:11" ht="15" customHeight="1">
      <c r="B43" s="242"/>
      <c r="C43" s="243"/>
      <c r="D43" s="241"/>
      <c r="E43" s="245" t="s">
        <v>117</v>
      </c>
      <c r="F43" s="241"/>
      <c r="G43" s="362" t="s">
        <v>745</v>
      </c>
      <c r="H43" s="362"/>
      <c r="I43" s="362"/>
      <c r="J43" s="362"/>
      <c r="K43" s="239"/>
    </row>
    <row r="44" spans="2:11" ht="12.75" customHeight="1">
      <c r="B44" s="242"/>
      <c r="C44" s="243"/>
      <c r="D44" s="241"/>
      <c r="E44" s="241"/>
      <c r="F44" s="241"/>
      <c r="G44" s="241"/>
      <c r="H44" s="241"/>
      <c r="I44" s="241"/>
      <c r="J44" s="241"/>
      <c r="K44" s="239"/>
    </row>
    <row r="45" spans="2:11" ht="15" customHeight="1">
      <c r="B45" s="242"/>
      <c r="C45" s="243"/>
      <c r="D45" s="362" t="s">
        <v>746</v>
      </c>
      <c r="E45" s="362"/>
      <c r="F45" s="362"/>
      <c r="G45" s="362"/>
      <c r="H45" s="362"/>
      <c r="I45" s="362"/>
      <c r="J45" s="362"/>
      <c r="K45" s="239"/>
    </row>
    <row r="46" spans="2:11" ht="15" customHeight="1">
      <c r="B46" s="242"/>
      <c r="C46" s="243"/>
      <c r="D46" s="243"/>
      <c r="E46" s="362" t="s">
        <v>747</v>
      </c>
      <c r="F46" s="362"/>
      <c r="G46" s="362"/>
      <c r="H46" s="362"/>
      <c r="I46" s="362"/>
      <c r="J46" s="362"/>
      <c r="K46" s="239"/>
    </row>
    <row r="47" spans="2:11" ht="15" customHeight="1">
      <c r="B47" s="242"/>
      <c r="C47" s="243"/>
      <c r="D47" s="243"/>
      <c r="E47" s="362" t="s">
        <v>748</v>
      </c>
      <c r="F47" s="362"/>
      <c r="G47" s="362"/>
      <c r="H47" s="362"/>
      <c r="I47" s="362"/>
      <c r="J47" s="362"/>
      <c r="K47" s="239"/>
    </row>
    <row r="48" spans="2:11" ht="15" customHeight="1">
      <c r="B48" s="242"/>
      <c r="C48" s="243"/>
      <c r="D48" s="243"/>
      <c r="E48" s="362" t="s">
        <v>749</v>
      </c>
      <c r="F48" s="362"/>
      <c r="G48" s="362"/>
      <c r="H48" s="362"/>
      <c r="I48" s="362"/>
      <c r="J48" s="362"/>
      <c r="K48" s="239"/>
    </row>
    <row r="49" spans="2:11" ht="15" customHeight="1">
      <c r="B49" s="242"/>
      <c r="C49" s="243"/>
      <c r="D49" s="362" t="s">
        <v>750</v>
      </c>
      <c r="E49" s="362"/>
      <c r="F49" s="362"/>
      <c r="G49" s="362"/>
      <c r="H49" s="362"/>
      <c r="I49" s="362"/>
      <c r="J49" s="362"/>
      <c r="K49" s="239"/>
    </row>
    <row r="50" spans="2:11" ht="25.5" customHeight="1">
      <c r="B50" s="238"/>
      <c r="C50" s="363" t="s">
        <v>751</v>
      </c>
      <c r="D50" s="363"/>
      <c r="E50" s="363"/>
      <c r="F50" s="363"/>
      <c r="G50" s="363"/>
      <c r="H50" s="363"/>
      <c r="I50" s="363"/>
      <c r="J50" s="363"/>
      <c r="K50" s="239"/>
    </row>
    <row r="51" spans="2:11" ht="5.25" customHeight="1">
      <c r="B51" s="238"/>
      <c r="C51" s="240"/>
      <c r="D51" s="240"/>
      <c r="E51" s="240"/>
      <c r="F51" s="240"/>
      <c r="G51" s="240"/>
      <c r="H51" s="240"/>
      <c r="I51" s="240"/>
      <c r="J51" s="240"/>
      <c r="K51" s="239"/>
    </row>
    <row r="52" spans="2:11" ht="15" customHeight="1">
      <c r="B52" s="238"/>
      <c r="C52" s="362" t="s">
        <v>752</v>
      </c>
      <c r="D52" s="362"/>
      <c r="E52" s="362"/>
      <c r="F52" s="362"/>
      <c r="G52" s="362"/>
      <c r="H52" s="362"/>
      <c r="I52" s="362"/>
      <c r="J52" s="362"/>
      <c r="K52" s="239"/>
    </row>
    <row r="53" spans="2:11" ht="15" customHeight="1">
      <c r="B53" s="238"/>
      <c r="C53" s="362" t="s">
        <v>753</v>
      </c>
      <c r="D53" s="362"/>
      <c r="E53" s="362"/>
      <c r="F53" s="362"/>
      <c r="G53" s="362"/>
      <c r="H53" s="362"/>
      <c r="I53" s="362"/>
      <c r="J53" s="362"/>
      <c r="K53" s="239"/>
    </row>
    <row r="54" spans="2:11" ht="12.75" customHeight="1">
      <c r="B54" s="238"/>
      <c r="C54" s="241"/>
      <c r="D54" s="241"/>
      <c r="E54" s="241"/>
      <c r="F54" s="241"/>
      <c r="G54" s="241"/>
      <c r="H54" s="241"/>
      <c r="I54" s="241"/>
      <c r="J54" s="241"/>
      <c r="K54" s="239"/>
    </row>
    <row r="55" spans="2:11" ht="15" customHeight="1">
      <c r="B55" s="238"/>
      <c r="C55" s="362" t="s">
        <v>754</v>
      </c>
      <c r="D55" s="362"/>
      <c r="E55" s="362"/>
      <c r="F55" s="362"/>
      <c r="G55" s="362"/>
      <c r="H55" s="362"/>
      <c r="I55" s="362"/>
      <c r="J55" s="362"/>
      <c r="K55" s="239"/>
    </row>
    <row r="56" spans="2:11" ht="15" customHeight="1">
      <c r="B56" s="238"/>
      <c r="C56" s="243"/>
      <c r="D56" s="362" t="s">
        <v>755</v>
      </c>
      <c r="E56" s="362"/>
      <c r="F56" s="362"/>
      <c r="G56" s="362"/>
      <c r="H56" s="362"/>
      <c r="I56" s="362"/>
      <c r="J56" s="362"/>
      <c r="K56" s="239"/>
    </row>
    <row r="57" spans="2:11" ht="15" customHeight="1">
      <c r="B57" s="238"/>
      <c r="C57" s="243"/>
      <c r="D57" s="362" t="s">
        <v>756</v>
      </c>
      <c r="E57" s="362"/>
      <c r="F57" s="362"/>
      <c r="G57" s="362"/>
      <c r="H57" s="362"/>
      <c r="I57" s="362"/>
      <c r="J57" s="362"/>
      <c r="K57" s="239"/>
    </row>
    <row r="58" spans="2:11" ht="15" customHeight="1">
      <c r="B58" s="238"/>
      <c r="C58" s="243"/>
      <c r="D58" s="362" t="s">
        <v>757</v>
      </c>
      <c r="E58" s="362"/>
      <c r="F58" s="362"/>
      <c r="G58" s="362"/>
      <c r="H58" s="362"/>
      <c r="I58" s="362"/>
      <c r="J58" s="362"/>
      <c r="K58" s="239"/>
    </row>
    <row r="59" spans="2:11" ht="15" customHeight="1">
      <c r="B59" s="238"/>
      <c r="C59" s="243"/>
      <c r="D59" s="362" t="s">
        <v>758</v>
      </c>
      <c r="E59" s="362"/>
      <c r="F59" s="362"/>
      <c r="G59" s="362"/>
      <c r="H59" s="362"/>
      <c r="I59" s="362"/>
      <c r="J59" s="362"/>
      <c r="K59" s="239"/>
    </row>
    <row r="60" spans="2:11" ht="15" customHeight="1">
      <c r="B60" s="238"/>
      <c r="C60" s="243"/>
      <c r="D60" s="361" t="s">
        <v>759</v>
      </c>
      <c r="E60" s="361"/>
      <c r="F60" s="361"/>
      <c r="G60" s="361"/>
      <c r="H60" s="361"/>
      <c r="I60" s="361"/>
      <c r="J60" s="361"/>
      <c r="K60" s="239"/>
    </row>
    <row r="61" spans="2:11" ht="15" customHeight="1">
      <c r="B61" s="238"/>
      <c r="C61" s="243"/>
      <c r="D61" s="362" t="s">
        <v>760</v>
      </c>
      <c r="E61" s="362"/>
      <c r="F61" s="362"/>
      <c r="G61" s="362"/>
      <c r="H61" s="362"/>
      <c r="I61" s="362"/>
      <c r="J61" s="362"/>
      <c r="K61" s="239"/>
    </row>
    <row r="62" spans="2:11" ht="12.75" customHeight="1">
      <c r="B62" s="238"/>
      <c r="C62" s="243"/>
      <c r="D62" s="243"/>
      <c r="E62" s="246"/>
      <c r="F62" s="243"/>
      <c r="G62" s="243"/>
      <c r="H62" s="243"/>
      <c r="I62" s="243"/>
      <c r="J62" s="243"/>
      <c r="K62" s="239"/>
    </row>
    <row r="63" spans="2:11" ht="15" customHeight="1">
      <c r="B63" s="238"/>
      <c r="C63" s="243"/>
      <c r="D63" s="362" t="s">
        <v>761</v>
      </c>
      <c r="E63" s="362"/>
      <c r="F63" s="362"/>
      <c r="G63" s="362"/>
      <c r="H63" s="362"/>
      <c r="I63" s="362"/>
      <c r="J63" s="362"/>
      <c r="K63" s="239"/>
    </row>
    <row r="64" spans="2:11" ht="15" customHeight="1">
      <c r="B64" s="238"/>
      <c r="C64" s="243"/>
      <c r="D64" s="361" t="s">
        <v>762</v>
      </c>
      <c r="E64" s="361"/>
      <c r="F64" s="361"/>
      <c r="G64" s="361"/>
      <c r="H64" s="361"/>
      <c r="I64" s="361"/>
      <c r="J64" s="361"/>
      <c r="K64" s="239"/>
    </row>
    <row r="65" spans="2:11" ht="15" customHeight="1">
      <c r="B65" s="238"/>
      <c r="C65" s="243"/>
      <c r="D65" s="362" t="s">
        <v>763</v>
      </c>
      <c r="E65" s="362"/>
      <c r="F65" s="362"/>
      <c r="G65" s="362"/>
      <c r="H65" s="362"/>
      <c r="I65" s="362"/>
      <c r="J65" s="362"/>
      <c r="K65" s="239"/>
    </row>
    <row r="66" spans="2:11" ht="15" customHeight="1">
      <c r="B66" s="238"/>
      <c r="C66" s="243"/>
      <c r="D66" s="362" t="s">
        <v>764</v>
      </c>
      <c r="E66" s="362"/>
      <c r="F66" s="362"/>
      <c r="G66" s="362"/>
      <c r="H66" s="362"/>
      <c r="I66" s="362"/>
      <c r="J66" s="362"/>
      <c r="K66" s="239"/>
    </row>
    <row r="67" spans="2:11" ht="15" customHeight="1">
      <c r="B67" s="238"/>
      <c r="C67" s="243"/>
      <c r="D67" s="362" t="s">
        <v>765</v>
      </c>
      <c r="E67" s="362"/>
      <c r="F67" s="362"/>
      <c r="G67" s="362"/>
      <c r="H67" s="362"/>
      <c r="I67" s="362"/>
      <c r="J67" s="362"/>
      <c r="K67" s="239"/>
    </row>
    <row r="68" spans="2:11" ht="15" customHeight="1">
      <c r="B68" s="238"/>
      <c r="C68" s="243"/>
      <c r="D68" s="362" t="s">
        <v>766</v>
      </c>
      <c r="E68" s="362"/>
      <c r="F68" s="362"/>
      <c r="G68" s="362"/>
      <c r="H68" s="362"/>
      <c r="I68" s="362"/>
      <c r="J68" s="362"/>
      <c r="K68" s="239"/>
    </row>
    <row r="69" spans="2:11" ht="12.75" customHeight="1">
      <c r="B69" s="247"/>
      <c r="C69" s="248"/>
      <c r="D69" s="248"/>
      <c r="E69" s="248"/>
      <c r="F69" s="248"/>
      <c r="G69" s="248"/>
      <c r="H69" s="248"/>
      <c r="I69" s="248"/>
      <c r="J69" s="248"/>
      <c r="K69" s="249"/>
    </row>
    <row r="70" spans="2:11" ht="18.75" customHeight="1">
      <c r="B70" s="250"/>
      <c r="C70" s="250"/>
      <c r="D70" s="250"/>
      <c r="E70" s="250"/>
      <c r="F70" s="250"/>
      <c r="G70" s="250"/>
      <c r="H70" s="250"/>
      <c r="I70" s="250"/>
      <c r="J70" s="250"/>
      <c r="K70" s="251"/>
    </row>
    <row r="71" spans="2:11" ht="18.75" customHeight="1">
      <c r="B71" s="251"/>
      <c r="C71" s="251"/>
      <c r="D71" s="251"/>
      <c r="E71" s="251"/>
      <c r="F71" s="251"/>
      <c r="G71" s="251"/>
      <c r="H71" s="251"/>
      <c r="I71" s="251"/>
      <c r="J71" s="251"/>
      <c r="K71" s="251"/>
    </row>
    <row r="72" spans="2:11" ht="7.5" customHeight="1">
      <c r="B72" s="252"/>
      <c r="C72" s="253"/>
      <c r="D72" s="253"/>
      <c r="E72" s="253"/>
      <c r="F72" s="253"/>
      <c r="G72" s="253"/>
      <c r="H72" s="253"/>
      <c r="I72" s="253"/>
      <c r="J72" s="253"/>
      <c r="K72" s="254"/>
    </row>
    <row r="73" spans="2:11" ht="45" customHeight="1">
      <c r="B73" s="255"/>
      <c r="C73" s="360" t="s">
        <v>86</v>
      </c>
      <c r="D73" s="360"/>
      <c r="E73" s="360"/>
      <c r="F73" s="360"/>
      <c r="G73" s="360"/>
      <c r="H73" s="360"/>
      <c r="I73" s="360"/>
      <c r="J73" s="360"/>
      <c r="K73" s="256"/>
    </row>
    <row r="74" spans="2:11" ht="17.25" customHeight="1">
      <c r="B74" s="255"/>
      <c r="C74" s="257" t="s">
        <v>767</v>
      </c>
      <c r="D74" s="257"/>
      <c r="E74" s="257"/>
      <c r="F74" s="257" t="s">
        <v>768</v>
      </c>
      <c r="G74" s="258"/>
      <c r="H74" s="257" t="s">
        <v>113</v>
      </c>
      <c r="I74" s="257" t="s">
        <v>54</v>
      </c>
      <c r="J74" s="257" t="s">
        <v>769</v>
      </c>
      <c r="K74" s="256"/>
    </row>
    <row r="75" spans="2:11" ht="17.25" customHeight="1">
      <c r="B75" s="255"/>
      <c r="C75" s="259" t="s">
        <v>770</v>
      </c>
      <c r="D75" s="259"/>
      <c r="E75" s="259"/>
      <c r="F75" s="260" t="s">
        <v>771</v>
      </c>
      <c r="G75" s="261"/>
      <c r="H75" s="259"/>
      <c r="I75" s="259"/>
      <c r="J75" s="259" t="s">
        <v>772</v>
      </c>
      <c r="K75" s="256"/>
    </row>
    <row r="76" spans="2:11" ht="5.25" customHeight="1">
      <c r="B76" s="255"/>
      <c r="C76" s="262"/>
      <c r="D76" s="262"/>
      <c r="E76" s="262"/>
      <c r="F76" s="262"/>
      <c r="G76" s="263"/>
      <c r="H76" s="262"/>
      <c r="I76" s="262"/>
      <c r="J76" s="262"/>
      <c r="K76" s="256"/>
    </row>
    <row r="77" spans="2:11" ht="15" customHeight="1">
      <c r="B77" s="255"/>
      <c r="C77" s="245" t="s">
        <v>50</v>
      </c>
      <c r="D77" s="262"/>
      <c r="E77" s="262"/>
      <c r="F77" s="264" t="s">
        <v>773</v>
      </c>
      <c r="G77" s="263"/>
      <c r="H77" s="245" t="s">
        <v>774</v>
      </c>
      <c r="I77" s="245" t="s">
        <v>775</v>
      </c>
      <c r="J77" s="245">
        <v>20</v>
      </c>
      <c r="K77" s="256"/>
    </row>
    <row r="78" spans="2:11" ht="15" customHeight="1">
      <c r="B78" s="255"/>
      <c r="C78" s="245" t="s">
        <v>776</v>
      </c>
      <c r="D78" s="245"/>
      <c r="E78" s="245"/>
      <c r="F78" s="264" t="s">
        <v>773</v>
      </c>
      <c r="G78" s="263"/>
      <c r="H78" s="245" t="s">
        <v>777</v>
      </c>
      <c r="I78" s="245" t="s">
        <v>775</v>
      </c>
      <c r="J78" s="245">
        <v>120</v>
      </c>
      <c r="K78" s="256"/>
    </row>
    <row r="79" spans="2:11" ht="15" customHeight="1">
      <c r="B79" s="265"/>
      <c r="C79" s="245" t="s">
        <v>778</v>
      </c>
      <c r="D79" s="245"/>
      <c r="E79" s="245"/>
      <c r="F79" s="264" t="s">
        <v>779</v>
      </c>
      <c r="G79" s="263"/>
      <c r="H79" s="245" t="s">
        <v>780</v>
      </c>
      <c r="I79" s="245" t="s">
        <v>775</v>
      </c>
      <c r="J79" s="245">
        <v>50</v>
      </c>
      <c r="K79" s="256"/>
    </row>
    <row r="80" spans="2:11" ht="15" customHeight="1">
      <c r="B80" s="265"/>
      <c r="C80" s="245" t="s">
        <v>781</v>
      </c>
      <c r="D80" s="245"/>
      <c r="E80" s="245"/>
      <c r="F80" s="264" t="s">
        <v>773</v>
      </c>
      <c r="G80" s="263"/>
      <c r="H80" s="245" t="s">
        <v>782</v>
      </c>
      <c r="I80" s="245" t="s">
        <v>783</v>
      </c>
      <c r="J80" s="245"/>
      <c r="K80" s="256"/>
    </row>
    <row r="81" spans="2:11" ht="15" customHeight="1">
      <c r="B81" s="265"/>
      <c r="C81" s="266" t="s">
        <v>784</v>
      </c>
      <c r="D81" s="266"/>
      <c r="E81" s="266"/>
      <c r="F81" s="267" t="s">
        <v>779</v>
      </c>
      <c r="G81" s="266"/>
      <c r="H81" s="266" t="s">
        <v>785</v>
      </c>
      <c r="I81" s="266" t="s">
        <v>775</v>
      </c>
      <c r="J81" s="266">
        <v>15</v>
      </c>
      <c r="K81" s="256"/>
    </row>
    <row r="82" spans="2:11" ht="15" customHeight="1">
      <c r="B82" s="265"/>
      <c r="C82" s="266" t="s">
        <v>786</v>
      </c>
      <c r="D82" s="266"/>
      <c r="E82" s="266"/>
      <c r="F82" s="267" t="s">
        <v>779</v>
      </c>
      <c r="G82" s="266"/>
      <c r="H82" s="266" t="s">
        <v>787</v>
      </c>
      <c r="I82" s="266" t="s">
        <v>775</v>
      </c>
      <c r="J82" s="266">
        <v>15</v>
      </c>
      <c r="K82" s="256"/>
    </row>
    <row r="83" spans="2:11" ht="15" customHeight="1">
      <c r="B83" s="265"/>
      <c r="C83" s="266" t="s">
        <v>788</v>
      </c>
      <c r="D83" s="266"/>
      <c r="E83" s="266"/>
      <c r="F83" s="267" t="s">
        <v>779</v>
      </c>
      <c r="G83" s="266"/>
      <c r="H83" s="266" t="s">
        <v>789</v>
      </c>
      <c r="I83" s="266" t="s">
        <v>775</v>
      </c>
      <c r="J83" s="266">
        <v>20</v>
      </c>
      <c r="K83" s="256"/>
    </row>
    <row r="84" spans="2:11" ht="15" customHeight="1">
      <c r="B84" s="265"/>
      <c r="C84" s="266" t="s">
        <v>790</v>
      </c>
      <c r="D84" s="266"/>
      <c r="E84" s="266"/>
      <c r="F84" s="267" t="s">
        <v>779</v>
      </c>
      <c r="G84" s="266"/>
      <c r="H84" s="266" t="s">
        <v>791</v>
      </c>
      <c r="I84" s="266" t="s">
        <v>775</v>
      </c>
      <c r="J84" s="266">
        <v>20</v>
      </c>
      <c r="K84" s="256"/>
    </row>
    <row r="85" spans="2:11" ht="15" customHeight="1">
      <c r="B85" s="265"/>
      <c r="C85" s="245" t="s">
        <v>792</v>
      </c>
      <c r="D85" s="245"/>
      <c r="E85" s="245"/>
      <c r="F85" s="264" t="s">
        <v>779</v>
      </c>
      <c r="G85" s="263"/>
      <c r="H85" s="245" t="s">
        <v>793</v>
      </c>
      <c r="I85" s="245" t="s">
        <v>775</v>
      </c>
      <c r="J85" s="245">
        <v>50</v>
      </c>
      <c r="K85" s="256"/>
    </row>
    <row r="86" spans="2:11" ht="15" customHeight="1">
      <c r="B86" s="265"/>
      <c r="C86" s="245" t="s">
        <v>794</v>
      </c>
      <c r="D86" s="245"/>
      <c r="E86" s="245"/>
      <c r="F86" s="264" t="s">
        <v>779</v>
      </c>
      <c r="G86" s="263"/>
      <c r="H86" s="245" t="s">
        <v>795</v>
      </c>
      <c r="I86" s="245" t="s">
        <v>775</v>
      </c>
      <c r="J86" s="245">
        <v>20</v>
      </c>
      <c r="K86" s="256"/>
    </row>
    <row r="87" spans="2:11" ht="15" customHeight="1">
      <c r="B87" s="265"/>
      <c r="C87" s="245" t="s">
        <v>796</v>
      </c>
      <c r="D87" s="245"/>
      <c r="E87" s="245"/>
      <c r="F87" s="264" t="s">
        <v>779</v>
      </c>
      <c r="G87" s="263"/>
      <c r="H87" s="245" t="s">
        <v>797</v>
      </c>
      <c r="I87" s="245" t="s">
        <v>775</v>
      </c>
      <c r="J87" s="245">
        <v>20</v>
      </c>
      <c r="K87" s="256"/>
    </row>
    <row r="88" spans="2:11" ht="15" customHeight="1">
      <c r="B88" s="265"/>
      <c r="C88" s="245" t="s">
        <v>798</v>
      </c>
      <c r="D88" s="245"/>
      <c r="E88" s="245"/>
      <c r="F88" s="264" t="s">
        <v>779</v>
      </c>
      <c r="G88" s="263"/>
      <c r="H88" s="245" t="s">
        <v>799</v>
      </c>
      <c r="I88" s="245" t="s">
        <v>775</v>
      </c>
      <c r="J88" s="245">
        <v>50</v>
      </c>
      <c r="K88" s="256"/>
    </row>
    <row r="89" spans="2:11" ht="15" customHeight="1">
      <c r="B89" s="265"/>
      <c r="C89" s="245" t="s">
        <v>800</v>
      </c>
      <c r="D89" s="245"/>
      <c r="E89" s="245"/>
      <c r="F89" s="264" t="s">
        <v>779</v>
      </c>
      <c r="G89" s="263"/>
      <c r="H89" s="245" t="s">
        <v>800</v>
      </c>
      <c r="I89" s="245" t="s">
        <v>775</v>
      </c>
      <c r="J89" s="245">
        <v>50</v>
      </c>
      <c r="K89" s="256"/>
    </row>
    <row r="90" spans="2:11" ht="15" customHeight="1">
      <c r="B90" s="265"/>
      <c r="C90" s="245" t="s">
        <v>118</v>
      </c>
      <c r="D90" s="245"/>
      <c r="E90" s="245"/>
      <c r="F90" s="264" t="s">
        <v>779</v>
      </c>
      <c r="G90" s="263"/>
      <c r="H90" s="245" t="s">
        <v>801</v>
      </c>
      <c r="I90" s="245" t="s">
        <v>775</v>
      </c>
      <c r="J90" s="245">
        <v>255</v>
      </c>
      <c r="K90" s="256"/>
    </row>
    <row r="91" spans="2:11" ht="15" customHeight="1">
      <c r="B91" s="265"/>
      <c r="C91" s="245" t="s">
        <v>802</v>
      </c>
      <c r="D91" s="245"/>
      <c r="E91" s="245"/>
      <c r="F91" s="264" t="s">
        <v>773</v>
      </c>
      <c r="G91" s="263"/>
      <c r="H91" s="245" t="s">
        <v>803</v>
      </c>
      <c r="I91" s="245" t="s">
        <v>804</v>
      </c>
      <c r="J91" s="245"/>
      <c r="K91" s="256"/>
    </row>
    <row r="92" spans="2:11" ht="15" customHeight="1">
      <c r="B92" s="265"/>
      <c r="C92" s="245" t="s">
        <v>805</v>
      </c>
      <c r="D92" s="245"/>
      <c r="E92" s="245"/>
      <c r="F92" s="264" t="s">
        <v>773</v>
      </c>
      <c r="G92" s="263"/>
      <c r="H92" s="245" t="s">
        <v>806</v>
      </c>
      <c r="I92" s="245" t="s">
        <v>807</v>
      </c>
      <c r="J92" s="245"/>
      <c r="K92" s="256"/>
    </row>
    <row r="93" spans="2:11" ht="15" customHeight="1">
      <c r="B93" s="265"/>
      <c r="C93" s="245" t="s">
        <v>808</v>
      </c>
      <c r="D93" s="245"/>
      <c r="E93" s="245"/>
      <c r="F93" s="264" t="s">
        <v>773</v>
      </c>
      <c r="G93" s="263"/>
      <c r="H93" s="245" t="s">
        <v>808</v>
      </c>
      <c r="I93" s="245" t="s">
        <v>807</v>
      </c>
      <c r="J93" s="245"/>
      <c r="K93" s="256"/>
    </row>
    <row r="94" spans="2:11" ht="15" customHeight="1">
      <c r="B94" s="265"/>
      <c r="C94" s="245" t="s">
        <v>35</v>
      </c>
      <c r="D94" s="245"/>
      <c r="E94" s="245"/>
      <c r="F94" s="264" t="s">
        <v>773</v>
      </c>
      <c r="G94" s="263"/>
      <c r="H94" s="245" t="s">
        <v>809</v>
      </c>
      <c r="I94" s="245" t="s">
        <v>807</v>
      </c>
      <c r="J94" s="245"/>
      <c r="K94" s="256"/>
    </row>
    <row r="95" spans="2:11" ht="15" customHeight="1">
      <c r="B95" s="265"/>
      <c r="C95" s="245" t="s">
        <v>45</v>
      </c>
      <c r="D95" s="245"/>
      <c r="E95" s="245"/>
      <c r="F95" s="264" t="s">
        <v>773</v>
      </c>
      <c r="G95" s="263"/>
      <c r="H95" s="245" t="s">
        <v>810</v>
      </c>
      <c r="I95" s="245" t="s">
        <v>807</v>
      </c>
      <c r="J95" s="245"/>
      <c r="K95" s="256"/>
    </row>
    <row r="96" spans="2:11" ht="15" customHeight="1">
      <c r="B96" s="268"/>
      <c r="C96" s="269"/>
      <c r="D96" s="269"/>
      <c r="E96" s="269"/>
      <c r="F96" s="269"/>
      <c r="G96" s="269"/>
      <c r="H96" s="269"/>
      <c r="I96" s="269"/>
      <c r="J96" s="269"/>
      <c r="K96" s="270"/>
    </row>
    <row r="97" spans="2:11" ht="18.75" customHeight="1">
      <c r="B97" s="271"/>
      <c r="C97" s="272"/>
      <c r="D97" s="272"/>
      <c r="E97" s="272"/>
      <c r="F97" s="272"/>
      <c r="G97" s="272"/>
      <c r="H97" s="272"/>
      <c r="I97" s="272"/>
      <c r="J97" s="272"/>
      <c r="K97" s="271"/>
    </row>
    <row r="98" spans="2:11" ht="18.75" customHeight="1">
      <c r="B98" s="251"/>
      <c r="C98" s="251"/>
      <c r="D98" s="251"/>
      <c r="E98" s="251"/>
      <c r="F98" s="251"/>
      <c r="G98" s="251"/>
      <c r="H98" s="251"/>
      <c r="I98" s="251"/>
      <c r="J98" s="251"/>
      <c r="K98" s="251"/>
    </row>
    <row r="99" spans="2:11" ht="7.5" customHeight="1">
      <c r="B99" s="252"/>
      <c r="C99" s="253"/>
      <c r="D99" s="253"/>
      <c r="E99" s="253"/>
      <c r="F99" s="253"/>
      <c r="G99" s="253"/>
      <c r="H99" s="253"/>
      <c r="I99" s="253"/>
      <c r="J99" s="253"/>
      <c r="K99" s="254"/>
    </row>
    <row r="100" spans="2:11" ht="45" customHeight="1">
      <c r="B100" s="255"/>
      <c r="C100" s="360" t="s">
        <v>811</v>
      </c>
      <c r="D100" s="360"/>
      <c r="E100" s="360"/>
      <c r="F100" s="360"/>
      <c r="G100" s="360"/>
      <c r="H100" s="360"/>
      <c r="I100" s="360"/>
      <c r="J100" s="360"/>
      <c r="K100" s="256"/>
    </row>
    <row r="101" spans="2:11" ht="17.25" customHeight="1">
      <c r="B101" s="255"/>
      <c r="C101" s="257" t="s">
        <v>767</v>
      </c>
      <c r="D101" s="257"/>
      <c r="E101" s="257"/>
      <c r="F101" s="257" t="s">
        <v>768</v>
      </c>
      <c r="G101" s="258"/>
      <c r="H101" s="257" t="s">
        <v>113</v>
      </c>
      <c r="I101" s="257" t="s">
        <v>54</v>
      </c>
      <c r="J101" s="257" t="s">
        <v>769</v>
      </c>
      <c r="K101" s="256"/>
    </row>
    <row r="102" spans="2:11" ht="17.25" customHeight="1">
      <c r="B102" s="255"/>
      <c r="C102" s="259" t="s">
        <v>770</v>
      </c>
      <c r="D102" s="259"/>
      <c r="E102" s="259"/>
      <c r="F102" s="260" t="s">
        <v>771</v>
      </c>
      <c r="G102" s="261"/>
      <c r="H102" s="259"/>
      <c r="I102" s="259"/>
      <c r="J102" s="259" t="s">
        <v>772</v>
      </c>
      <c r="K102" s="256"/>
    </row>
    <row r="103" spans="2:11" ht="5.25" customHeight="1">
      <c r="B103" s="255"/>
      <c r="C103" s="257"/>
      <c r="D103" s="257"/>
      <c r="E103" s="257"/>
      <c r="F103" s="257"/>
      <c r="G103" s="273"/>
      <c r="H103" s="257"/>
      <c r="I103" s="257"/>
      <c r="J103" s="257"/>
      <c r="K103" s="256"/>
    </row>
    <row r="104" spans="2:11" ht="15" customHeight="1">
      <c r="B104" s="255"/>
      <c r="C104" s="245" t="s">
        <v>50</v>
      </c>
      <c r="D104" s="262"/>
      <c r="E104" s="262"/>
      <c r="F104" s="264" t="s">
        <v>773</v>
      </c>
      <c r="G104" s="273"/>
      <c r="H104" s="245" t="s">
        <v>812</v>
      </c>
      <c r="I104" s="245" t="s">
        <v>775</v>
      </c>
      <c r="J104" s="245">
        <v>20</v>
      </c>
      <c r="K104" s="256"/>
    </row>
    <row r="105" spans="2:11" ht="15" customHeight="1">
      <c r="B105" s="255"/>
      <c r="C105" s="245" t="s">
        <v>776</v>
      </c>
      <c r="D105" s="245"/>
      <c r="E105" s="245"/>
      <c r="F105" s="264" t="s">
        <v>773</v>
      </c>
      <c r="G105" s="245"/>
      <c r="H105" s="245" t="s">
        <v>812</v>
      </c>
      <c r="I105" s="245" t="s">
        <v>775</v>
      </c>
      <c r="J105" s="245">
        <v>120</v>
      </c>
      <c r="K105" s="256"/>
    </row>
    <row r="106" spans="2:11" ht="15" customHeight="1">
      <c r="B106" s="265"/>
      <c r="C106" s="245" t="s">
        <v>778</v>
      </c>
      <c r="D106" s="245"/>
      <c r="E106" s="245"/>
      <c r="F106" s="264" t="s">
        <v>779</v>
      </c>
      <c r="G106" s="245"/>
      <c r="H106" s="245" t="s">
        <v>812</v>
      </c>
      <c r="I106" s="245" t="s">
        <v>775</v>
      </c>
      <c r="J106" s="245">
        <v>50</v>
      </c>
      <c r="K106" s="256"/>
    </row>
    <row r="107" spans="2:11" ht="15" customHeight="1">
      <c r="B107" s="265"/>
      <c r="C107" s="245" t="s">
        <v>781</v>
      </c>
      <c r="D107" s="245"/>
      <c r="E107" s="245"/>
      <c r="F107" s="264" t="s">
        <v>773</v>
      </c>
      <c r="G107" s="245"/>
      <c r="H107" s="245" t="s">
        <v>812</v>
      </c>
      <c r="I107" s="245" t="s">
        <v>783</v>
      </c>
      <c r="J107" s="245"/>
      <c r="K107" s="256"/>
    </row>
    <row r="108" spans="2:11" ht="15" customHeight="1">
      <c r="B108" s="265"/>
      <c r="C108" s="245" t="s">
        <v>792</v>
      </c>
      <c r="D108" s="245"/>
      <c r="E108" s="245"/>
      <c r="F108" s="264" t="s">
        <v>779</v>
      </c>
      <c r="G108" s="245"/>
      <c r="H108" s="245" t="s">
        <v>812</v>
      </c>
      <c r="I108" s="245" t="s">
        <v>775</v>
      </c>
      <c r="J108" s="245">
        <v>50</v>
      </c>
      <c r="K108" s="256"/>
    </row>
    <row r="109" spans="2:11" ht="15" customHeight="1">
      <c r="B109" s="265"/>
      <c r="C109" s="245" t="s">
        <v>800</v>
      </c>
      <c r="D109" s="245"/>
      <c r="E109" s="245"/>
      <c r="F109" s="264" t="s">
        <v>779</v>
      </c>
      <c r="G109" s="245"/>
      <c r="H109" s="245" t="s">
        <v>812</v>
      </c>
      <c r="I109" s="245" t="s">
        <v>775</v>
      </c>
      <c r="J109" s="245">
        <v>50</v>
      </c>
      <c r="K109" s="256"/>
    </row>
    <row r="110" spans="2:11" ht="15" customHeight="1">
      <c r="B110" s="265"/>
      <c r="C110" s="245" t="s">
        <v>798</v>
      </c>
      <c r="D110" s="245"/>
      <c r="E110" s="245"/>
      <c r="F110" s="264" t="s">
        <v>779</v>
      </c>
      <c r="G110" s="245"/>
      <c r="H110" s="245" t="s">
        <v>812</v>
      </c>
      <c r="I110" s="245" t="s">
        <v>775</v>
      </c>
      <c r="J110" s="245">
        <v>50</v>
      </c>
      <c r="K110" s="256"/>
    </row>
    <row r="111" spans="2:11" ht="15" customHeight="1">
      <c r="B111" s="265"/>
      <c r="C111" s="245" t="s">
        <v>50</v>
      </c>
      <c r="D111" s="245"/>
      <c r="E111" s="245"/>
      <c r="F111" s="264" t="s">
        <v>773</v>
      </c>
      <c r="G111" s="245"/>
      <c r="H111" s="245" t="s">
        <v>813</v>
      </c>
      <c r="I111" s="245" t="s">
        <v>775</v>
      </c>
      <c r="J111" s="245">
        <v>20</v>
      </c>
      <c r="K111" s="256"/>
    </row>
    <row r="112" spans="2:11" ht="15" customHeight="1">
      <c r="B112" s="265"/>
      <c r="C112" s="245" t="s">
        <v>814</v>
      </c>
      <c r="D112" s="245"/>
      <c r="E112" s="245"/>
      <c r="F112" s="264" t="s">
        <v>773</v>
      </c>
      <c r="G112" s="245"/>
      <c r="H112" s="245" t="s">
        <v>815</v>
      </c>
      <c r="I112" s="245" t="s">
        <v>775</v>
      </c>
      <c r="J112" s="245">
        <v>120</v>
      </c>
      <c r="K112" s="256"/>
    </row>
    <row r="113" spans="2:11" ht="15" customHeight="1">
      <c r="B113" s="265"/>
      <c r="C113" s="245" t="s">
        <v>35</v>
      </c>
      <c r="D113" s="245"/>
      <c r="E113" s="245"/>
      <c r="F113" s="264" t="s">
        <v>773</v>
      </c>
      <c r="G113" s="245"/>
      <c r="H113" s="245" t="s">
        <v>816</v>
      </c>
      <c r="I113" s="245" t="s">
        <v>807</v>
      </c>
      <c r="J113" s="245"/>
      <c r="K113" s="256"/>
    </row>
    <row r="114" spans="2:11" ht="15" customHeight="1">
      <c r="B114" s="265"/>
      <c r="C114" s="245" t="s">
        <v>45</v>
      </c>
      <c r="D114" s="245"/>
      <c r="E114" s="245"/>
      <c r="F114" s="264" t="s">
        <v>773</v>
      </c>
      <c r="G114" s="245"/>
      <c r="H114" s="245" t="s">
        <v>817</v>
      </c>
      <c r="I114" s="245" t="s">
        <v>807</v>
      </c>
      <c r="J114" s="245"/>
      <c r="K114" s="256"/>
    </row>
    <row r="115" spans="2:11" ht="15" customHeight="1">
      <c r="B115" s="265"/>
      <c r="C115" s="245" t="s">
        <v>54</v>
      </c>
      <c r="D115" s="245"/>
      <c r="E115" s="245"/>
      <c r="F115" s="264" t="s">
        <v>773</v>
      </c>
      <c r="G115" s="245"/>
      <c r="H115" s="245" t="s">
        <v>818</v>
      </c>
      <c r="I115" s="245" t="s">
        <v>819</v>
      </c>
      <c r="J115" s="245"/>
      <c r="K115" s="256"/>
    </row>
    <row r="116" spans="2:11" ht="15" customHeight="1">
      <c r="B116" s="268"/>
      <c r="C116" s="274"/>
      <c r="D116" s="274"/>
      <c r="E116" s="274"/>
      <c r="F116" s="274"/>
      <c r="G116" s="274"/>
      <c r="H116" s="274"/>
      <c r="I116" s="274"/>
      <c r="J116" s="274"/>
      <c r="K116" s="270"/>
    </row>
    <row r="117" spans="2:11" ht="18.75" customHeight="1">
      <c r="B117" s="275"/>
      <c r="C117" s="241"/>
      <c r="D117" s="241"/>
      <c r="E117" s="241"/>
      <c r="F117" s="276"/>
      <c r="G117" s="241"/>
      <c r="H117" s="241"/>
      <c r="I117" s="241"/>
      <c r="J117" s="241"/>
      <c r="K117" s="275"/>
    </row>
    <row r="118" spans="2:11" ht="18.75" customHeight="1">
      <c r="B118" s="251"/>
      <c r="C118" s="251"/>
      <c r="D118" s="251"/>
      <c r="E118" s="251"/>
      <c r="F118" s="251"/>
      <c r="G118" s="251"/>
      <c r="H118" s="251"/>
      <c r="I118" s="251"/>
      <c r="J118" s="251"/>
      <c r="K118" s="251"/>
    </row>
    <row r="119" spans="2:11" ht="7.5" customHeight="1">
      <c r="B119" s="277"/>
      <c r="C119" s="278"/>
      <c r="D119" s="278"/>
      <c r="E119" s="278"/>
      <c r="F119" s="278"/>
      <c r="G119" s="278"/>
      <c r="H119" s="278"/>
      <c r="I119" s="278"/>
      <c r="J119" s="278"/>
      <c r="K119" s="279"/>
    </row>
    <row r="120" spans="2:11" ht="45" customHeight="1">
      <c r="B120" s="280"/>
      <c r="C120" s="359" t="s">
        <v>820</v>
      </c>
      <c r="D120" s="359"/>
      <c r="E120" s="359"/>
      <c r="F120" s="359"/>
      <c r="G120" s="359"/>
      <c r="H120" s="359"/>
      <c r="I120" s="359"/>
      <c r="J120" s="359"/>
      <c r="K120" s="281"/>
    </row>
    <row r="121" spans="2:11" ht="17.25" customHeight="1">
      <c r="B121" s="282"/>
      <c r="C121" s="257" t="s">
        <v>767</v>
      </c>
      <c r="D121" s="257"/>
      <c r="E121" s="257"/>
      <c r="F121" s="257" t="s">
        <v>768</v>
      </c>
      <c r="G121" s="258"/>
      <c r="H121" s="257" t="s">
        <v>113</v>
      </c>
      <c r="I121" s="257" t="s">
        <v>54</v>
      </c>
      <c r="J121" s="257" t="s">
        <v>769</v>
      </c>
      <c r="K121" s="283"/>
    </row>
    <row r="122" spans="2:11" ht="17.25" customHeight="1">
      <c r="B122" s="282"/>
      <c r="C122" s="259" t="s">
        <v>770</v>
      </c>
      <c r="D122" s="259"/>
      <c r="E122" s="259"/>
      <c r="F122" s="260" t="s">
        <v>771</v>
      </c>
      <c r="G122" s="261"/>
      <c r="H122" s="259"/>
      <c r="I122" s="259"/>
      <c r="J122" s="259" t="s">
        <v>772</v>
      </c>
      <c r="K122" s="283"/>
    </row>
    <row r="123" spans="2:11" ht="5.25" customHeight="1">
      <c r="B123" s="284"/>
      <c r="C123" s="262"/>
      <c r="D123" s="262"/>
      <c r="E123" s="262"/>
      <c r="F123" s="262"/>
      <c r="G123" s="245"/>
      <c r="H123" s="262"/>
      <c r="I123" s="262"/>
      <c r="J123" s="262"/>
      <c r="K123" s="285"/>
    </row>
    <row r="124" spans="2:11" ht="15" customHeight="1">
      <c r="B124" s="284"/>
      <c r="C124" s="245" t="s">
        <v>776</v>
      </c>
      <c r="D124" s="262"/>
      <c r="E124" s="262"/>
      <c r="F124" s="264" t="s">
        <v>773</v>
      </c>
      <c r="G124" s="245"/>
      <c r="H124" s="245" t="s">
        <v>812</v>
      </c>
      <c r="I124" s="245" t="s">
        <v>775</v>
      </c>
      <c r="J124" s="245">
        <v>120</v>
      </c>
      <c r="K124" s="286"/>
    </row>
    <row r="125" spans="2:11" ht="15" customHeight="1">
      <c r="B125" s="284"/>
      <c r="C125" s="245" t="s">
        <v>821</v>
      </c>
      <c r="D125" s="245"/>
      <c r="E125" s="245"/>
      <c r="F125" s="264" t="s">
        <v>773</v>
      </c>
      <c r="G125" s="245"/>
      <c r="H125" s="245" t="s">
        <v>822</v>
      </c>
      <c r="I125" s="245" t="s">
        <v>775</v>
      </c>
      <c r="J125" s="245" t="s">
        <v>823</v>
      </c>
      <c r="K125" s="286"/>
    </row>
    <row r="126" spans="2:11" ht="15" customHeight="1">
      <c r="B126" s="284"/>
      <c r="C126" s="245" t="s">
        <v>722</v>
      </c>
      <c r="D126" s="245"/>
      <c r="E126" s="245"/>
      <c r="F126" s="264" t="s">
        <v>773</v>
      </c>
      <c r="G126" s="245"/>
      <c r="H126" s="245" t="s">
        <v>824</v>
      </c>
      <c r="I126" s="245" t="s">
        <v>775</v>
      </c>
      <c r="J126" s="245" t="s">
        <v>823</v>
      </c>
      <c r="K126" s="286"/>
    </row>
    <row r="127" spans="2:11" ht="15" customHeight="1">
      <c r="B127" s="284"/>
      <c r="C127" s="245" t="s">
        <v>784</v>
      </c>
      <c r="D127" s="245"/>
      <c r="E127" s="245"/>
      <c r="F127" s="264" t="s">
        <v>779</v>
      </c>
      <c r="G127" s="245"/>
      <c r="H127" s="245" t="s">
        <v>785</v>
      </c>
      <c r="I127" s="245" t="s">
        <v>775</v>
      </c>
      <c r="J127" s="245">
        <v>15</v>
      </c>
      <c r="K127" s="286"/>
    </row>
    <row r="128" spans="2:11" ht="15" customHeight="1">
      <c r="B128" s="284"/>
      <c r="C128" s="266" t="s">
        <v>786</v>
      </c>
      <c r="D128" s="266"/>
      <c r="E128" s="266"/>
      <c r="F128" s="267" t="s">
        <v>779</v>
      </c>
      <c r="G128" s="266"/>
      <c r="H128" s="266" t="s">
        <v>787</v>
      </c>
      <c r="I128" s="266" t="s">
        <v>775</v>
      </c>
      <c r="J128" s="266">
        <v>15</v>
      </c>
      <c r="K128" s="286"/>
    </row>
    <row r="129" spans="2:11" ht="15" customHeight="1">
      <c r="B129" s="284"/>
      <c r="C129" s="266" t="s">
        <v>788</v>
      </c>
      <c r="D129" s="266"/>
      <c r="E129" s="266"/>
      <c r="F129" s="267" t="s">
        <v>779</v>
      </c>
      <c r="G129" s="266"/>
      <c r="H129" s="266" t="s">
        <v>789</v>
      </c>
      <c r="I129" s="266" t="s">
        <v>775</v>
      </c>
      <c r="J129" s="266">
        <v>20</v>
      </c>
      <c r="K129" s="286"/>
    </row>
    <row r="130" spans="2:11" ht="15" customHeight="1">
      <c r="B130" s="284"/>
      <c r="C130" s="266" t="s">
        <v>790</v>
      </c>
      <c r="D130" s="266"/>
      <c r="E130" s="266"/>
      <c r="F130" s="267" t="s">
        <v>779</v>
      </c>
      <c r="G130" s="266"/>
      <c r="H130" s="266" t="s">
        <v>791</v>
      </c>
      <c r="I130" s="266" t="s">
        <v>775</v>
      </c>
      <c r="J130" s="266">
        <v>20</v>
      </c>
      <c r="K130" s="286"/>
    </row>
    <row r="131" spans="2:11" ht="15" customHeight="1">
      <c r="B131" s="284"/>
      <c r="C131" s="245" t="s">
        <v>778</v>
      </c>
      <c r="D131" s="245"/>
      <c r="E131" s="245"/>
      <c r="F131" s="264" t="s">
        <v>779</v>
      </c>
      <c r="G131" s="245"/>
      <c r="H131" s="245" t="s">
        <v>812</v>
      </c>
      <c r="I131" s="245" t="s">
        <v>775</v>
      </c>
      <c r="J131" s="245">
        <v>50</v>
      </c>
      <c r="K131" s="286"/>
    </row>
    <row r="132" spans="2:11" ht="15" customHeight="1">
      <c r="B132" s="284"/>
      <c r="C132" s="245" t="s">
        <v>792</v>
      </c>
      <c r="D132" s="245"/>
      <c r="E132" s="245"/>
      <c r="F132" s="264" t="s">
        <v>779</v>
      </c>
      <c r="G132" s="245"/>
      <c r="H132" s="245" t="s">
        <v>812</v>
      </c>
      <c r="I132" s="245" t="s">
        <v>775</v>
      </c>
      <c r="J132" s="245">
        <v>50</v>
      </c>
      <c r="K132" s="286"/>
    </row>
    <row r="133" spans="2:11" ht="15" customHeight="1">
      <c r="B133" s="284"/>
      <c r="C133" s="245" t="s">
        <v>798</v>
      </c>
      <c r="D133" s="245"/>
      <c r="E133" s="245"/>
      <c r="F133" s="264" t="s">
        <v>779</v>
      </c>
      <c r="G133" s="245"/>
      <c r="H133" s="245" t="s">
        <v>812</v>
      </c>
      <c r="I133" s="245" t="s">
        <v>775</v>
      </c>
      <c r="J133" s="245">
        <v>50</v>
      </c>
      <c r="K133" s="286"/>
    </row>
    <row r="134" spans="2:11" ht="15" customHeight="1">
      <c r="B134" s="284"/>
      <c r="C134" s="245" t="s">
        <v>800</v>
      </c>
      <c r="D134" s="245"/>
      <c r="E134" s="245"/>
      <c r="F134" s="264" t="s">
        <v>779</v>
      </c>
      <c r="G134" s="245"/>
      <c r="H134" s="245" t="s">
        <v>812</v>
      </c>
      <c r="I134" s="245" t="s">
        <v>775</v>
      </c>
      <c r="J134" s="245">
        <v>50</v>
      </c>
      <c r="K134" s="286"/>
    </row>
    <row r="135" spans="2:11" ht="15" customHeight="1">
      <c r="B135" s="284"/>
      <c r="C135" s="245" t="s">
        <v>118</v>
      </c>
      <c r="D135" s="245"/>
      <c r="E135" s="245"/>
      <c r="F135" s="264" t="s">
        <v>779</v>
      </c>
      <c r="G135" s="245"/>
      <c r="H135" s="245" t="s">
        <v>825</v>
      </c>
      <c r="I135" s="245" t="s">
        <v>775</v>
      </c>
      <c r="J135" s="245">
        <v>255</v>
      </c>
      <c r="K135" s="286"/>
    </row>
    <row r="136" spans="2:11" ht="15" customHeight="1">
      <c r="B136" s="284"/>
      <c r="C136" s="245" t="s">
        <v>802</v>
      </c>
      <c r="D136" s="245"/>
      <c r="E136" s="245"/>
      <c r="F136" s="264" t="s">
        <v>773</v>
      </c>
      <c r="G136" s="245"/>
      <c r="H136" s="245" t="s">
        <v>826</v>
      </c>
      <c r="I136" s="245" t="s">
        <v>804</v>
      </c>
      <c r="J136" s="245"/>
      <c r="K136" s="286"/>
    </row>
    <row r="137" spans="2:11" ht="15" customHeight="1">
      <c r="B137" s="284"/>
      <c r="C137" s="245" t="s">
        <v>805</v>
      </c>
      <c r="D137" s="245"/>
      <c r="E137" s="245"/>
      <c r="F137" s="264" t="s">
        <v>773</v>
      </c>
      <c r="G137" s="245"/>
      <c r="H137" s="245" t="s">
        <v>827</v>
      </c>
      <c r="I137" s="245" t="s">
        <v>807</v>
      </c>
      <c r="J137" s="245"/>
      <c r="K137" s="286"/>
    </row>
    <row r="138" spans="2:11" ht="15" customHeight="1">
      <c r="B138" s="284"/>
      <c r="C138" s="245" t="s">
        <v>808</v>
      </c>
      <c r="D138" s="245"/>
      <c r="E138" s="245"/>
      <c r="F138" s="264" t="s">
        <v>773</v>
      </c>
      <c r="G138" s="245"/>
      <c r="H138" s="245" t="s">
        <v>808</v>
      </c>
      <c r="I138" s="245" t="s">
        <v>807</v>
      </c>
      <c r="J138" s="245"/>
      <c r="K138" s="286"/>
    </row>
    <row r="139" spans="2:11" ht="15" customHeight="1">
      <c r="B139" s="284"/>
      <c r="C139" s="245" t="s">
        <v>35</v>
      </c>
      <c r="D139" s="245"/>
      <c r="E139" s="245"/>
      <c r="F139" s="264" t="s">
        <v>773</v>
      </c>
      <c r="G139" s="245"/>
      <c r="H139" s="245" t="s">
        <v>828</v>
      </c>
      <c r="I139" s="245" t="s">
        <v>807</v>
      </c>
      <c r="J139" s="245"/>
      <c r="K139" s="286"/>
    </row>
    <row r="140" spans="2:11" ht="15" customHeight="1">
      <c r="B140" s="284"/>
      <c r="C140" s="245" t="s">
        <v>829</v>
      </c>
      <c r="D140" s="245"/>
      <c r="E140" s="245"/>
      <c r="F140" s="264" t="s">
        <v>773</v>
      </c>
      <c r="G140" s="245"/>
      <c r="H140" s="245" t="s">
        <v>830</v>
      </c>
      <c r="I140" s="245" t="s">
        <v>807</v>
      </c>
      <c r="J140" s="245"/>
      <c r="K140" s="286"/>
    </row>
    <row r="141" spans="2:11" ht="15" customHeight="1">
      <c r="B141" s="287"/>
      <c r="C141" s="288"/>
      <c r="D141" s="288"/>
      <c r="E141" s="288"/>
      <c r="F141" s="288"/>
      <c r="G141" s="288"/>
      <c r="H141" s="288"/>
      <c r="I141" s="288"/>
      <c r="J141" s="288"/>
      <c r="K141" s="289"/>
    </row>
    <row r="142" spans="2:11" ht="18.75" customHeight="1">
      <c r="B142" s="241"/>
      <c r="C142" s="241"/>
      <c r="D142" s="241"/>
      <c r="E142" s="241"/>
      <c r="F142" s="276"/>
      <c r="G142" s="241"/>
      <c r="H142" s="241"/>
      <c r="I142" s="241"/>
      <c r="J142" s="241"/>
      <c r="K142" s="241"/>
    </row>
    <row r="143" spans="2:11" ht="18.75" customHeight="1">
      <c r="B143" s="251"/>
      <c r="C143" s="251"/>
      <c r="D143" s="251"/>
      <c r="E143" s="251"/>
      <c r="F143" s="251"/>
      <c r="G143" s="251"/>
      <c r="H143" s="251"/>
      <c r="I143" s="251"/>
      <c r="J143" s="251"/>
      <c r="K143" s="251"/>
    </row>
    <row r="144" spans="2:11" ht="7.5" customHeight="1">
      <c r="B144" s="252"/>
      <c r="C144" s="253"/>
      <c r="D144" s="253"/>
      <c r="E144" s="253"/>
      <c r="F144" s="253"/>
      <c r="G144" s="253"/>
      <c r="H144" s="253"/>
      <c r="I144" s="253"/>
      <c r="J144" s="253"/>
      <c r="K144" s="254"/>
    </row>
    <row r="145" spans="2:11" ht="45" customHeight="1">
      <c r="B145" s="255"/>
      <c r="C145" s="360" t="s">
        <v>831</v>
      </c>
      <c r="D145" s="360"/>
      <c r="E145" s="360"/>
      <c r="F145" s="360"/>
      <c r="G145" s="360"/>
      <c r="H145" s="360"/>
      <c r="I145" s="360"/>
      <c r="J145" s="360"/>
      <c r="K145" s="256"/>
    </row>
    <row r="146" spans="2:11" ht="17.25" customHeight="1">
      <c r="B146" s="255"/>
      <c r="C146" s="257" t="s">
        <v>767</v>
      </c>
      <c r="D146" s="257"/>
      <c r="E146" s="257"/>
      <c r="F146" s="257" t="s">
        <v>768</v>
      </c>
      <c r="G146" s="258"/>
      <c r="H146" s="257" t="s">
        <v>113</v>
      </c>
      <c r="I146" s="257" t="s">
        <v>54</v>
      </c>
      <c r="J146" s="257" t="s">
        <v>769</v>
      </c>
      <c r="K146" s="256"/>
    </row>
    <row r="147" spans="2:11" ht="17.25" customHeight="1">
      <c r="B147" s="255"/>
      <c r="C147" s="259" t="s">
        <v>770</v>
      </c>
      <c r="D147" s="259"/>
      <c r="E147" s="259"/>
      <c r="F147" s="260" t="s">
        <v>771</v>
      </c>
      <c r="G147" s="261"/>
      <c r="H147" s="259"/>
      <c r="I147" s="259"/>
      <c r="J147" s="259" t="s">
        <v>772</v>
      </c>
      <c r="K147" s="256"/>
    </row>
    <row r="148" spans="2:11" ht="5.25" customHeight="1">
      <c r="B148" s="265"/>
      <c r="C148" s="262"/>
      <c r="D148" s="262"/>
      <c r="E148" s="262"/>
      <c r="F148" s="262"/>
      <c r="G148" s="263"/>
      <c r="H148" s="262"/>
      <c r="I148" s="262"/>
      <c r="J148" s="262"/>
      <c r="K148" s="286"/>
    </row>
    <row r="149" spans="2:11" ht="15" customHeight="1">
      <c r="B149" s="265"/>
      <c r="C149" s="290" t="s">
        <v>776</v>
      </c>
      <c r="D149" s="245"/>
      <c r="E149" s="245"/>
      <c r="F149" s="291" t="s">
        <v>773</v>
      </c>
      <c r="G149" s="245"/>
      <c r="H149" s="290" t="s">
        <v>812</v>
      </c>
      <c r="I149" s="290" t="s">
        <v>775</v>
      </c>
      <c r="J149" s="290">
        <v>120</v>
      </c>
      <c r="K149" s="286"/>
    </row>
    <row r="150" spans="2:11" ht="15" customHeight="1">
      <c r="B150" s="265"/>
      <c r="C150" s="290" t="s">
        <v>821</v>
      </c>
      <c r="D150" s="245"/>
      <c r="E150" s="245"/>
      <c r="F150" s="291" t="s">
        <v>773</v>
      </c>
      <c r="G150" s="245"/>
      <c r="H150" s="290" t="s">
        <v>832</v>
      </c>
      <c r="I150" s="290" t="s">
        <v>775</v>
      </c>
      <c r="J150" s="290" t="s">
        <v>823</v>
      </c>
      <c r="K150" s="286"/>
    </row>
    <row r="151" spans="2:11" ht="15" customHeight="1">
      <c r="B151" s="265"/>
      <c r="C151" s="290" t="s">
        <v>722</v>
      </c>
      <c r="D151" s="245"/>
      <c r="E151" s="245"/>
      <c r="F151" s="291" t="s">
        <v>773</v>
      </c>
      <c r="G151" s="245"/>
      <c r="H151" s="290" t="s">
        <v>833</v>
      </c>
      <c r="I151" s="290" t="s">
        <v>775</v>
      </c>
      <c r="J151" s="290" t="s">
        <v>823</v>
      </c>
      <c r="K151" s="286"/>
    </row>
    <row r="152" spans="2:11" ht="15" customHeight="1">
      <c r="B152" s="265"/>
      <c r="C152" s="290" t="s">
        <v>778</v>
      </c>
      <c r="D152" s="245"/>
      <c r="E152" s="245"/>
      <c r="F152" s="291" t="s">
        <v>779</v>
      </c>
      <c r="G152" s="245"/>
      <c r="H152" s="290" t="s">
        <v>812</v>
      </c>
      <c r="I152" s="290" t="s">
        <v>775</v>
      </c>
      <c r="J152" s="290">
        <v>50</v>
      </c>
      <c r="K152" s="286"/>
    </row>
    <row r="153" spans="2:11" ht="15" customHeight="1">
      <c r="B153" s="265"/>
      <c r="C153" s="290" t="s">
        <v>781</v>
      </c>
      <c r="D153" s="245"/>
      <c r="E153" s="245"/>
      <c r="F153" s="291" t="s">
        <v>773</v>
      </c>
      <c r="G153" s="245"/>
      <c r="H153" s="290" t="s">
        <v>812</v>
      </c>
      <c r="I153" s="290" t="s">
        <v>783</v>
      </c>
      <c r="J153" s="290"/>
      <c r="K153" s="286"/>
    </row>
    <row r="154" spans="2:11" ht="15" customHeight="1">
      <c r="B154" s="265"/>
      <c r="C154" s="290" t="s">
        <v>792</v>
      </c>
      <c r="D154" s="245"/>
      <c r="E154" s="245"/>
      <c r="F154" s="291" t="s">
        <v>779</v>
      </c>
      <c r="G154" s="245"/>
      <c r="H154" s="290" t="s">
        <v>812</v>
      </c>
      <c r="I154" s="290" t="s">
        <v>775</v>
      </c>
      <c r="J154" s="290">
        <v>50</v>
      </c>
      <c r="K154" s="286"/>
    </row>
    <row r="155" spans="2:11" ht="15" customHeight="1">
      <c r="B155" s="265"/>
      <c r="C155" s="290" t="s">
        <v>800</v>
      </c>
      <c r="D155" s="245"/>
      <c r="E155" s="245"/>
      <c r="F155" s="291" t="s">
        <v>779</v>
      </c>
      <c r="G155" s="245"/>
      <c r="H155" s="290" t="s">
        <v>812</v>
      </c>
      <c r="I155" s="290" t="s">
        <v>775</v>
      </c>
      <c r="J155" s="290">
        <v>50</v>
      </c>
      <c r="K155" s="286"/>
    </row>
    <row r="156" spans="2:11" ht="15" customHeight="1">
      <c r="B156" s="265"/>
      <c r="C156" s="290" t="s">
        <v>798</v>
      </c>
      <c r="D156" s="245"/>
      <c r="E156" s="245"/>
      <c r="F156" s="291" t="s">
        <v>779</v>
      </c>
      <c r="G156" s="245"/>
      <c r="H156" s="290" t="s">
        <v>812</v>
      </c>
      <c r="I156" s="290" t="s">
        <v>775</v>
      </c>
      <c r="J156" s="290">
        <v>50</v>
      </c>
      <c r="K156" s="286"/>
    </row>
    <row r="157" spans="2:11" ht="15" customHeight="1">
      <c r="B157" s="265"/>
      <c r="C157" s="290" t="s">
        <v>91</v>
      </c>
      <c r="D157" s="245"/>
      <c r="E157" s="245"/>
      <c r="F157" s="291" t="s">
        <v>773</v>
      </c>
      <c r="G157" s="245"/>
      <c r="H157" s="290" t="s">
        <v>834</v>
      </c>
      <c r="I157" s="290" t="s">
        <v>775</v>
      </c>
      <c r="J157" s="290" t="s">
        <v>835</v>
      </c>
      <c r="K157" s="286"/>
    </row>
    <row r="158" spans="2:11" ht="15" customHeight="1">
      <c r="B158" s="265"/>
      <c r="C158" s="290" t="s">
        <v>836</v>
      </c>
      <c r="D158" s="245"/>
      <c r="E158" s="245"/>
      <c r="F158" s="291" t="s">
        <v>773</v>
      </c>
      <c r="G158" s="245"/>
      <c r="H158" s="290" t="s">
        <v>837</v>
      </c>
      <c r="I158" s="290" t="s">
        <v>807</v>
      </c>
      <c r="J158" s="290"/>
      <c r="K158" s="286"/>
    </row>
    <row r="159" spans="2:11" ht="15" customHeight="1">
      <c r="B159" s="292"/>
      <c r="C159" s="274"/>
      <c r="D159" s="274"/>
      <c r="E159" s="274"/>
      <c r="F159" s="274"/>
      <c r="G159" s="274"/>
      <c r="H159" s="274"/>
      <c r="I159" s="274"/>
      <c r="J159" s="274"/>
      <c r="K159" s="293"/>
    </row>
    <row r="160" spans="2:11" ht="18.75" customHeight="1">
      <c r="B160" s="241"/>
      <c r="C160" s="245"/>
      <c r="D160" s="245"/>
      <c r="E160" s="245"/>
      <c r="F160" s="264"/>
      <c r="G160" s="245"/>
      <c r="H160" s="245"/>
      <c r="I160" s="245"/>
      <c r="J160" s="245"/>
      <c r="K160" s="241"/>
    </row>
    <row r="161" spans="2:11" ht="18.75" customHeight="1">
      <c r="B161" s="251"/>
      <c r="C161" s="251"/>
      <c r="D161" s="251"/>
      <c r="E161" s="251"/>
      <c r="F161" s="251"/>
      <c r="G161" s="251"/>
      <c r="H161" s="251"/>
      <c r="I161" s="251"/>
      <c r="J161" s="251"/>
      <c r="K161" s="251"/>
    </row>
    <row r="162" spans="2:11" ht="7.5" customHeight="1">
      <c r="B162" s="233"/>
      <c r="C162" s="234"/>
      <c r="D162" s="234"/>
      <c r="E162" s="234"/>
      <c r="F162" s="234"/>
      <c r="G162" s="234"/>
      <c r="H162" s="234"/>
      <c r="I162" s="234"/>
      <c r="J162" s="234"/>
      <c r="K162" s="235"/>
    </row>
    <row r="163" spans="2:11" ht="45" customHeight="1">
      <c r="B163" s="236"/>
      <c r="C163" s="359" t="s">
        <v>838</v>
      </c>
      <c r="D163" s="359"/>
      <c r="E163" s="359"/>
      <c r="F163" s="359"/>
      <c r="G163" s="359"/>
      <c r="H163" s="359"/>
      <c r="I163" s="359"/>
      <c r="J163" s="359"/>
      <c r="K163" s="237"/>
    </row>
    <row r="164" spans="2:11" ht="17.25" customHeight="1">
      <c r="B164" s="236"/>
      <c r="C164" s="257" t="s">
        <v>767</v>
      </c>
      <c r="D164" s="257"/>
      <c r="E164" s="257"/>
      <c r="F164" s="257" t="s">
        <v>768</v>
      </c>
      <c r="G164" s="294"/>
      <c r="H164" s="295" t="s">
        <v>113</v>
      </c>
      <c r="I164" s="295" t="s">
        <v>54</v>
      </c>
      <c r="J164" s="257" t="s">
        <v>769</v>
      </c>
      <c r="K164" s="237"/>
    </row>
    <row r="165" spans="2:11" ht="17.25" customHeight="1">
      <c r="B165" s="238"/>
      <c r="C165" s="259" t="s">
        <v>770</v>
      </c>
      <c r="D165" s="259"/>
      <c r="E165" s="259"/>
      <c r="F165" s="260" t="s">
        <v>771</v>
      </c>
      <c r="G165" s="296"/>
      <c r="H165" s="297"/>
      <c r="I165" s="297"/>
      <c r="J165" s="259" t="s">
        <v>772</v>
      </c>
      <c r="K165" s="239"/>
    </row>
    <row r="166" spans="2:11" ht="5.25" customHeight="1">
      <c r="B166" s="265"/>
      <c r="C166" s="262"/>
      <c r="D166" s="262"/>
      <c r="E166" s="262"/>
      <c r="F166" s="262"/>
      <c r="G166" s="263"/>
      <c r="H166" s="262"/>
      <c r="I166" s="262"/>
      <c r="J166" s="262"/>
      <c r="K166" s="286"/>
    </row>
    <row r="167" spans="2:11" ht="15" customHeight="1">
      <c r="B167" s="265"/>
      <c r="C167" s="245" t="s">
        <v>776</v>
      </c>
      <c r="D167" s="245"/>
      <c r="E167" s="245"/>
      <c r="F167" s="264" t="s">
        <v>773</v>
      </c>
      <c r="G167" s="245"/>
      <c r="H167" s="245" t="s">
        <v>812</v>
      </c>
      <c r="I167" s="245" t="s">
        <v>775</v>
      </c>
      <c r="J167" s="245">
        <v>120</v>
      </c>
      <c r="K167" s="286"/>
    </row>
    <row r="168" spans="2:11" ht="15" customHeight="1">
      <c r="B168" s="265"/>
      <c r="C168" s="245" t="s">
        <v>821</v>
      </c>
      <c r="D168" s="245"/>
      <c r="E168" s="245"/>
      <c r="F168" s="264" t="s">
        <v>773</v>
      </c>
      <c r="G168" s="245"/>
      <c r="H168" s="245" t="s">
        <v>822</v>
      </c>
      <c r="I168" s="245" t="s">
        <v>775</v>
      </c>
      <c r="J168" s="245" t="s">
        <v>823</v>
      </c>
      <c r="K168" s="286"/>
    </row>
    <row r="169" spans="2:11" ht="15" customHeight="1">
      <c r="B169" s="265"/>
      <c r="C169" s="245" t="s">
        <v>722</v>
      </c>
      <c r="D169" s="245"/>
      <c r="E169" s="245"/>
      <c r="F169" s="264" t="s">
        <v>773</v>
      </c>
      <c r="G169" s="245"/>
      <c r="H169" s="245" t="s">
        <v>839</v>
      </c>
      <c r="I169" s="245" t="s">
        <v>775</v>
      </c>
      <c r="J169" s="245" t="s">
        <v>823</v>
      </c>
      <c r="K169" s="286"/>
    </row>
    <row r="170" spans="2:11" ht="15" customHeight="1">
      <c r="B170" s="265"/>
      <c r="C170" s="245" t="s">
        <v>778</v>
      </c>
      <c r="D170" s="245"/>
      <c r="E170" s="245"/>
      <c r="F170" s="264" t="s">
        <v>779</v>
      </c>
      <c r="G170" s="245"/>
      <c r="H170" s="245" t="s">
        <v>839</v>
      </c>
      <c r="I170" s="245" t="s">
        <v>775</v>
      </c>
      <c r="J170" s="245">
        <v>50</v>
      </c>
      <c r="K170" s="286"/>
    </row>
    <row r="171" spans="2:11" ht="15" customHeight="1">
      <c r="B171" s="265"/>
      <c r="C171" s="245" t="s">
        <v>781</v>
      </c>
      <c r="D171" s="245"/>
      <c r="E171" s="245"/>
      <c r="F171" s="264" t="s">
        <v>773</v>
      </c>
      <c r="G171" s="245"/>
      <c r="H171" s="245" t="s">
        <v>839</v>
      </c>
      <c r="I171" s="245" t="s">
        <v>783</v>
      </c>
      <c r="J171" s="245"/>
      <c r="K171" s="286"/>
    </row>
    <row r="172" spans="2:11" ht="15" customHeight="1">
      <c r="B172" s="265"/>
      <c r="C172" s="245" t="s">
        <v>792</v>
      </c>
      <c r="D172" s="245"/>
      <c r="E172" s="245"/>
      <c r="F172" s="264" t="s">
        <v>779</v>
      </c>
      <c r="G172" s="245"/>
      <c r="H172" s="245" t="s">
        <v>839</v>
      </c>
      <c r="I172" s="245" t="s">
        <v>775</v>
      </c>
      <c r="J172" s="245">
        <v>50</v>
      </c>
      <c r="K172" s="286"/>
    </row>
    <row r="173" spans="2:11" ht="15" customHeight="1">
      <c r="B173" s="265"/>
      <c r="C173" s="245" t="s">
        <v>800</v>
      </c>
      <c r="D173" s="245"/>
      <c r="E173" s="245"/>
      <c r="F173" s="264" t="s">
        <v>779</v>
      </c>
      <c r="G173" s="245"/>
      <c r="H173" s="245" t="s">
        <v>839</v>
      </c>
      <c r="I173" s="245" t="s">
        <v>775</v>
      </c>
      <c r="J173" s="245">
        <v>50</v>
      </c>
      <c r="K173" s="286"/>
    </row>
    <row r="174" spans="2:11" ht="15" customHeight="1">
      <c r="B174" s="265"/>
      <c r="C174" s="245" t="s">
        <v>798</v>
      </c>
      <c r="D174" s="245"/>
      <c r="E174" s="245"/>
      <c r="F174" s="264" t="s">
        <v>779</v>
      </c>
      <c r="G174" s="245"/>
      <c r="H174" s="245" t="s">
        <v>839</v>
      </c>
      <c r="I174" s="245" t="s">
        <v>775</v>
      </c>
      <c r="J174" s="245">
        <v>50</v>
      </c>
      <c r="K174" s="286"/>
    </row>
    <row r="175" spans="2:11" ht="15" customHeight="1">
      <c r="B175" s="265"/>
      <c r="C175" s="245" t="s">
        <v>112</v>
      </c>
      <c r="D175" s="245"/>
      <c r="E175" s="245"/>
      <c r="F175" s="264" t="s">
        <v>773</v>
      </c>
      <c r="G175" s="245"/>
      <c r="H175" s="245" t="s">
        <v>840</v>
      </c>
      <c r="I175" s="245" t="s">
        <v>841</v>
      </c>
      <c r="J175" s="245"/>
      <c r="K175" s="286"/>
    </row>
    <row r="176" spans="2:11" ht="15" customHeight="1">
      <c r="B176" s="265"/>
      <c r="C176" s="245" t="s">
        <v>54</v>
      </c>
      <c r="D176" s="245"/>
      <c r="E176" s="245"/>
      <c r="F176" s="264" t="s">
        <v>773</v>
      </c>
      <c r="G176" s="245"/>
      <c r="H176" s="245" t="s">
        <v>842</v>
      </c>
      <c r="I176" s="245" t="s">
        <v>843</v>
      </c>
      <c r="J176" s="245">
        <v>1</v>
      </c>
      <c r="K176" s="286"/>
    </row>
    <row r="177" spans="2:11" ht="15" customHeight="1">
      <c r="B177" s="265"/>
      <c r="C177" s="245" t="s">
        <v>50</v>
      </c>
      <c r="D177" s="245"/>
      <c r="E177" s="245"/>
      <c r="F177" s="264" t="s">
        <v>773</v>
      </c>
      <c r="G177" s="245"/>
      <c r="H177" s="245" t="s">
        <v>844</v>
      </c>
      <c r="I177" s="245" t="s">
        <v>775</v>
      </c>
      <c r="J177" s="245">
        <v>20</v>
      </c>
      <c r="K177" s="286"/>
    </row>
    <row r="178" spans="2:11" ht="15" customHeight="1">
      <c r="B178" s="265"/>
      <c r="C178" s="245" t="s">
        <v>113</v>
      </c>
      <c r="D178" s="245"/>
      <c r="E178" s="245"/>
      <c r="F178" s="264" t="s">
        <v>773</v>
      </c>
      <c r="G178" s="245"/>
      <c r="H178" s="245" t="s">
        <v>845</v>
      </c>
      <c r="I178" s="245" t="s">
        <v>775</v>
      </c>
      <c r="J178" s="245">
        <v>255</v>
      </c>
      <c r="K178" s="286"/>
    </row>
    <row r="179" spans="2:11" ht="15" customHeight="1">
      <c r="B179" s="265"/>
      <c r="C179" s="245" t="s">
        <v>114</v>
      </c>
      <c r="D179" s="245"/>
      <c r="E179" s="245"/>
      <c r="F179" s="264" t="s">
        <v>773</v>
      </c>
      <c r="G179" s="245"/>
      <c r="H179" s="245" t="s">
        <v>738</v>
      </c>
      <c r="I179" s="245" t="s">
        <v>775</v>
      </c>
      <c r="J179" s="245">
        <v>10</v>
      </c>
      <c r="K179" s="286"/>
    </row>
    <row r="180" spans="2:11" ht="15" customHeight="1">
      <c r="B180" s="265"/>
      <c r="C180" s="245" t="s">
        <v>115</v>
      </c>
      <c r="D180" s="245"/>
      <c r="E180" s="245"/>
      <c r="F180" s="264" t="s">
        <v>773</v>
      </c>
      <c r="G180" s="245"/>
      <c r="H180" s="245" t="s">
        <v>846</v>
      </c>
      <c r="I180" s="245" t="s">
        <v>807</v>
      </c>
      <c r="J180" s="245"/>
      <c r="K180" s="286"/>
    </row>
    <row r="181" spans="2:11" ht="15" customHeight="1">
      <c r="B181" s="265"/>
      <c r="C181" s="245" t="s">
        <v>847</v>
      </c>
      <c r="D181" s="245"/>
      <c r="E181" s="245"/>
      <c r="F181" s="264" t="s">
        <v>773</v>
      </c>
      <c r="G181" s="245"/>
      <c r="H181" s="245" t="s">
        <v>848</v>
      </c>
      <c r="I181" s="245" t="s">
        <v>807</v>
      </c>
      <c r="J181" s="245"/>
      <c r="K181" s="286"/>
    </row>
    <row r="182" spans="2:11" ht="15" customHeight="1">
      <c r="B182" s="265"/>
      <c r="C182" s="245" t="s">
        <v>836</v>
      </c>
      <c r="D182" s="245"/>
      <c r="E182" s="245"/>
      <c r="F182" s="264" t="s">
        <v>773</v>
      </c>
      <c r="G182" s="245"/>
      <c r="H182" s="245" t="s">
        <v>849</v>
      </c>
      <c r="I182" s="245" t="s">
        <v>807</v>
      </c>
      <c r="J182" s="245"/>
      <c r="K182" s="286"/>
    </row>
    <row r="183" spans="2:11" ht="15" customHeight="1">
      <c r="B183" s="265"/>
      <c r="C183" s="245" t="s">
        <v>117</v>
      </c>
      <c r="D183" s="245"/>
      <c r="E183" s="245"/>
      <c r="F183" s="264" t="s">
        <v>779</v>
      </c>
      <c r="G183" s="245"/>
      <c r="H183" s="245" t="s">
        <v>850</v>
      </c>
      <c r="I183" s="245" t="s">
        <v>775</v>
      </c>
      <c r="J183" s="245">
        <v>50</v>
      </c>
      <c r="K183" s="286"/>
    </row>
    <row r="184" spans="2:11" ht="15" customHeight="1">
      <c r="B184" s="265"/>
      <c r="C184" s="245" t="s">
        <v>851</v>
      </c>
      <c r="D184" s="245"/>
      <c r="E184" s="245"/>
      <c r="F184" s="264" t="s">
        <v>779</v>
      </c>
      <c r="G184" s="245"/>
      <c r="H184" s="245" t="s">
        <v>852</v>
      </c>
      <c r="I184" s="245" t="s">
        <v>853</v>
      </c>
      <c r="J184" s="245"/>
      <c r="K184" s="286"/>
    </row>
    <row r="185" spans="2:11" ht="15" customHeight="1">
      <c r="B185" s="265"/>
      <c r="C185" s="245" t="s">
        <v>854</v>
      </c>
      <c r="D185" s="245"/>
      <c r="E185" s="245"/>
      <c r="F185" s="264" t="s">
        <v>779</v>
      </c>
      <c r="G185" s="245"/>
      <c r="H185" s="245" t="s">
        <v>855</v>
      </c>
      <c r="I185" s="245" t="s">
        <v>853</v>
      </c>
      <c r="J185" s="245"/>
      <c r="K185" s="286"/>
    </row>
    <row r="186" spans="2:11" ht="15" customHeight="1">
      <c r="B186" s="265"/>
      <c r="C186" s="245" t="s">
        <v>856</v>
      </c>
      <c r="D186" s="245"/>
      <c r="E186" s="245"/>
      <c r="F186" s="264" t="s">
        <v>779</v>
      </c>
      <c r="G186" s="245"/>
      <c r="H186" s="245" t="s">
        <v>857</v>
      </c>
      <c r="I186" s="245" t="s">
        <v>853</v>
      </c>
      <c r="J186" s="245"/>
      <c r="K186" s="286"/>
    </row>
    <row r="187" spans="2:11" ht="15" customHeight="1">
      <c r="B187" s="265"/>
      <c r="C187" s="298" t="s">
        <v>858</v>
      </c>
      <c r="D187" s="245"/>
      <c r="E187" s="245"/>
      <c r="F187" s="264" t="s">
        <v>779</v>
      </c>
      <c r="G187" s="245"/>
      <c r="H187" s="245" t="s">
        <v>859</v>
      </c>
      <c r="I187" s="245" t="s">
        <v>860</v>
      </c>
      <c r="J187" s="299" t="s">
        <v>861</v>
      </c>
      <c r="K187" s="286"/>
    </row>
    <row r="188" spans="2:11" ht="15" customHeight="1">
      <c r="B188" s="265"/>
      <c r="C188" s="250" t="s">
        <v>39</v>
      </c>
      <c r="D188" s="245"/>
      <c r="E188" s="245"/>
      <c r="F188" s="264" t="s">
        <v>773</v>
      </c>
      <c r="G188" s="245"/>
      <c r="H188" s="241" t="s">
        <v>862</v>
      </c>
      <c r="I188" s="245" t="s">
        <v>863</v>
      </c>
      <c r="J188" s="245"/>
      <c r="K188" s="286"/>
    </row>
    <row r="189" spans="2:11" ht="15" customHeight="1">
      <c r="B189" s="265"/>
      <c r="C189" s="250" t="s">
        <v>864</v>
      </c>
      <c r="D189" s="245"/>
      <c r="E189" s="245"/>
      <c r="F189" s="264" t="s">
        <v>773</v>
      </c>
      <c r="G189" s="245"/>
      <c r="H189" s="245" t="s">
        <v>865</v>
      </c>
      <c r="I189" s="245" t="s">
        <v>807</v>
      </c>
      <c r="J189" s="245"/>
      <c r="K189" s="286"/>
    </row>
    <row r="190" spans="2:11" ht="15" customHeight="1">
      <c r="B190" s="265"/>
      <c r="C190" s="250" t="s">
        <v>866</v>
      </c>
      <c r="D190" s="245"/>
      <c r="E190" s="245"/>
      <c r="F190" s="264" t="s">
        <v>773</v>
      </c>
      <c r="G190" s="245"/>
      <c r="H190" s="245" t="s">
        <v>867</v>
      </c>
      <c r="I190" s="245" t="s">
        <v>807</v>
      </c>
      <c r="J190" s="245"/>
      <c r="K190" s="286"/>
    </row>
    <row r="191" spans="2:11" ht="15" customHeight="1">
      <c r="B191" s="265"/>
      <c r="C191" s="250" t="s">
        <v>868</v>
      </c>
      <c r="D191" s="245"/>
      <c r="E191" s="245"/>
      <c r="F191" s="264" t="s">
        <v>779</v>
      </c>
      <c r="G191" s="245"/>
      <c r="H191" s="245" t="s">
        <v>869</v>
      </c>
      <c r="I191" s="245" t="s">
        <v>807</v>
      </c>
      <c r="J191" s="245"/>
      <c r="K191" s="286"/>
    </row>
    <row r="192" spans="2:11" ht="15" customHeight="1">
      <c r="B192" s="292"/>
      <c r="C192" s="300"/>
      <c r="D192" s="274"/>
      <c r="E192" s="274"/>
      <c r="F192" s="274"/>
      <c r="G192" s="274"/>
      <c r="H192" s="274"/>
      <c r="I192" s="274"/>
      <c r="J192" s="274"/>
      <c r="K192" s="293"/>
    </row>
    <row r="193" spans="2:11" ht="18.75" customHeight="1">
      <c r="B193" s="241"/>
      <c r="C193" s="245"/>
      <c r="D193" s="245"/>
      <c r="E193" s="245"/>
      <c r="F193" s="264"/>
      <c r="G193" s="245"/>
      <c r="H193" s="245"/>
      <c r="I193" s="245"/>
      <c r="J193" s="245"/>
      <c r="K193" s="241"/>
    </row>
    <row r="194" spans="2:11" ht="18.75" customHeight="1">
      <c r="B194" s="241"/>
      <c r="C194" s="245"/>
      <c r="D194" s="245"/>
      <c r="E194" s="245"/>
      <c r="F194" s="264"/>
      <c r="G194" s="245"/>
      <c r="H194" s="245"/>
      <c r="I194" s="245"/>
      <c r="J194" s="245"/>
      <c r="K194" s="241"/>
    </row>
    <row r="195" spans="2:11" ht="18.75" customHeight="1">
      <c r="B195" s="251"/>
      <c r="C195" s="251"/>
      <c r="D195" s="251"/>
      <c r="E195" s="251"/>
      <c r="F195" s="251"/>
      <c r="G195" s="251"/>
      <c r="H195" s="251"/>
      <c r="I195" s="251"/>
      <c r="J195" s="251"/>
      <c r="K195" s="251"/>
    </row>
    <row r="196" spans="2:11" ht="13.5">
      <c r="B196" s="233"/>
      <c r="C196" s="234"/>
      <c r="D196" s="234"/>
      <c r="E196" s="234"/>
      <c r="F196" s="234"/>
      <c r="G196" s="234"/>
      <c r="H196" s="234"/>
      <c r="I196" s="234"/>
      <c r="J196" s="234"/>
      <c r="K196" s="235"/>
    </row>
    <row r="197" spans="2:11" ht="21">
      <c r="B197" s="236"/>
      <c r="C197" s="359" t="s">
        <v>870</v>
      </c>
      <c r="D197" s="359"/>
      <c r="E197" s="359"/>
      <c r="F197" s="359"/>
      <c r="G197" s="359"/>
      <c r="H197" s="359"/>
      <c r="I197" s="359"/>
      <c r="J197" s="359"/>
      <c r="K197" s="237"/>
    </row>
    <row r="198" spans="2:11" ht="25.5" customHeight="1">
      <c r="B198" s="236"/>
      <c r="C198" s="301" t="s">
        <v>871</v>
      </c>
      <c r="D198" s="301"/>
      <c r="E198" s="301"/>
      <c r="F198" s="301" t="s">
        <v>872</v>
      </c>
      <c r="G198" s="302"/>
      <c r="H198" s="358" t="s">
        <v>873</v>
      </c>
      <c r="I198" s="358"/>
      <c r="J198" s="358"/>
      <c r="K198" s="237"/>
    </row>
    <row r="199" spans="2:11" ht="5.25" customHeight="1">
      <c r="B199" s="265"/>
      <c r="C199" s="262"/>
      <c r="D199" s="262"/>
      <c r="E199" s="262"/>
      <c r="F199" s="262"/>
      <c r="G199" s="245"/>
      <c r="H199" s="262"/>
      <c r="I199" s="262"/>
      <c r="J199" s="262"/>
      <c r="K199" s="286"/>
    </row>
    <row r="200" spans="2:11" ht="15" customHeight="1">
      <c r="B200" s="265"/>
      <c r="C200" s="245" t="s">
        <v>863</v>
      </c>
      <c r="D200" s="245"/>
      <c r="E200" s="245"/>
      <c r="F200" s="264" t="s">
        <v>40</v>
      </c>
      <c r="G200" s="245"/>
      <c r="H200" s="356" t="s">
        <v>874</v>
      </c>
      <c r="I200" s="356"/>
      <c r="J200" s="356"/>
      <c r="K200" s="286"/>
    </row>
    <row r="201" spans="2:11" ht="15" customHeight="1">
      <c r="B201" s="265"/>
      <c r="C201" s="271"/>
      <c r="D201" s="245"/>
      <c r="E201" s="245"/>
      <c r="F201" s="264" t="s">
        <v>41</v>
      </c>
      <c r="G201" s="245"/>
      <c r="H201" s="356" t="s">
        <v>875</v>
      </c>
      <c r="I201" s="356"/>
      <c r="J201" s="356"/>
      <c r="K201" s="286"/>
    </row>
    <row r="202" spans="2:11" ht="15" customHeight="1">
      <c r="B202" s="265"/>
      <c r="C202" s="271"/>
      <c r="D202" s="245"/>
      <c r="E202" s="245"/>
      <c r="F202" s="264" t="s">
        <v>44</v>
      </c>
      <c r="G202" s="245"/>
      <c r="H202" s="356" t="s">
        <v>876</v>
      </c>
      <c r="I202" s="356"/>
      <c r="J202" s="356"/>
      <c r="K202" s="286"/>
    </row>
    <row r="203" spans="2:11" ht="15" customHeight="1">
      <c r="B203" s="265"/>
      <c r="C203" s="245"/>
      <c r="D203" s="245"/>
      <c r="E203" s="245"/>
      <c r="F203" s="264" t="s">
        <v>42</v>
      </c>
      <c r="G203" s="245"/>
      <c r="H203" s="356" t="s">
        <v>877</v>
      </c>
      <c r="I203" s="356"/>
      <c r="J203" s="356"/>
      <c r="K203" s="286"/>
    </row>
    <row r="204" spans="2:11" ht="15" customHeight="1">
      <c r="B204" s="265"/>
      <c r="C204" s="245"/>
      <c r="D204" s="245"/>
      <c r="E204" s="245"/>
      <c r="F204" s="264" t="s">
        <v>43</v>
      </c>
      <c r="G204" s="245"/>
      <c r="H204" s="356" t="s">
        <v>878</v>
      </c>
      <c r="I204" s="356"/>
      <c r="J204" s="356"/>
      <c r="K204" s="286"/>
    </row>
    <row r="205" spans="2:11" ht="15" customHeight="1">
      <c r="B205" s="265"/>
      <c r="C205" s="245"/>
      <c r="D205" s="245"/>
      <c r="E205" s="245"/>
      <c r="F205" s="264"/>
      <c r="G205" s="245"/>
      <c r="H205" s="245"/>
      <c r="I205" s="245"/>
      <c r="J205" s="245"/>
      <c r="K205" s="286"/>
    </row>
    <row r="206" spans="2:11" ht="15" customHeight="1">
      <c r="B206" s="265"/>
      <c r="C206" s="245" t="s">
        <v>819</v>
      </c>
      <c r="D206" s="245"/>
      <c r="E206" s="245"/>
      <c r="F206" s="264" t="s">
        <v>75</v>
      </c>
      <c r="G206" s="245"/>
      <c r="H206" s="356" t="s">
        <v>879</v>
      </c>
      <c r="I206" s="356"/>
      <c r="J206" s="356"/>
      <c r="K206" s="286"/>
    </row>
    <row r="207" spans="2:11" ht="15" customHeight="1">
      <c r="B207" s="265"/>
      <c r="C207" s="271"/>
      <c r="D207" s="245"/>
      <c r="E207" s="245"/>
      <c r="F207" s="264" t="s">
        <v>717</v>
      </c>
      <c r="G207" s="245"/>
      <c r="H207" s="356" t="s">
        <v>718</v>
      </c>
      <c r="I207" s="356"/>
      <c r="J207" s="356"/>
      <c r="K207" s="286"/>
    </row>
    <row r="208" spans="2:11" ht="15" customHeight="1">
      <c r="B208" s="265"/>
      <c r="C208" s="245"/>
      <c r="D208" s="245"/>
      <c r="E208" s="245"/>
      <c r="F208" s="264" t="s">
        <v>715</v>
      </c>
      <c r="G208" s="245"/>
      <c r="H208" s="356" t="s">
        <v>880</v>
      </c>
      <c r="I208" s="356"/>
      <c r="J208" s="356"/>
      <c r="K208" s="286"/>
    </row>
    <row r="209" spans="2:11" ht="15" customHeight="1">
      <c r="B209" s="303"/>
      <c r="C209" s="271"/>
      <c r="D209" s="271"/>
      <c r="E209" s="271"/>
      <c r="F209" s="264" t="s">
        <v>719</v>
      </c>
      <c r="G209" s="250"/>
      <c r="H209" s="357" t="s">
        <v>720</v>
      </c>
      <c r="I209" s="357"/>
      <c r="J209" s="357"/>
      <c r="K209" s="304"/>
    </row>
    <row r="210" spans="2:11" ht="15" customHeight="1">
      <c r="B210" s="303"/>
      <c r="C210" s="271"/>
      <c r="D210" s="271"/>
      <c r="E210" s="271"/>
      <c r="F210" s="264" t="s">
        <v>721</v>
      </c>
      <c r="G210" s="250"/>
      <c r="H210" s="357" t="s">
        <v>881</v>
      </c>
      <c r="I210" s="357"/>
      <c r="J210" s="357"/>
      <c r="K210" s="304"/>
    </row>
    <row r="211" spans="2:11" ht="15" customHeight="1">
      <c r="B211" s="303"/>
      <c r="C211" s="271"/>
      <c r="D211" s="271"/>
      <c r="E211" s="271"/>
      <c r="F211" s="305"/>
      <c r="G211" s="250"/>
      <c r="H211" s="306"/>
      <c r="I211" s="306"/>
      <c r="J211" s="306"/>
      <c r="K211" s="304"/>
    </row>
    <row r="212" spans="2:11" ht="15" customHeight="1">
      <c r="B212" s="303"/>
      <c r="C212" s="245" t="s">
        <v>843</v>
      </c>
      <c r="D212" s="271"/>
      <c r="E212" s="271"/>
      <c r="F212" s="264">
        <v>1</v>
      </c>
      <c r="G212" s="250"/>
      <c r="H212" s="357" t="s">
        <v>882</v>
      </c>
      <c r="I212" s="357"/>
      <c r="J212" s="357"/>
      <c r="K212" s="304"/>
    </row>
    <row r="213" spans="2:11" ht="15" customHeight="1">
      <c r="B213" s="303"/>
      <c r="C213" s="271"/>
      <c r="D213" s="271"/>
      <c r="E213" s="271"/>
      <c r="F213" s="264">
        <v>2</v>
      </c>
      <c r="G213" s="250"/>
      <c r="H213" s="357" t="s">
        <v>883</v>
      </c>
      <c r="I213" s="357"/>
      <c r="J213" s="357"/>
      <c r="K213" s="304"/>
    </row>
    <row r="214" spans="2:11" ht="15" customHeight="1">
      <c r="B214" s="303"/>
      <c r="C214" s="271"/>
      <c r="D214" s="271"/>
      <c r="E214" s="271"/>
      <c r="F214" s="264">
        <v>3</v>
      </c>
      <c r="G214" s="250"/>
      <c r="H214" s="357" t="s">
        <v>884</v>
      </c>
      <c r="I214" s="357"/>
      <c r="J214" s="357"/>
      <c r="K214" s="304"/>
    </row>
    <row r="215" spans="2:11" ht="15" customHeight="1">
      <c r="B215" s="303"/>
      <c r="C215" s="271"/>
      <c r="D215" s="271"/>
      <c r="E215" s="271"/>
      <c r="F215" s="264">
        <v>4</v>
      </c>
      <c r="G215" s="250"/>
      <c r="H215" s="357" t="s">
        <v>885</v>
      </c>
      <c r="I215" s="357"/>
      <c r="J215" s="357"/>
      <c r="K215" s="304"/>
    </row>
    <row r="216" spans="2:11" ht="12.75" customHeight="1">
      <c r="B216" s="307"/>
      <c r="C216" s="308"/>
      <c r="D216" s="308"/>
      <c r="E216" s="308"/>
      <c r="F216" s="308"/>
      <c r="G216" s="308"/>
      <c r="H216" s="308"/>
      <c r="I216" s="308"/>
      <c r="J216" s="308"/>
      <c r="K216" s="309"/>
    </row>
  </sheetData>
  <sheetProtection algorithmName="SHA-512" hashValue="c4lYPpsJRkFH3pG7N/0I1Am+ZXOtKEDxbA2obdBRScPPEP/5LT/bIL68tmxvZyBcasbKAcDdQYrupcM65RYUbw==" saltValue="Z68IVsGV/zeVWosXHuv8Xw==" spinCount="100000" sheet="1" objects="1" scenarios="1" formatCells="0" formatColumns="0" formatRows="0" sort="0" autoFilter="0"/>
  <mergeCells count="77">
    <mergeCell ref="C9:J9"/>
    <mergeCell ref="D10:J10"/>
    <mergeCell ref="D13:J13"/>
    <mergeCell ref="C3:J3"/>
    <mergeCell ref="C4:J4"/>
    <mergeCell ref="C6:J6"/>
    <mergeCell ref="C7:J7"/>
    <mergeCell ref="D11:J11"/>
    <mergeCell ref="F19:J19"/>
    <mergeCell ref="F20:J20"/>
    <mergeCell ref="D14:J14"/>
    <mergeCell ref="D15:J15"/>
    <mergeCell ref="F16:J16"/>
    <mergeCell ref="F17:J1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pivonova</dc:creator>
  <cp:keywords/>
  <dc:description/>
  <cp:lastModifiedBy>pivonova</cp:lastModifiedBy>
  <dcterms:created xsi:type="dcterms:W3CDTF">2017-04-26T10:47:26Z</dcterms:created>
  <dcterms:modified xsi:type="dcterms:W3CDTF">2017-04-26T10:47:37Z</dcterms:modified>
  <cp:category/>
  <cp:version/>
  <cp:contentType/>
  <cp:contentStatus/>
</cp:coreProperties>
</file>