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Rekapitulace stavby" sheetId="1" r:id="rId1"/>
    <sheet name="1 - Osobní výtah" sheetId="2" r:id="rId2"/>
    <sheet name="Pokyny pro vyplnění" sheetId="3" r:id="rId3"/>
  </sheets>
  <definedNames>
    <definedName name="_xlnm._FilterDatabase" localSheetId="1" hidden="1">'1 - Osobní výtah'!$C$81:$K$81</definedName>
    <definedName name="_xlnm.Print_Titles" localSheetId="1">'1 - Osobní výtah'!$81:$81</definedName>
    <definedName name="_xlnm.Print_Titles" localSheetId="0">'Rekapitulace stavby'!$49:$49</definedName>
    <definedName name="_xlnm.Print_Area" localSheetId="1">'1 - Osobní výtah'!$C$4:$J$34,'1 - Osobní výtah'!$C$40:$J$65,'1 - Osobní výtah'!$C$71:$K$156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<sst xmlns="http://schemas.openxmlformats.org/spreadsheetml/2006/main" count="1343" uniqueCount="467">
  <si>
    <t>Export VZ</t>
  </si>
  <si>
    <t>List obsahuje:</t>
  </si>
  <si>
    <t>3.0</t>
  </si>
  <si>
    <t/>
  </si>
  <si>
    <t>False</t>
  </si>
  <si>
    <t>{b1044214-537e-48f0-903b-e04fa9c8379e}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</si>
  <si>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</si>
  <si>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</si>
  <si>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</si>
  <si>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</si>
  <si>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</si>
  <si>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</si>
  <si>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</si>
  <si>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</si>
  <si>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</si>
  <si>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</si>
  <si>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</si>
  <si>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</si>
  <si>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Osobní výtah</t>
  </si>
  <si>
    <t>0,1</t>
  </si>
  <si>
    <t>KSO:</t>
  </si>
  <si>
    <t>CC-CZ:</t>
  </si>
  <si>
    <t>Místo:</t>
  </si>
  <si>
    <t>Frýdek-Místek, Malý Koloredov 811</t>
  </si>
  <si>
    <t>Datum:</t>
  </si>
  <si>
    <t>7.9.2016</t>
  </si>
  <si>
    <t>10</t>
  </si>
  <si>
    <t>100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</si>
  <si>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</si>
  <si>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</si>
  <si>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</si>
  <si>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</si>
  <si>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</si>
  <si>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</si>
  <si>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</si>
  <si>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Ing.Tomáš Ricka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</si>
  <si>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</si>
  <si>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</si>
  <si>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</si>
  <si>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</si>
  <si>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</si>
  <si>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</si>
  <si>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</si>
  <si>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</si>
  <si>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</si>
  <si>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</si>
  <si>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</si>
  <si>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</si>
  <si>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</si>
  <si>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</si>
  <si>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</si>
  <si>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</si>
  <si>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</si>
  <si>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</si>
  <si>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</si>
  <si>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</si>
  <si>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</si>
  <si>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</si>
  <si>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</si>
  <si>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</si>
  <si>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</si>
  <si>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</si>
  <si>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</si>
  <si>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</si>
  <si>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</si>
  <si>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</si>
  <si>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</si>
  <si>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</si>
  <si>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</si>
  <si>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</si>
  <si>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</si>
  <si>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</si>
  <si>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</si>
  <si>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</si>
  <si>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</si>
  <si>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</si>
  <si>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</si>
  <si>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</si>
  <si>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</si>
  <si>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</si>
  <si>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</si>
  <si>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</si>
  <si>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</si>
  <si>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</si>
  <si>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</si>
  <si>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</si>
  <si>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</si>
  <si>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</si>
  <si>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</si>
  <si>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</si>
  <si>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</si>
  <si>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</si>
  <si>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</si>
  <si>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783 - Dokončovací práce - nátěry</t>
  </si>
  <si>
    <t xml:space="preserve">    784 - Dokončovací práce - malby a tapety</t>
  </si>
  <si>
    <t xml:space="preserve">    N00 - Výtah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</si>
  <si>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</si>
  <si>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</si>
  <si>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</si>
  <si>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</si>
  <si>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</si>
  <si>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</si>
  <si>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</si>
  <si>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</si>
  <si>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</si>
  <si>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</si>
  <si>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</si>
  <si>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</si>
  <si>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</si>
  <si>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</si>
  <si>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</si>
  <si>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</si>
  <si>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</si>
  <si>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</si>
  <si>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</si>
  <si>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</si>
  <si>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317234410</t>
  </si>
  <si>
    <t>Vyzdívka mezi nosníky z pórobetonových příčkovek</t>
  </si>
  <si>
    <t>m3</t>
  </si>
  <si>
    <t>4</t>
  </si>
  <si>
    <t>2</t>
  </si>
  <si>
    <t>362420824</t>
  </si>
  <si>
    <t>PP</t>
  </si>
  <si>
    <t>Vyzdívka mezi nosníky cihlami pálenými na maltu cementovou</t>
  </si>
  <si>
    <t>317944005</t>
  </si>
  <si>
    <t>Nakotvení L úhelníků do zdiva pomocí chemické kotvy</t>
  </si>
  <si>
    <t>kus</t>
  </si>
  <si>
    <t>729001261</t>
  </si>
  <si>
    <t>Válcované nosníky dodatečně osazované do připravených otvorů bez zazdění hlav do č. 12</t>
  </si>
  <si>
    <t>317944321</t>
  </si>
  <si>
    <t>Válcované nosníky do č.12 dodatečně osazované do připravených otvorů</t>
  </si>
  <si>
    <t>t</t>
  </si>
  <si>
    <t>753605340</t>
  </si>
  <si>
    <t>340238233</t>
  </si>
  <si>
    <t>Zazdívka otvorů pl do 1 m2 v příčkách nebo stěnách z příčkovek Ytong tl 100 mm</t>
  </si>
  <si>
    <t>m2</t>
  </si>
  <si>
    <t>362219590</t>
  </si>
  <si>
    <t>Zazdívka otvorů v příčkách nebo stěnách plochy přes 0,25 m2 do 1 m2 příčkovkami hladkými YTONG, objemové hmotnosti 500 kg/m3, tl. příčky 100 mm</t>
  </si>
  <si>
    <t>5</t>
  </si>
  <si>
    <t>342291121</t>
  </si>
  <si>
    <t>Ukotvení příček k cihelným konstrukcím plochými kotvami</t>
  </si>
  <si>
    <t>m</t>
  </si>
  <si>
    <t>-624528690</t>
  </si>
  <si>
    <t>Ukotvení příček plochými kotvami, do konstrukce cihelné</t>
  </si>
  <si>
    <t>Vodorovné konstrukce</t>
  </si>
  <si>
    <t>6</t>
  </si>
  <si>
    <t>411388621</t>
  </si>
  <si>
    <t>Zabetonování otvorů tl do 150 mm ze suchých směsí pl do 0,25 m2 ve stropech</t>
  </si>
  <si>
    <t>-1301842809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</si>
  <si>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</si>
  <si>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Úpravy povrchů, podlahy a osazování výplní</t>
  </si>
  <si>
    <t>7</t>
  </si>
  <si>
    <t>612325223</t>
  </si>
  <si>
    <t>Vápenocementová štuková omítka malých ploch do 1,0 m2 na stěnách</t>
  </si>
  <si>
    <t>-2028103841</t>
  </si>
  <si>
    <t>Vápenocementová nebo vápenná omítka jednotlivých malých ploch štuková na stěnách, plochy jednotlivě přes 0,25 do 1 m2</t>
  </si>
  <si>
    <t>8</t>
  </si>
  <si>
    <t>612325302</t>
  </si>
  <si>
    <t>Vápenocementová štuková omítka ostění nebo nadpraží</t>
  </si>
  <si>
    <t>-906090839</t>
  </si>
  <si>
    <t>Vápenocementová nebo vápenná omítka ostění nebo nadpraží štuková</t>
  </si>
  <si>
    <t>9</t>
  </si>
  <si>
    <t>619995001</t>
  </si>
  <si>
    <t>Začištění omítek kolem oken, dveří, podlah nebo obkladů</t>
  </si>
  <si>
    <t>-1527777722</t>
  </si>
  <si>
    <t>Začištění omítek (s dodáním hmot) kolem oken, dveří, podlah, obkladů apod.</t>
  </si>
  <si>
    <t>632451441</t>
  </si>
  <si>
    <t>Doplnění cementového potěru hlazeného pl do 1 m2 tl do 40 mm</t>
  </si>
  <si>
    <t>1695914079</t>
  </si>
  <si>
    <t>Doplnění cementového potěru na mazaninách a betonových podkladech (s dodáním hmot), hlazeného dřevěným nebo ocelovým hladítkem, plochy jednotlivě do 1 m2 a tl. přes 30 do 40 mm</t>
  </si>
  <si>
    <t>Ostatní konstrukce a práce, bourání</t>
  </si>
  <si>
    <t>11</t>
  </si>
  <si>
    <t>949311114</t>
  </si>
  <si>
    <t>Montáž lešení trubkového do šachet o půdorysné ploše do 6 m2 v do 40 m</t>
  </si>
  <si>
    <t>-1883192612</t>
  </si>
  <si>
    <t>Montáž lešení trubkového do šachet (výtahových, potrubních) o půdorysné ploše do 6 m2, výšky přes 30 do 40 m</t>
  </si>
  <si>
    <t>12</t>
  </si>
  <si>
    <t>949311214</t>
  </si>
  <si>
    <t>Příplatek k lešení trubkovému do šachet do 6 m2 v do 50 m za první a ZKD den použití</t>
  </si>
  <si>
    <t>-860806519</t>
  </si>
  <si>
    <t>Montáž lešení trubkového do šachet (výtahových, potrubních) Příplatek za první a každý další den použití lešení k ceně -1114 nebo -1115</t>
  </si>
  <si>
    <t>VV</t>
  </si>
  <si>
    <t>36,205*60 'Přepočtené koeficientem množství</t>
  </si>
  <si>
    <t>13</t>
  </si>
  <si>
    <t>949311814</t>
  </si>
  <si>
    <t>Demontáž lešení trubkového do šachet o půdorysné ploše do 6 m2 v do 40 m</t>
  </si>
  <si>
    <t>833199122</t>
  </si>
  <si>
    <t>Demontáž lešení trubkového do šachet (výtahových, potrubních) o půdorysné ploše do 6 m2, výšky přes 30 do 40 m</t>
  </si>
  <si>
    <t>14</t>
  </si>
  <si>
    <t>967042714</t>
  </si>
  <si>
    <t>Odsekání zdiva z kamene nebo betonu plošné tl do 300 mm</t>
  </si>
  <si>
    <t>501754760</t>
  </si>
  <si>
    <t>Odsekání zdiva z kamene nebo betonu plošné, tl. do 300 mm</t>
  </si>
  <si>
    <t>972054241</t>
  </si>
  <si>
    <t>Vybourání otvorů v ŽB stropech nebo klenbách pl do 0,09 m2 tl do 150 mm</t>
  </si>
  <si>
    <t>-1149799086</t>
  </si>
  <si>
    <t>Vybourání otvorů ve stropech nebo klenbách železobetonových bez odstranění podlahy a násypu, plochy do 0,09 m2, tl. do 150 mm</t>
  </si>
  <si>
    <t>16</t>
  </si>
  <si>
    <t>977151116</t>
  </si>
  <si>
    <t>Jádrové vrty diamantovými korunkami do D 80 mm do stavebních materiálů</t>
  </si>
  <si>
    <t>-1559908602</t>
  </si>
  <si>
    <t>Jádrové vrty diamantovými korunkami do stavebních materiálů (železobetonu, betonu, cihel, obkladů, dlažeb, kamene) průměru přes 70 do 80 mm</t>
  </si>
  <si>
    <t>17</t>
  </si>
  <si>
    <t>977151001</t>
  </si>
  <si>
    <t>Vyvourání ocelového nosníku roznášecího roštu</t>
  </si>
  <si>
    <t>-1327946826</t>
  </si>
  <si>
    <t>997</t>
  </si>
  <si>
    <t>Přesun sutě</t>
  </si>
  <si>
    <t>18</t>
  </si>
  <si>
    <t>997013214</t>
  </si>
  <si>
    <t>Vnitrostaveništní doprava suti a vybouraných hmot pro budovy v do 15 m ručně</t>
  </si>
  <si>
    <t>800251108</t>
  </si>
  <si>
    <t>Vnitrostaveništní doprava suti a vybouraných hmot vodorovně do 50 m svisle ručně (nošením po schodech) pro budovy a haly výšky přes 12 do 15 m</t>
  </si>
  <si>
    <t>19</t>
  </si>
  <si>
    <t>997013501</t>
  </si>
  <si>
    <t>Odvoz suti a vybouraných hmot na skládku nebo meziskládku do 1 km se složením</t>
  </si>
  <si>
    <t>483613007</t>
  </si>
  <si>
    <t>Odvoz suti a vybouraných hmot na skládku nebo meziskládku se složením, na vzdálenost do 1 km</t>
  </si>
  <si>
    <t>20</t>
  </si>
  <si>
    <t>997013509</t>
  </si>
  <si>
    <t>Příplatek k odvozu suti a vybouraných hmot na skládku ZKD 1 km přes 1 km</t>
  </si>
  <si>
    <t>1530399038</t>
  </si>
  <si>
    <t>Odvoz suti a vybouraných hmot na skládku nebo meziskládku se složením, na vzdálenost Příplatek k ceně za každý další i započatý 1 km přes 1 km</t>
  </si>
  <si>
    <t>4,516*30 'Přepočtené koeficientem množství</t>
  </si>
  <si>
    <t>997013831</t>
  </si>
  <si>
    <t>Poplatek za uložení stavebního směsného odpadu na skládce (skládkovné)</t>
  </si>
  <si>
    <t>538080720</t>
  </si>
  <si>
    <t>Poplatek za uložení stavebního odpadu na skládce (skládkovné) směsného</t>
  </si>
  <si>
    <t>998</t>
  </si>
  <si>
    <t>Přesun hmot</t>
  </si>
  <si>
    <t>22</t>
  </si>
  <si>
    <t>998018003</t>
  </si>
  <si>
    <t>Přesun hmot ruční pro budovy v do 24 m</t>
  </si>
  <si>
    <t>1829126409</t>
  </si>
  <si>
    <t>Přesun hmot pro budovy občanské výstavby, bydlení, výrobu a služby ruční - bez užití mechanizace vodorovná dopravní vzdálenost do 100 m pro budovy s jakoukoliv nosnou konstrukcí výšky přes 12 do 24 m</t>
  </si>
  <si>
    <t>PSV</t>
  </si>
  <si>
    <t>Práce a dodávky PSV</t>
  </si>
  <si>
    <t>763</t>
  </si>
  <si>
    <t>Konstrukce suché výstavby</t>
  </si>
  <si>
    <t>23</t>
  </si>
  <si>
    <t>763121411</t>
  </si>
  <si>
    <t>SDK stěna předsazená tl 62,5 mm profil CW+UW 50 deska 1xA 12,5 bez TI EI 15</t>
  </si>
  <si>
    <t>-585611385</t>
  </si>
  <si>
    <t>Stěna předsazená ze sádrokartonových desek s nosnou konstrukcí z ocelových profilů CW, UW jednoduše opláštěná deskou standardní A tl. 12,5 mm, bez TI, EI 15 stěna tl. 62,5 mm, profil 50</t>
  </si>
  <si>
    <t>783</t>
  </si>
  <si>
    <t>Dokončovací práce - nátěry</t>
  </si>
  <si>
    <t>24</t>
  </si>
  <si>
    <t>783917161</t>
  </si>
  <si>
    <t>Krycí dvojnásobný syntetický nátěr betonové podlahy protiprašný</t>
  </si>
  <si>
    <t>-1263698552</t>
  </si>
  <si>
    <t>Krycí (uzavírací) nátěr betonových podlah dvojnásobný syntetický</t>
  </si>
  <si>
    <t>784</t>
  </si>
  <si>
    <t>Dokončovací práce - malby a tapety</t>
  </si>
  <si>
    <t>25</t>
  </si>
  <si>
    <t>784211123</t>
  </si>
  <si>
    <t>Dvojnásobné bílé malby ze směsí za mokra středně otěruvzdorných v místnostech výšky do 5,00 m</t>
  </si>
  <si>
    <t>957543528</t>
  </si>
  <si>
    <t>Malby z malířských směsí otěruvzdorných za mokra dvojnásobné, bílé za mokra otěruvzdorné středně v místnostech výšky přes 3,80 do 5,00 m</t>
  </si>
  <si>
    <t>N00</t>
  </si>
  <si>
    <t>Výtah</t>
  </si>
  <si>
    <t>26</t>
  </si>
  <si>
    <t>N00-2</t>
  </si>
  <si>
    <t>Demontáž stávající technologie včetně ekologické likvidace</t>
  </si>
  <si>
    <t>komplet</t>
  </si>
  <si>
    <t>512</t>
  </si>
  <si>
    <t>-395619285</t>
  </si>
  <si>
    <t>27</t>
  </si>
  <si>
    <t>N00-3</t>
  </si>
  <si>
    <t>Nová technologie výtahu</t>
  </si>
  <si>
    <t>159996679</t>
  </si>
  <si>
    <t>28</t>
  </si>
  <si>
    <t>N00-4</t>
  </si>
  <si>
    <t>Montáž nové technologie výtahu</t>
  </si>
  <si>
    <t>-1379868305</t>
  </si>
  <si>
    <t>29</t>
  </si>
  <si>
    <t>N00-5</t>
  </si>
  <si>
    <t>Dokumentace k výtahu</t>
  </si>
  <si>
    <t>1084481200</t>
  </si>
  <si>
    <t>30</t>
  </si>
  <si>
    <t>N00-6</t>
  </si>
  <si>
    <t>Zkoušky a revize</t>
  </si>
  <si>
    <t>soubor</t>
  </si>
  <si>
    <t>1716032266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</si>
  <si>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</si>
  <si>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</si>
  <si>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</si>
  <si>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</si>
  <si>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</si>
  <si>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</si>
  <si>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</si>
  <si>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</si>
  <si>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</si>
  <si>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</si>
  <si>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</si>
  <si>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</si>
  <si>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</si>
  <si>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</si>
  <si>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</si>
  <si>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</si>
  <si>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</si>
  <si>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</si>
  <si>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</si>
  <si>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</si>
  <si>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</si>
  <si>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</si>
  <si>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</si>
  <si>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</si>
  <si>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</si>
  <si>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</si>
  <si>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</si>
  <si>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</si>
  <si>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</si>
  <si>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</si>
  <si>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</si>
  <si>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</si>
  <si>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</si>
  <si>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</si>
  <si>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</si>
  <si>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</si>
  <si>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</si>
  <si>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</si>
  <si>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</si>
  <si>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</si>
  <si>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</si>
  <si>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</si>
  <si>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</si>
  <si>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</si>
  <si>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</si>
  <si>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</si>
  <si>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</si>
  <si>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</si>
  <si>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</si>
  <si>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</si>
  <si>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</si>
  <si>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</si>
  <si>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</si>
  <si>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</si>
  <si>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</si>
  <si>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</si>
  <si>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</si>
  <si>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</si>
  <si>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</si>
  <si>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</si>
  <si>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</si>
  <si>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</si>
  <si>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</si>
  <si>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</si>
  <si>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</si>
  <si>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</si>
  <si>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</si>
  <si>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</si>
  <si>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</si>
  <si>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</si>
  <si>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</si>
  <si>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</si>
  <si>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</si>
  <si>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</si>
  <si>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</si>
  <si>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</si>
  <si>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</si>
  <si>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</si>
  <si>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</si>
  <si>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</si>
  <si>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</si>
  <si>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</si>
  <si>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</si>
  <si>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</si>
  <si>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</si>
  <si>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</si>
  <si>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</si>
  <si>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</si>
  <si>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</si>
  <si>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</si>
  <si>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</si>
  <si>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</si>
  <si>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</si>
  <si>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</si>
  <si>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</si>
  <si>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</si>
  <si>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</si>
  <si>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</si>
  <si>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</si>
  <si>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</si>
  <si>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</si>
  <si>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</si>
  <si>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</si>
  <si>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</si>
  <si>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</si>
  <si>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</si>
  <si>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</si>
  <si>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</si>
  <si>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</si>
  <si>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</si>
  <si>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</si>
  <si>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</si>
  <si>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</si>
  <si>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</si>
  <si>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</si>
  <si>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</si>
  <si>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</si>
  <si>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</si>
  <si>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</si>
  <si>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</si>
  <si>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</si>
  <si>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</si>
  <si>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</si>
  <si>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</si>
  <si>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</si>
  <si>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</si>
  <si>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</si>
  <si>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</si>
  <si>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</si>
  <si>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</si>
  <si>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</si>
  <si>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</si>
  <si>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</si>
  <si>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</si>
  <si>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</si>
  <si>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</si>
  <si>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</si>
  <si>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</si>
  <si>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</si>
  <si>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</si>
  <si>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</si>
  <si>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</si>
  <si>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</si>
  <si>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</si>
  <si>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</si>
  <si>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</si>
  <si>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</si>
  <si>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</si>
  <si>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</si>
  <si>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</si>
  <si>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</si>
  <si>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</si>
  <si>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</si>
  <si>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</si>
  <si>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</si>
  <si>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</si>
  <si>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</si>
  <si>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</si>
  <si>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</si>
  <si>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</si>
  <si>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</si>
  <si>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</si>
  <si>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</si>
  <si>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</si>
  <si>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</si>
  <si>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</si>
  <si>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</si>
  <si>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</si>
  <si>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</si>
  <si>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</si>
  <si>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</si>
  <si>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</si>
  <si>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</si>
  <si>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</si>
  <si>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</si>
  <si>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</si>
  <si>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</si>
  <si>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</si>
  <si>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</si>
  <si>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</si>
  <si>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</si>
  <si>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</si>
  <si>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</si>
  <si>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Specifikace dodávky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</si>
</sst>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3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3" fillId="0" borderId="27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5" fillId="0" borderId="24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74" fontId="85" fillId="0" borderId="0" xfId="0" applyNumberFormat="1" applyFont="1" applyBorder="1" applyAlignment="1">
      <alignment vertical="center"/>
    </xf>
    <xf numFmtId="4" fontId="85" fillId="0" borderId="2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88" fillId="0" borderId="31" xfId="0" applyNumberFormat="1" applyFont="1" applyBorder="1" applyAlignment="1">
      <alignment vertical="center"/>
    </xf>
    <xf numFmtId="4" fontId="88" fillId="0" borderId="32" xfId="0" applyNumberFormat="1" applyFont="1" applyBorder="1" applyAlignment="1">
      <alignment vertical="center"/>
    </xf>
    <xf numFmtId="174" fontId="88" fillId="0" borderId="32" xfId="0" applyNumberFormat="1" applyFont="1" applyBorder="1" applyAlignment="1">
      <alignment vertical="center"/>
    </xf>
    <xf numFmtId="4" fontId="88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3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4" fillId="0" borderId="0" xfId="0" applyNumberFormat="1" applyFont="1" applyBorder="1" applyAlignment="1">
      <alignment vertical="center"/>
    </xf>
    <xf numFmtId="0" fontId="75" fillId="0" borderId="0" xfId="0" applyFont="1" applyBorder="1" applyAlignment="1" applyProtection="1">
      <alignment horizontal="right" vertical="center"/>
      <protection locked="0"/>
    </xf>
    <xf numFmtId="4" fontId="75" fillId="0" borderId="0" xfId="0" applyNumberFormat="1" applyFont="1" applyBorder="1" applyAlignment="1">
      <alignment vertical="center"/>
    </xf>
    <xf numFmtId="172" fontId="75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32" xfId="0" applyFont="1" applyBorder="1" applyAlignment="1">
      <alignment horizontal="left" vertical="center"/>
    </xf>
    <xf numFmtId="0" fontId="77" fillId="0" borderId="32" xfId="0" applyFont="1" applyBorder="1" applyAlignment="1">
      <alignment vertical="center"/>
    </xf>
    <xf numFmtId="0" fontId="77" fillId="0" borderId="32" xfId="0" applyFont="1" applyBorder="1" applyAlignment="1" applyProtection="1">
      <alignment vertical="center"/>
      <protection locked="0"/>
    </xf>
    <xf numFmtId="4" fontId="77" fillId="0" borderId="32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3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0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4" fillId="0" borderId="0" xfId="0" applyNumberFormat="1" applyFont="1" applyAlignment="1">
      <alignment/>
    </xf>
    <xf numFmtId="174" fontId="91" fillId="0" borderId="22" xfId="0" applyNumberFormat="1" applyFont="1" applyBorder="1" applyAlignment="1">
      <alignment/>
    </xf>
    <xf numFmtId="174" fontId="91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8" fillId="0" borderId="13" xfId="0" applyFont="1" applyBorder="1" applyAlignment="1">
      <alignment/>
    </xf>
    <xf numFmtId="0" fontId="78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8" fillId="0" borderId="0" xfId="0" applyFont="1" applyAlignment="1" applyProtection="1">
      <alignment/>
      <protection locked="0"/>
    </xf>
    <xf numFmtId="4" fontId="76" fillId="0" borderId="0" xfId="0" applyNumberFormat="1" applyFont="1" applyAlignment="1">
      <alignment/>
    </xf>
    <xf numFmtId="0" fontId="78" fillId="0" borderId="24" xfId="0" applyFont="1" applyBorder="1" applyAlignment="1">
      <alignment/>
    </xf>
    <xf numFmtId="0" fontId="78" fillId="0" borderId="0" xfId="0" applyFont="1" applyBorder="1" applyAlignment="1">
      <alignment/>
    </xf>
    <xf numFmtId="174" fontId="78" fillId="0" borderId="0" xfId="0" applyNumberFormat="1" applyFont="1" applyBorder="1" applyAlignment="1">
      <alignment/>
    </xf>
    <xf numFmtId="174" fontId="78" fillId="0" borderId="25" xfId="0" applyNumberFormat="1" applyFont="1" applyBorder="1" applyAlignment="1">
      <alignment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4" fontId="77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5" fillId="23" borderId="36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center" vertical="center"/>
    </xf>
    <xf numFmtId="174" fontId="75" fillId="0" borderId="0" xfId="0" applyNumberFormat="1" applyFont="1" applyBorder="1" applyAlignment="1">
      <alignment vertical="center"/>
    </xf>
    <xf numFmtId="174" fontId="75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9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horizontal="left" vertical="center" wrapText="1"/>
    </xf>
    <xf numFmtId="175" fontId="79" fillId="0" borderId="0" xfId="0" applyNumberFormat="1" applyFont="1" applyBorder="1" applyAlignment="1">
      <alignment vertical="center"/>
    </xf>
    <xf numFmtId="0" fontId="79" fillId="0" borderId="0" xfId="0" applyFont="1" applyAlignment="1" applyProtection="1">
      <alignment vertical="center"/>
      <protection locked="0"/>
    </xf>
    <xf numFmtId="0" fontId="79" fillId="0" borderId="24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5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59" fillId="33" borderId="0" xfId="36" applyFill="1" applyAlignment="1">
      <alignment/>
    </xf>
    <xf numFmtId="0" fontId="93" fillId="0" borderId="0" xfId="36" applyFont="1" applyAlignment="1">
      <alignment horizontal="center" vertical="center"/>
    </xf>
    <xf numFmtId="0" fontId="94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95" fillId="33" borderId="0" xfId="36" applyFont="1" applyFill="1" applyAlignment="1">
      <alignment vertical="center"/>
    </xf>
    <xf numFmtId="0" fontId="80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94" fillId="33" borderId="0" xfId="0" applyFont="1" applyFill="1" applyAlignment="1" applyProtection="1">
      <alignment horizontal="left" vertical="center"/>
      <protection/>
    </xf>
    <xf numFmtId="0" fontId="95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0" fillId="0" borderId="43" xfId="47" applyFont="1" applyBorder="1" applyAlignment="1">
      <alignment horizontal="left" vertical="center"/>
      <protection locked="0"/>
    </xf>
    <xf numFmtId="0" fontId="10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0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0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0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81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4" fontId="84" fillId="0" borderId="0" xfId="0" applyNumberFormat="1" applyFont="1" applyAlignment="1">
      <alignment horizontal="right" vertical="center"/>
    </xf>
    <xf numFmtId="4" fontId="84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5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5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96" fillId="0" borderId="0" xfId="0" applyFont="1" applyAlignment="1">
      <alignment horizontal="left" vertical="top" wrapText="1"/>
    </xf>
    <xf numFmtId="0" fontId="7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5" fillId="33" borderId="0" xfId="36" applyFont="1" applyFill="1" applyAlignment="1">
      <alignment vertical="center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0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0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449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2FA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04492.tmp" descr="C:\KROSplusData\System\Temp\rad0449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62FA0.tmp" descr="C:\KROSplusData\System\Temp\rad62FA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11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91" t="s">
        <v>0</v>
      </c>
      <c r="B1" s="192"/>
      <c r="C1" s="192"/>
      <c r="D1" s="193" t="s">
        <v>1</v>
      </c>
      <c r="E1" s="192"/>
      <c r="F1" s="192"/>
      <c r="G1" s="192"/>
      <c r="H1" s="192"/>
      <c r="I1" s="192"/>
      <c r="J1" s="192"/>
      <c r="K1" s="194" t="s">
        <v>283</v>
      </c>
      <c r="L1" s="194"/>
      <c r="M1" s="194"/>
      <c r="N1" s="194"/>
      <c r="O1" s="194"/>
      <c r="P1" s="194"/>
      <c r="Q1" s="194"/>
      <c r="R1" s="194"/>
      <c r="S1" s="194"/>
      <c r="T1" s="192"/>
      <c r="U1" s="192"/>
      <c r="V1" s="192"/>
      <c r="W1" s="194" t="s">
        <v>284</v>
      </c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86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78" t="s">
        <v>6</v>
      </c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7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11</v>
      </c>
      <c r="BE4" s="24" t="s">
        <v>12</v>
      </c>
      <c r="BS4" s="15" t="s">
        <v>13</v>
      </c>
    </row>
    <row r="5" spans="2:71" ht="14.25" customHeight="1">
      <c r="B5" s="19"/>
      <c r="C5" s="20"/>
      <c r="D5" s="25" t="s">
        <v>14</v>
      </c>
      <c r="E5" s="20"/>
      <c r="F5" s="20"/>
      <c r="G5" s="20"/>
      <c r="H5" s="20"/>
      <c r="I5" s="20"/>
      <c r="J5" s="20"/>
      <c r="K5" s="307" t="s">
        <v>15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0"/>
      <c r="AQ5" s="22"/>
      <c r="BE5" s="305" t="s">
        <v>16</v>
      </c>
      <c r="BS5" s="15" t="s">
        <v>7</v>
      </c>
    </row>
    <row r="6" spans="2:71" ht="36.75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309" t="s">
        <v>18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0"/>
      <c r="AQ6" s="22"/>
      <c r="BE6" s="279"/>
      <c r="BS6" s="15" t="s">
        <v>19</v>
      </c>
    </row>
    <row r="7" spans="2:71" ht="14.25" customHeight="1">
      <c r="B7" s="19"/>
      <c r="C7" s="20"/>
      <c r="D7" s="28" t="s">
        <v>20</v>
      </c>
      <c r="E7" s="20"/>
      <c r="F7" s="20"/>
      <c r="G7" s="20"/>
      <c r="H7" s="20"/>
      <c r="I7" s="20"/>
      <c r="J7" s="20"/>
      <c r="K7" s="26" t="s">
        <v>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3</v>
      </c>
      <c r="AO7" s="20"/>
      <c r="AP7" s="20"/>
      <c r="AQ7" s="22"/>
      <c r="BE7" s="279"/>
      <c r="BS7" s="15" t="s">
        <v>15</v>
      </c>
    </row>
    <row r="8" spans="2:71" ht="14.25" customHeight="1">
      <c r="B8" s="19"/>
      <c r="C8" s="20"/>
      <c r="D8" s="28" t="s">
        <v>22</v>
      </c>
      <c r="E8" s="20"/>
      <c r="F8" s="20"/>
      <c r="G8" s="20"/>
      <c r="H8" s="20"/>
      <c r="I8" s="20"/>
      <c r="J8" s="20"/>
      <c r="K8" s="26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24</v>
      </c>
      <c r="AL8" s="20"/>
      <c r="AM8" s="20"/>
      <c r="AN8" s="29" t="s">
        <v>25</v>
      </c>
      <c r="AO8" s="20"/>
      <c r="AP8" s="20"/>
      <c r="AQ8" s="22"/>
      <c r="BE8" s="279"/>
      <c r="BS8" s="15" t="s">
        <v>26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79"/>
      <c r="BS9" s="15" t="s">
        <v>27</v>
      </c>
    </row>
    <row r="10" spans="2:71" ht="14.25" customHeight="1">
      <c r="B10" s="19"/>
      <c r="C10" s="20"/>
      <c r="D10" s="28" t="s">
        <v>28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29</v>
      </c>
      <c r="AL10" s="20"/>
      <c r="AM10" s="20"/>
      <c r="AN10" s="26" t="s">
        <v>3</v>
      </c>
      <c r="AO10" s="20"/>
      <c r="AP10" s="20"/>
      <c r="AQ10" s="22"/>
      <c r="BE10" s="279"/>
      <c r="BS10" s="15" t="s">
        <v>19</v>
      </c>
    </row>
    <row r="11" spans="2:71" ht="18" customHeight="1">
      <c r="B11" s="19"/>
      <c r="C11" s="20"/>
      <c r="D11" s="20"/>
      <c r="E11" s="26" t="s">
        <v>30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31</v>
      </c>
      <c r="AL11" s="20"/>
      <c r="AM11" s="20"/>
      <c r="AN11" s="26" t="s">
        <v>3</v>
      </c>
      <c r="AO11" s="20"/>
      <c r="AP11" s="20"/>
      <c r="AQ11" s="22"/>
      <c r="BE11" s="279"/>
      <c r="BS11" s="15" t="s">
        <v>19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79"/>
      <c r="BS12" s="15" t="s">
        <v>19</v>
      </c>
    </row>
    <row r="13" spans="2:71" ht="14.25" customHeight="1">
      <c r="B13" s="19"/>
      <c r="C13" s="20"/>
      <c r="D13" s="28" t="s">
        <v>32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29</v>
      </c>
      <c r="AL13" s="20"/>
      <c r="AM13" s="20"/>
      <c r="AN13" s="30" t="s">
        <v>33</v>
      </c>
      <c r="AO13" s="20"/>
      <c r="AP13" s="20"/>
      <c r="AQ13" s="22"/>
      <c r="BE13" s="279"/>
      <c r="BS13" s="15" t="s">
        <v>19</v>
      </c>
    </row>
    <row r="14" spans="2:71" ht="15">
      <c r="B14" s="19"/>
      <c r="C14" s="20"/>
      <c r="D14" s="20"/>
      <c r="E14" s="310" t="s">
        <v>33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28" t="s">
        <v>31</v>
      </c>
      <c r="AL14" s="20"/>
      <c r="AM14" s="20"/>
      <c r="AN14" s="30" t="s">
        <v>33</v>
      </c>
      <c r="AO14" s="20"/>
      <c r="AP14" s="20"/>
      <c r="AQ14" s="22"/>
      <c r="BE14" s="279"/>
      <c r="BS14" s="15" t="s">
        <v>19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79"/>
      <c r="BS15" s="15" t="s">
        <v>4</v>
      </c>
    </row>
    <row r="16" spans="2:71" ht="14.25" customHeight="1">
      <c r="B16" s="19"/>
      <c r="C16" s="20"/>
      <c r="D16" s="28" t="s">
        <v>34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29</v>
      </c>
      <c r="AL16" s="20"/>
      <c r="AM16" s="20"/>
      <c r="AN16" s="26" t="s">
        <v>3</v>
      </c>
      <c r="AO16" s="20"/>
      <c r="AP16" s="20"/>
      <c r="AQ16" s="22"/>
      <c r="BE16" s="279"/>
      <c r="BS16" s="15" t="s">
        <v>4</v>
      </c>
    </row>
    <row r="17" spans="2:71" ht="18" customHeight="1">
      <c r="B17" s="19"/>
      <c r="C17" s="20"/>
      <c r="D17" s="20"/>
      <c r="E17" s="26" t="s">
        <v>35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31</v>
      </c>
      <c r="AL17" s="20"/>
      <c r="AM17" s="20"/>
      <c r="AN17" s="26" t="s">
        <v>3</v>
      </c>
      <c r="AO17" s="20"/>
      <c r="AP17" s="20"/>
      <c r="AQ17" s="22"/>
      <c r="BE17" s="279"/>
      <c r="BS17" s="15" t="s">
        <v>36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79"/>
      <c r="BS18" s="15" t="s">
        <v>15</v>
      </c>
    </row>
    <row r="19" spans="2:71" ht="14.25" customHeight="1">
      <c r="B19" s="19"/>
      <c r="C19" s="20"/>
      <c r="D19" s="28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79"/>
      <c r="BS19" s="15" t="s">
        <v>15</v>
      </c>
    </row>
    <row r="20" spans="2:71" ht="22.5" customHeight="1">
      <c r="B20" s="19"/>
      <c r="C20" s="20"/>
      <c r="D20" s="20"/>
      <c r="E20" s="311" t="s">
        <v>3</v>
      </c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20"/>
      <c r="AP20" s="20"/>
      <c r="AQ20" s="22"/>
      <c r="BE20" s="279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79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79"/>
    </row>
    <row r="23" spans="2:57" s="1" customFormat="1" ht="25.5" customHeight="1">
      <c r="B23" s="32"/>
      <c r="C23" s="33"/>
      <c r="D23" s="34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12">
        <f>ROUND(AG51,0)</f>
        <v>0</v>
      </c>
      <c r="AL23" s="313"/>
      <c r="AM23" s="313"/>
      <c r="AN23" s="313"/>
      <c r="AO23" s="313"/>
      <c r="AP23" s="33"/>
      <c r="AQ23" s="36"/>
      <c r="BE23" s="296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96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14" t="s">
        <v>39</v>
      </c>
      <c r="M25" s="301"/>
      <c r="N25" s="301"/>
      <c r="O25" s="301"/>
      <c r="P25" s="33"/>
      <c r="Q25" s="33"/>
      <c r="R25" s="33"/>
      <c r="S25" s="33"/>
      <c r="T25" s="33"/>
      <c r="U25" s="33"/>
      <c r="V25" s="33"/>
      <c r="W25" s="314" t="s">
        <v>40</v>
      </c>
      <c r="X25" s="301"/>
      <c r="Y25" s="301"/>
      <c r="Z25" s="301"/>
      <c r="AA25" s="301"/>
      <c r="AB25" s="301"/>
      <c r="AC25" s="301"/>
      <c r="AD25" s="301"/>
      <c r="AE25" s="301"/>
      <c r="AF25" s="33"/>
      <c r="AG25" s="33"/>
      <c r="AH25" s="33"/>
      <c r="AI25" s="33"/>
      <c r="AJ25" s="33"/>
      <c r="AK25" s="314" t="s">
        <v>41</v>
      </c>
      <c r="AL25" s="301"/>
      <c r="AM25" s="301"/>
      <c r="AN25" s="301"/>
      <c r="AO25" s="301"/>
      <c r="AP25" s="33"/>
      <c r="AQ25" s="36"/>
      <c r="BE25" s="296"/>
    </row>
    <row r="26" spans="2:57" s="2" customFormat="1" ht="14.25" customHeight="1">
      <c r="B26" s="38"/>
      <c r="C26" s="39"/>
      <c r="D26" s="40" t="s">
        <v>42</v>
      </c>
      <c r="E26" s="39"/>
      <c r="F26" s="40" t="s">
        <v>43</v>
      </c>
      <c r="G26" s="39"/>
      <c r="H26" s="39"/>
      <c r="I26" s="39"/>
      <c r="J26" s="39"/>
      <c r="K26" s="39"/>
      <c r="L26" s="302">
        <v>0.21</v>
      </c>
      <c r="M26" s="303"/>
      <c r="N26" s="303"/>
      <c r="O26" s="303"/>
      <c r="P26" s="39"/>
      <c r="Q26" s="39"/>
      <c r="R26" s="39"/>
      <c r="S26" s="39"/>
      <c r="T26" s="39"/>
      <c r="U26" s="39"/>
      <c r="V26" s="39"/>
      <c r="W26" s="304">
        <f>ROUND(AZ51,0)</f>
        <v>0</v>
      </c>
      <c r="X26" s="303"/>
      <c r="Y26" s="303"/>
      <c r="Z26" s="303"/>
      <c r="AA26" s="303"/>
      <c r="AB26" s="303"/>
      <c r="AC26" s="303"/>
      <c r="AD26" s="303"/>
      <c r="AE26" s="303"/>
      <c r="AF26" s="39"/>
      <c r="AG26" s="39"/>
      <c r="AH26" s="39"/>
      <c r="AI26" s="39"/>
      <c r="AJ26" s="39"/>
      <c r="AK26" s="304">
        <f>ROUND(AV51,0)</f>
        <v>0</v>
      </c>
      <c r="AL26" s="303"/>
      <c r="AM26" s="303"/>
      <c r="AN26" s="303"/>
      <c r="AO26" s="303"/>
      <c r="AP26" s="39"/>
      <c r="AQ26" s="41"/>
      <c r="BE26" s="306"/>
    </row>
    <row r="27" spans="2:57" s="2" customFormat="1" ht="14.25" customHeight="1">
      <c r="B27" s="38"/>
      <c r="C27" s="39"/>
      <c r="D27" s="39"/>
      <c r="E27" s="39"/>
      <c r="F27" s="40" t="s">
        <v>44</v>
      </c>
      <c r="G27" s="39"/>
      <c r="H27" s="39"/>
      <c r="I27" s="39"/>
      <c r="J27" s="39"/>
      <c r="K27" s="39"/>
      <c r="L27" s="302">
        <v>0.15</v>
      </c>
      <c r="M27" s="303"/>
      <c r="N27" s="303"/>
      <c r="O27" s="303"/>
      <c r="P27" s="39"/>
      <c r="Q27" s="39"/>
      <c r="R27" s="39"/>
      <c r="S27" s="39"/>
      <c r="T27" s="39"/>
      <c r="U27" s="39"/>
      <c r="V27" s="39"/>
      <c r="W27" s="304">
        <f>ROUND(BA51,0)</f>
        <v>0</v>
      </c>
      <c r="X27" s="303"/>
      <c r="Y27" s="303"/>
      <c r="Z27" s="303"/>
      <c r="AA27" s="303"/>
      <c r="AB27" s="303"/>
      <c r="AC27" s="303"/>
      <c r="AD27" s="303"/>
      <c r="AE27" s="303"/>
      <c r="AF27" s="39"/>
      <c r="AG27" s="39"/>
      <c r="AH27" s="39"/>
      <c r="AI27" s="39"/>
      <c r="AJ27" s="39"/>
      <c r="AK27" s="304">
        <f>ROUND(AW51,0)</f>
        <v>0</v>
      </c>
      <c r="AL27" s="303"/>
      <c r="AM27" s="303"/>
      <c r="AN27" s="303"/>
      <c r="AO27" s="303"/>
      <c r="AP27" s="39"/>
      <c r="AQ27" s="41"/>
      <c r="BE27" s="306"/>
    </row>
    <row r="28" spans="2:57" s="2" customFormat="1" ht="14.25" customHeight="1" hidden="1">
      <c r="B28" s="38"/>
      <c r="C28" s="39"/>
      <c r="D28" s="39"/>
      <c r="E28" s="39"/>
      <c r="F28" s="40" t="s">
        <v>45</v>
      </c>
      <c r="G28" s="39"/>
      <c r="H28" s="39"/>
      <c r="I28" s="39"/>
      <c r="J28" s="39"/>
      <c r="K28" s="39"/>
      <c r="L28" s="302">
        <v>0.21</v>
      </c>
      <c r="M28" s="303"/>
      <c r="N28" s="303"/>
      <c r="O28" s="303"/>
      <c r="P28" s="39"/>
      <c r="Q28" s="39"/>
      <c r="R28" s="39"/>
      <c r="S28" s="39"/>
      <c r="T28" s="39"/>
      <c r="U28" s="39"/>
      <c r="V28" s="39"/>
      <c r="W28" s="304">
        <f>ROUND(BB51,0)</f>
        <v>0</v>
      </c>
      <c r="X28" s="303"/>
      <c r="Y28" s="303"/>
      <c r="Z28" s="303"/>
      <c r="AA28" s="303"/>
      <c r="AB28" s="303"/>
      <c r="AC28" s="303"/>
      <c r="AD28" s="303"/>
      <c r="AE28" s="303"/>
      <c r="AF28" s="39"/>
      <c r="AG28" s="39"/>
      <c r="AH28" s="39"/>
      <c r="AI28" s="39"/>
      <c r="AJ28" s="39"/>
      <c r="AK28" s="304">
        <v>0</v>
      </c>
      <c r="AL28" s="303"/>
      <c r="AM28" s="303"/>
      <c r="AN28" s="303"/>
      <c r="AO28" s="303"/>
      <c r="AP28" s="39"/>
      <c r="AQ28" s="41"/>
      <c r="BE28" s="306"/>
    </row>
    <row r="29" spans="2:57" s="2" customFormat="1" ht="14.25" customHeight="1" hidden="1">
      <c r="B29" s="38"/>
      <c r="C29" s="39"/>
      <c r="D29" s="39"/>
      <c r="E29" s="39"/>
      <c r="F29" s="40" t="s">
        <v>46</v>
      </c>
      <c r="G29" s="39"/>
      <c r="H29" s="39"/>
      <c r="I29" s="39"/>
      <c r="J29" s="39"/>
      <c r="K29" s="39"/>
      <c r="L29" s="302">
        <v>0.15</v>
      </c>
      <c r="M29" s="303"/>
      <c r="N29" s="303"/>
      <c r="O29" s="303"/>
      <c r="P29" s="39"/>
      <c r="Q29" s="39"/>
      <c r="R29" s="39"/>
      <c r="S29" s="39"/>
      <c r="T29" s="39"/>
      <c r="U29" s="39"/>
      <c r="V29" s="39"/>
      <c r="W29" s="304">
        <f>ROUND(BC51,0)</f>
        <v>0</v>
      </c>
      <c r="X29" s="303"/>
      <c r="Y29" s="303"/>
      <c r="Z29" s="303"/>
      <c r="AA29" s="303"/>
      <c r="AB29" s="303"/>
      <c r="AC29" s="303"/>
      <c r="AD29" s="303"/>
      <c r="AE29" s="303"/>
      <c r="AF29" s="39"/>
      <c r="AG29" s="39"/>
      <c r="AH29" s="39"/>
      <c r="AI29" s="39"/>
      <c r="AJ29" s="39"/>
      <c r="AK29" s="304">
        <v>0</v>
      </c>
      <c r="AL29" s="303"/>
      <c r="AM29" s="303"/>
      <c r="AN29" s="303"/>
      <c r="AO29" s="303"/>
      <c r="AP29" s="39"/>
      <c r="AQ29" s="41"/>
      <c r="BE29" s="306"/>
    </row>
    <row r="30" spans="2:57" s="2" customFormat="1" ht="14.25" customHeight="1" hidden="1">
      <c r="B30" s="38"/>
      <c r="C30" s="39"/>
      <c r="D30" s="39"/>
      <c r="E30" s="39"/>
      <c r="F30" s="40" t="s">
        <v>47</v>
      </c>
      <c r="G30" s="39"/>
      <c r="H30" s="39"/>
      <c r="I30" s="39"/>
      <c r="J30" s="39"/>
      <c r="K30" s="39"/>
      <c r="L30" s="302">
        <v>0</v>
      </c>
      <c r="M30" s="303"/>
      <c r="N30" s="303"/>
      <c r="O30" s="303"/>
      <c r="P30" s="39"/>
      <c r="Q30" s="39"/>
      <c r="R30" s="39"/>
      <c r="S30" s="39"/>
      <c r="T30" s="39"/>
      <c r="U30" s="39"/>
      <c r="V30" s="39"/>
      <c r="W30" s="304">
        <f>ROUND(BD51,0)</f>
        <v>0</v>
      </c>
      <c r="X30" s="303"/>
      <c r="Y30" s="303"/>
      <c r="Z30" s="303"/>
      <c r="AA30" s="303"/>
      <c r="AB30" s="303"/>
      <c r="AC30" s="303"/>
      <c r="AD30" s="303"/>
      <c r="AE30" s="303"/>
      <c r="AF30" s="39"/>
      <c r="AG30" s="39"/>
      <c r="AH30" s="39"/>
      <c r="AI30" s="39"/>
      <c r="AJ30" s="39"/>
      <c r="AK30" s="304">
        <v>0</v>
      </c>
      <c r="AL30" s="303"/>
      <c r="AM30" s="303"/>
      <c r="AN30" s="303"/>
      <c r="AO30" s="303"/>
      <c r="AP30" s="39"/>
      <c r="AQ30" s="41"/>
      <c r="BE30" s="306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96"/>
    </row>
    <row r="32" spans="2:57" s="1" customFormat="1" ht="25.5" customHeight="1">
      <c r="B32" s="32"/>
      <c r="C32" s="42"/>
      <c r="D32" s="43" t="s">
        <v>48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49</v>
      </c>
      <c r="U32" s="44"/>
      <c r="V32" s="44"/>
      <c r="W32" s="44"/>
      <c r="X32" s="289" t="s">
        <v>50</v>
      </c>
      <c r="Y32" s="290"/>
      <c r="Z32" s="290"/>
      <c r="AA32" s="290"/>
      <c r="AB32" s="290"/>
      <c r="AC32" s="44"/>
      <c r="AD32" s="44"/>
      <c r="AE32" s="44"/>
      <c r="AF32" s="44"/>
      <c r="AG32" s="44"/>
      <c r="AH32" s="44"/>
      <c r="AI32" s="44"/>
      <c r="AJ32" s="44"/>
      <c r="AK32" s="291">
        <f>SUM(AK23:AK30)</f>
        <v>0</v>
      </c>
      <c r="AL32" s="290"/>
      <c r="AM32" s="290"/>
      <c r="AN32" s="290"/>
      <c r="AO32" s="292"/>
      <c r="AP32" s="42"/>
      <c r="AQ32" s="46"/>
      <c r="BE32" s="296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75" customHeight="1">
      <c r="B39" s="32"/>
      <c r="C39" s="52" t="s">
        <v>51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3"/>
      <c r="C41" s="54" t="s">
        <v>14</v>
      </c>
      <c r="L41" s="3" t="str">
        <f>K5</f>
        <v>1</v>
      </c>
      <c r="AR41" s="53"/>
    </row>
    <row r="42" spans="2:44" s="4" customFormat="1" ht="36.75" customHeight="1">
      <c r="B42" s="55"/>
      <c r="C42" s="56" t="s">
        <v>17</v>
      </c>
      <c r="L42" s="293" t="str">
        <f>K6</f>
        <v>Osobní výtah</v>
      </c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R42" s="55"/>
    </row>
    <row r="43" spans="2:44" s="1" customFormat="1" ht="6.75" customHeight="1">
      <c r="B43" s="32"/>
      <c r="AR43" s="32"/>
    </row>
    <row r="44" spans="2:44" s="1" customFormat="1" ht="15">
      <c r="B44" s="32"/>
      <c r="C44" s="54" t="s">
        <v>22</v>
      </c>
      <c r="L44" s="57" t="str">
        <f>IF(K8="","",K8)</f>
        <v>Frýdek-Místek, Malý Koloredov 811</v>
      </c>
      <c r="AI44" s="54" t="s">
        <v>24</v>
      </c>
      <c r="AM44" s="295" t="str">
        <f>IF(AN8="","",AN8)</f>
        <v>7.9.2016</v>
      </c>
      <c r="AN44" s="296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4" t="s">
        <v>28</v>
      </c>
      <c r="L46" s="3" t="str">
        <f>IF(E11="","",E11)</f>
        <v>Statutární Město Frýdek-Místek</v>
      </c>
      <c r="AI46" s="54" t="s">
        <v>34</v>
      </c>
      <c r="AM46" s="297" t="str">
        <f>IF(E17="","",E17)</f>
        <v>Ing.Tomáš Ricka</v>
      </c>
      <c r="AN46" s="296"/>
      <c r="AO46" s="296"/>
      <c r="AP46" s="296"/>
      <c r="AR46" s="32"/>
      <c r="AS46" s="298" t="s">
        <v>52</v>
      </c>
      <c r="AT46" s="299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2"/>
      <c r="C47" s="54" t="s">
        <v>32</v>
      </c>
      <c r="L47" s="3">
        <f>IF(E14="Vyplň údaj","",E14)</f>
      </c>
      <c r="AR47" s="32"/>
      <c r="AS47" s="300"/>
      <c r="AT47" s="301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5" customHeight="1">
      <c r="B48" s="32"/>
      <c r="AR48" s="32"/>
      <c r="AS48" s="300"/>
      <c r="AT48" s="301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280" t="s">
        <v>53</v>
      </c>
      <c r="D49" s="281"/>
      <c r="E49" s="281"/>
      <c r="F49" s="281"/>
      <c r="G49" s="281"/>
      <c r="H49" s="63"/>
      <c r="I49" s="282" t="s">
        <v>54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3" t="s">
        <v>55</v>
      </c>
      <c r="AH49" s="281"/>
      <c r="AI49" s="281"/>
      <c r="AJ49" s="281"/>
      <c r="AK49" s="281"/>
      <c r="AL49" s="281"/>
      <c r="AM49" s="281"/>
      <c r="AN49" s="282" t="s">
        <v>56</v>
      </c>
      <c r="AO49" s="281"/>
      <c r="AP49" s="281"/>
      <c r="AQ49" s="64" t="s">
        <v>57</v>
      </c>
      <c r="AR49" s="32"/>
      <c r="AS49" s="65" t="s">
        <v>58</v>
      </c>
      <c r="AT49" s="66" t="s">
        <v>59</v>
      </c>
      <c r="AU49" s="66" t="s">
        <v>60</v>
      </c>
      <c r="AV49" s="66" t="s">
        <v>61</v>
      </c>
      <c r="AW49" s="66" t="s">
        <v>62</v>
      </c>
      <c r="AX49" s="66" t="s">
        <v>63</v>
      </c>
      <c r="AY49" s="66" t="s">
        <v>64</v>
      </c>
      <c r="AZ49" s="66" t="s">
        <v>65</v>
      </c>
      <c r="BA49" s="66" t="s">
        <v>66</v>
      </c>
      <c r="BB49" s="66" t="s">
        <v>67</v>
      </c>
      <c r="BC49" s="66" t="s">
        <v>68</v>
      </c>
      <c r="BD49" s="67" t="s">
        <v>69</v>
      </c>
    </row>
    <row r="50" spans="2:56" s="1" customFormat="1" ht="10.5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25" customHeight="1">
      <c r="B51" s="55"/>
      <c r="C51" s="69" t="s">
        <v>70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87">
        <f>ROUND(AG52,0)</f>
        <v>0</v>
      </c>
      <c r="AH51" s="287"/>
      <c r="AI51" s="287"/>
      <c r="AJ51" s="287"/>
      <c r="AK51" s="287"/>
      <c r="AL51" s="287"/>
      <c r="AM51" s="287"/>
      <c r="AN51" s="288">
        <f>SUM(AG51,AT51)</f>
        <v>0</v>
      </c>
      <c r="AO51" s="288"/>
      <c r="AP51" s="288"/>
      <c r="AQ51" s="71" t="s">
        <v>3</v>
      </c>
      <c r="AR51" s="55"/>
      <c r="AS51" s="72">
        <f>ROUND(AS52,0)</f>
        <v>0</v>
      </c>
      <c r="AT51" s="73">
        <f>ROUND(SUM(AV51:AW51),0)</f>
        <v>0</v>
      </c>
      <c r="AU51" s="74">
        <f>ROUND(AU52,5)</f>
        <v>0</v>
      </c>
      <c r="AV51" s="73">
        <f>ROUND(AZ51*L26,0)</f>
        <v>0</v>
      </c>
      <c r="AW51" s="73">
        <f>ROUND(BA51*L27,0)</f>
        <v>0</v>
      </c>
      <c r="AX51" s="73">
        <f>ROUND(BB51*L26,0)</f>
        <v>0</v>
      </c>
      <c r="AY51" s="73">
        <f>ROUND(BC51*L27,0)</f>
        <v>0</v>
      </c>
      <c r="AZ51" s="73">
        <f>ROUND(AZ52,0)</f>
        <v>0</v>
      </c>
      <c r="BA51" s="73">
        <f>ROUND(BA52,0)</f>
        <v>0</v>
      </c>
      <c r="BB51" s="73">
        <f>ROUND(BB52,0)</f>
        <v>0</v>
      </c>
      <c r="BC51" s="73">
        <f>ROUND(BC52,0)</f>
        <v>0</v>
      </c>
      <c r="BD51" s="75">
        <f>ROUND(BD52,0)</f>
        <v>0</v>
      </c>
      <c r="BS51" s="56" t="s">
        <v>71</v>
      </c>
      <c r="BT51" s="56" t="s">
        <v>72</v>
      </c>
      <c r="BV51" s="56" t="s">
        <v>73</v>
      </c>
      <c r="BW51" s="56" t="s">
        <v>5</v>
      </c>
      <c r="BX51" s="56" t="s">
        <v>74</v>
      </c>
      <c r="CL51" s="56" t="s">
        <v>3</v>
      </c>
    </row>
    <row r="52" spans="1:90" s="5" customFormat="1" ht="27" customHeight="1">
      <c r="A52" s="187" t="s">
        <v>285</v>
      </c>
      <c r="B52" s="76"/>
      <c r="C52" s="77"/>
      <c r="D52" s="286" t="s">
        <v>15</v>
      </c>
      <c r="E52" s="285"/>
      <c r="F52" s="285"/>
      <c r="G52" s="285"/>
      <c r="H52" s="285"/>
      <c r="I52" s="78"/>
      <c r="J52" s="286" t="s">
        <v>18</v>
      </c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4">
        <f>'1 - Osobní výtah'!J25</f>
        <v>0</v>
      </c>
      <c r="AH52" s="285"/>
      <c r="AI52" s="285"/>
      <c r="AJ52" s="285"/>
      <c r="AK52" s="285"/>
      <c r="AL52" s="285"/>
      <c r="AM52" s="285"/>
      <c r="AN52" s="284">
        <f>SUM(AG52,AT52)</f>
        <v>0</v>
      </c>
      <c r="AO52" s="285"/>
      <c r="AP52" s="285"/>
      <c r="AQ52" s="79" t="s">
        <v>75</v>
      </c>
      <c r="AR52" s="76"/>
      <c r="AS52" s="80">
        <v>0</v>
      </c>
      <c r="AT52" s="81">
        <f>ROUND(SUM(AV52:AW52),0)</f>
        <v>0</v>
      </c>
      <c r="AU52" s="82">
        <f>'1 - Osobní výtah'!P82</f>
        <v>0</v>
      </c>
      <c r="AV52" s="81">
        <f>'1 - Osobní výtah'!J28</f>
        <v>0</v>
      </c>
      <c r="AW52" s="81">
        <f>'1 - Osobní výtah'!J29</f>
        <v>0</v>
      </c>
      <c r="AX52" s="81">
        <f>'1 - Osobní výtah'!J30</f>
        <v>0</v>
      </c>
      <c r="AY52" s="81">
        <f>'1 - Osobní výtah'!J31</f>
        <v>0</v>
      </c>
      <c r="AZ52" s="81">
        <f>'1 - Osobní výtah'!F28</f>
        <v>0</v>
      </c>
      <c r="BA52" s="81">
        <f>'1 - Osobní výtah'!F29</f>
        <v>0</v>
      </c>
      <c r="BB52" s="81">
        <f>'1 - Osobní výtah'!F30</f>
        <v>0</v>
      </c>
      <c r="BC52" s="81">
        <f>'1 - Osobní výtah'!F31</f>
        <v>0</v>
      </c>
      <c r="BD52" s="83">
        <f>'1 - Osobní výtah'!F32</f>
        <v>0</v>
      </c>
      <c r="BT52" s="84" t="s">
        <v>15</v>
      </c>
      <c r="BU52" s="84" t="s">
        <v>76</v>
      </c>
      <c r="BV52" s="84" t="s">
        <v>73</v>
      </c>
      <c r="BW52" s="84" t="s">
        <v>5</v>
      </c>
      <c r="BX52" s="84" t="s">
        <v>74</v>
      </c>
      <c r="CL52" s="84" t="s">
        <v>3</v>
      </c>
    </row>
    <row r="53" spans="2:44" s="1" customFormat="1" ht="30" customHeight="1">
      <c r="B53" s="32"/>
      <c r="AR53" s="32"/>
    </row>
    <row r="54" spans="2:44" s="1" customFormat="1" ht="6.7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32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Osobní výtah'!C2" tooltip="1 - Osobní výtah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72" activePane="bottomLeft" state="frozen"/>
      <selection pane="topLeft" activeCell="A1" sqref="A1"/>
      <selection pane="bottomLeft" activeCell="V145" sqref="V1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2.83203125" style="0" customWidth="1"/>
    <col min="6" max="6" width="75" style="0" customWidth="1"/>
    <col min="7" max="7" width="7.33203125" style="0" customWidth="1"/>
    <col min="8" max="8" width="9" style="0" customWidth="1"/>
    <col min="9" max="9" width="11" style="85" customWidth="1"/>
    <col min="10" max="10" width="18.16015625" style="0" customWidth="1"/>
    <col min="11" max="11" width="46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189"/>
      <c r="C1" s="189"/>
      <c r="D1" s="188" t="s">
        <v>1</v>
      </c>
      <c r="E1" s="189"/>
      <c r="F1" s="190" t="s">
        <v>286</v>
      </c>
      <c r="G1" s="317" t="s">
        <v>287</v>
      </c>
      <c r="H1" s="317"/>
      <c r="I1" s="195"/>
      <c r="J1" s="190" t="s">
        <v>288</v>
      </c>
      <c r="K1" s="188" t="s">
        <v>77</v>
      </c>
      <c r="L1" s="190" t="s">
        <v>289</v>
      </c>
      <c r="M1" s="190"/>
      <c r="N1" s="190"/>
      <c r="O1" s="190"/>
      <c r="P1" s="190"/>
      <c r="Q1" s="190"/>
      <c r="R1" s="190"/>
      <c r="S1" s="190"/>
      <c r="T1" s="190"/>
      <c r="U1" s="186"/>
      <c r="V1" s="186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78" t="s">
        <v>6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15</v>
      </c>
    </row>
    <row r="4" spans="2:46" ht="36.75" customHeight="1">
      <c r="B4" s="19"/>
      <c r="C4" s="20"/>
      <c r="D4" s="21" t="s">
        <v>78</v>
      </c>
      <c r="E4" s="20"/>
      <c r="F4" s="20"/>
      <c r="G4" s="20"/>
      <c r="H4" s="20"/>
      <c r="I4" s="87"/>
      <c r="J4" s="20"/>
      <c r="K4" s="22"/>
      <c r="M4" s="23" t="s">
        <v>11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17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315" t="s">
        <v>18</v>
      </c>
      <c r="F7" s="301"/>
      <c r="G7" s="301"/>
      <c r="H7" s="301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20</v>
      </c>
      <c r="E9" s="33"/>
      <c r="F9" s="26" t="s">
        <v>3</v>
      </c>
      <c r="G9" s="33"/>
      <c r="H9" s="33"/>
      <c r="I9" s="89" t="s">
        <v>21</v>
      </c>
      <c r="J9" s="26" t="s">
        <v>3</v>
      </c>
      <c r="K9" s="36"/>
    </row>
    <row r="10" spans="2:11" s="1" customFormat="1" ht="14.25" customHeight="1">
      <c r="B10" s="32"/>
      <c r="C10" s="33"/>
      <c r="D10" s="28" t="s">
        <v>22</v>
      </c>
      <c r="E10" s="33"/>
      <c r="F10" s="26" t="s">
        <v>23</v>
      </c>
      <c r="G10" s="33"/>
      <c r="H10" s="33"/>
      <c r="I10" s="89" t="s">
        <v>24</v>
      </c>
      <c r="J10" s="90" t="str">
        <f>'Rekapitulace stavby'!AN8</f>
        <v>7.9.2016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28</v>
      </c>
      <c r="E12" s="33"/>
      <c r="F12" s="33"/>
      <c r="G12" s="33"/>
      <c r="H12" s="33"/>
      <c r="I12" s="89" t="s">
        <v>29</v>
      </c>
      <c r="J12" s="26" t="s">
        <v>3</v>
      </c>
      <c r="K12" s="36"/>
    </row>
    <row r="13" spans="2:11" s="1" customFormat="1" ht="18" customHeight="1">
      <c r="B13" s="32"/>
      <c r="C13" s="33"/>
      <c r="D13" s="33"/>
      <c r="E13" s="26" t="s">
        <v>30</v>
      </c>
      <c r="F13" s="33"/>
      <c r="G13" s="33"/>
      <c r="H13" s="33"/>
      <c r="I13" s="89" t="s">
        <v>31</v>
      </c>
      <c r="J13" s="26" t="s">
        <v>3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32</v>
      </c>
      <c r="E15" s="33"/>
      <c r="F15" s="33"/>
      <c r="G15" s="33"/>
      <c r="H15" s="33"/>
      <c r="I15" s="89" t="s">
        <v>29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31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34</v>
      </c>
      <c r="E18" s="33"/>
      <c r="F18" s="33"/>
      <c r="G18" s="33"/>
      <c r="H18" s="33"/>
      <c r="I18" s="89" t="s">
        <v>29</v>
      </c>
      <c r="J18" s="26" t="s">
        <v>3</v>
      </c>
      <c r="K18" s="36"/>
    </row>
    <row r="19" spans="2:11" s="1" customFormat="1" ht="18" customHeight="1">
      <c r="B19" s="32"/>
      <c r="C19" s="33"/>
      <c r="D19" s="33"/>
      <c r="E19" s="26" t="s">
        <v>35</v>
      </c>
      <c r="F19" s="33"/>
      <c r="G19" s="33"/>
      <c r="H19" s="33"/>
      <c r="I19" s="89" t="s">
        <v>31</v>
      </c>
      <c r="J19" s="26" t="s">
        <v>3</v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37</v>
      </c>
      <c r="E21" s="33"/>
      <c r="F21" s="33"/>
      <c r="G21" s="33"/>
      <c r="H21" s="33"/>
      <c r="I21" s="88"/>
      <c r="J21" s="33"/>
      <c r="K21" s="36"/>
    </row>
    <row r="22" spans="2:11" s="6" customFormat="1" ht="22.5" customHeight="1">
      <c r="B22" s="91"/>
      <c r="C22" s="92"/>
      <c r="D22" s="92"/>
      <c r="E22" s="311" t="s">
        <v>3</v>
      </c>
      <c r="F22" s="316"/>
      <c r="G22" s="316"/>
      <c r="H22" s="316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59"/>
      <c r="E24" s="59"/>
      <c r="F24" s="59"/>
      <c r="G24" s="59"/>
      <c r="H24" s="59"/>
      <c r="I24" s="95"/>
      <c r="J24" s="59"/>
      <c r="K24" s="96"/>
    </row>
    <row r="25" spans="2:11" s="1" customFormat="1" ht="24.75" customHeight="1">
      <c r="B25" s="32"/>
      <c r="C25" s="33"/>
      <c r="D25" s="97" t="s">
        <v>38</v>
      </c>
      <c r="E25" s="33"/>
      <c r="F25" s="33"/>
      <c r="G25" s="33"/>
      <c r="H25" s="33"/>
      <c r="I25" s="88"/>
      <c r="J25" s="98">
        <f>ROUND(J82,0)</f>
        <v>0</v>
      </c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95"/>
      <c r="J26" s="59"/>
      <c r="K26" s="96"/>
    </row>
    <row r="27" spans="2:11" s="1" customFormat="1" ht="14.25" customHeight="1">
      <c r="B27" s="32"/>
      <c r="C27" s="33"/>
      <c r="D27" s="33"/>
      <c r="E27" s="33"/>
      <c r="F27" s="37" t="s">
        <v>40</v>
      </c>
      <c r="G27" s="33"/>
      <c r="H27" s="33"/>
      <c r="I27" s="99" t="s">
        <v>39</v>
      </c>
      <c r="J27" s="37" t="s">
        <v>41</v>
      </c>
      <c r="K27" s="36"/>
    </row>
    <row r="28" spans="2:11" s="1" customFormat="1" ht="14.25" customHeight="1">
      <c r="B28" s="32"/>
      <c r="C28" s="33"/>
      <c r="D28" s="40" t="s">
        <v>42</v>
      </c>
      <c r="E28" s="40" t="s">
        <v>43</v>
      </c>
      <c r="F28" s="100">
        <f>ROUND(SUM(BE82:BE156),0)</f>
        <v>0</v>
      </c>
      <c r="G28" s="33"/>
      <c r="H28" s="33"/>
      <c r="I28" s="101">
        <v>0.21</v>
      </c>
      <c r="J28" s="100">
        <f>ROUND(ROUND((SUM(BE82:BE156)),0)*I28,0)</f>
        <v>0</v>
      </c>
      <c r="K28" s="36"/>
    </row>
    <row r="29" spans="2:11" s="1" customFormat="1" ht="14.25" customHeight="1">
      <c r="B29" s="32"/>
      <c r="C29" s="33"/>
      <c r="D29" s="33"/>
      <c r="E29" s="40" t="s">
        <v>44</v>
      </c>
      <c r="F29" s="100">
        <f>ROUND(SUM(BF82:BF156),0)</f>
        <v>0</v>
      </c>
      <c r="G29" s="33"/>
      <c r="H29" s="33"/>
      <c r="I29" s="101">
        <v>0.15</v>
      </c>
      <c r="J29" s="100">
        <f>ROUND(ROUND((SUM(BF82:BF156)),0)*I29,0)</f>
        <v>0</v>
      </c>
      <c r="K29" s="36"/>
    </row>
    <row r="30" spans="2:11" s="1" customFormat="1" ht="14.25" customHeight="1" hidden="1">
      <c r="B30" s="32"/>
      <c r="C30" s="33"/>
      <c r="D30" s="33"/>
      <c r="E30" s="40" t="s">
        <v>45</v>
      </c>
      <c r="F30" s="100">
        <f>ROUND(SUM(BG82:BG156),0)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46</v>
      </c>
      <c r="F31" s="100">
        <f>ROUND(SUM(BH82:BH156),0)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47</v>
      </c>
      <c r="F32" s="100">
        <f>ROUND(SUM(BI82:BI156),0)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102"/>
      <c r="D34" s="103" t="s">
        <v>48</v>
      </c>
      <c r="E34" s="63"/>
      <c r="F34" s="63"/>
      <c r="G34" s="104" t="s">
        <v>49</v>
      </c>
      <c r="H34" s="105" t="s">
        <v>50</v>
      </c>
      <c r="I34" s="106"/>
      <c r="J34" s="107">
        <f>SUM(J25:J32)</f>
        <v>0</v>
      </c>
      <c r="K34" s="108"/>
    </row>
    <row r="35" spans="2:11" s="1" customFormat="1" ht="14.25" customHeight="1">
      <c r="B35" s="47"/>
      <c r="C35" s="48"/>
      <c r="D35" s="48"/>
      <c r="E35" s="48"/>
      <c r="F35" s="48"/>
      <c r="G35" s="48"/>
      <c r="H35" s="48"/>
      <c r="I35" s="109"/>
      <c r="J35" s="48"/>
      <c r="K35" s="49"/>
    </row>
    <row r="39" spans="2:11" s="1" customFormat="1" ht="6.75" customHeight="1">
      <c r="B39" s="50"/>
      <c r="C39" s="51"/>
      <c r="D39" s="51"/>
      <c r="E39" s="51"/>
      <c r="F39" s="51"/>
      <c r="G39" s="51"/>
      <c r="H39" s="51"/>
      <c r="I39" s="110"/>
      <c r="J39" s="51"/>
      <c r="K39" s="111"/>
    </row>
    <row r="40" spans="2:11" s="1" customFormat="1" ht="36.75" customHeight="1">
      <c r="B40" s="32"/>
      <c r="C40" s="21" t="s">
        <v>79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17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315" t="str">
        <f>E7</f>
        <v>Osobní výtah</v>
      </c>
      <c r="F43" s="301"/>
      <c r="G43" s="301"/>
      <c r="H43" s="301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22</v>
      </c>
      <c r="D45" s="33"/>
      <c r="E45" s="33"/>
      <c r="F45" s="26" t="str">
        <f>F10</f>
        <v>Frýdek-Místek, Malý Koloredov 811</v>
      </c>
      <c r="G45" s="33"/>
      <c r="H45" s="33"/>
      <c r="I45" s="89" t="s">
        <v>24</v>
      </c>
      <c r="J45" s="90" t="str">
        <f>IF(J10="","",J10)</f>
        <v>7.9.2016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28</v>
      </c>
      <c r="D47" s="33"/>
      <c r="E47" s="33"/>
      <c r="F47" s="26" t="str">
        <f>E13</f>
        <v>Statutární Město Frýdek-Místek</v>
      </c>
      <c r="G47" s="33"/>
      <c r="H47" s="33"/>
      <c r="I47" s="89" t="s">
        <v>34</v>
      </c>
      <c r="J47" s="26" t="str">
        <f>E19</f>
        <v>Ing.Tomáš Ricka</v>
      </c>
      <c r="K47" s="36"/>
    </row>
    <row r="48" spans="2:11" s="1" customFormat="1" ht="14.25" customHeight="1">
      <c r="B48" s="32"/>
      <c r="C48" s="28" t="s">
        <v>32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80</v>
      </c>
      <c r="D50" s="102"/>
      <c r="E50" s="102"/>
      <c r="F50" s="102"/>
      <c r="G50" s="102"/>
      <c r="H50" s="102"/>
      <c r="I50" s="113"/>
      <c r="J50" s="114" t="s">
        <v>81</v>
      </c>
      <c r="K50" s="115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6" t="s">
        <v>82</v>
      </c>
      <c r="D52" s="33"/>
      <c r="E52" s="33"/>
      <c r="F52" s="33"/>
      <c r="G52" s="33"/>
      <c r="H52" s="33"/>
      <c r="I52" s="88"/>
      <c r="J52" s="98">
        <f>J82</f>
        <v>0</v>
      </c>
      <c r="K52" s="36"/>
      <c r="AU52" s="15" t="s">
        <v>83</v>
      </c>
    </row>
    <row r="53" spans="2:11" s="7" customFormat="1" ht="24.75" customHeight="1">
      <c r="B53" s="117"/>
      <c r="C53" s="118"/>
      <c r="D53" s="119" t="s">
        <v>84</v>
      </c>
      <c r="E53" s="120"/>
      <c r="F53" s="120"/>
      <c r="G53" s="120"/>
      <c r="H53" s="120"/>
      <c r="I53" s="121"/>
      <c r="J53" s="122">
        <f>J83</f>
        <v>0</v>
      </c>
      <c r="K53" s="123"/>
    </row>
    <row r="54" spans="2:11" s="8" customFormat="1" ht="19.5" customHeight="1">
      <c r="B54" s="124"/>
      <c r="C54" s="125"/>
      <c r="D54" s="126" t="s">
        <v>85</v>
      </c>
      <c r="E54" s="127"/>
      <c r="F54" s="127"/>
      <c r="G54" s="127"/>
      <c r="H54" s="127"/>
      <c r="I54" s="128"/>
      <c r="J54" s="129">
        <f>J84</f>
        <v>0</v>
      </c>
      <c r="K54" s="130"/>
    </row>
    <row r="55" spans="2:11" s="8" customFormat="1" ht="19.5" customHeight="1">
      <c r="B55" s="124"/>
      <c r="C55" s="125"/>
      <c r="D55" s="126" t="s">
        <v>86</v>
      </c>
      <c r="E55" s="127"/>
      <c r="F55" s="127"/>
      <c r="G55" s="127"/>
      <c r="H55" s="127"/>
      <c r="I55" s="128"/>
      <c r="J55" s="129">
        <f>J95</f>
        <v>0</v>
      </c>
      <c r="K55" s="130"/>
    </row>
    <row r="56" spans="2:11" s="8" customFormat="1" ht="19.5" customHeight="1">
      <c r="B56" s="124"/>
      <c r="C56" s="125"/>
      <c r="D56" s="126" t="s">
        <v>87</v>
      </c>
      <c r="E56" s="127"/>
      <c r="F56" s="127"/>
      <c r="G56" s="127"/>
      <c r="H56" s="127"/>
      <c r="I56" s="128"/>
      <c r="J56" s="129">
        <f>J98</f>
        <v>0</v>
      </c>
      <c r="K56" s="130"/>
    </row>
    <row r="57" spans="2:11" s="8" customFormat="1" ht="19.5" customHeight="1">
      <c r="B57" s="124"/>
      <c r="C57" s="125"/>
      <c r="D57" s="126" t="s">
        <v>88</v>
      </c>
      <c r="E57" s="127"/>
      <c r="F57" s="127"/>
      <c r="G57" s="127"/>
      <c r="H57" s="127"/>
      <c r="I57" s="128"/>
      <c r="J57" s="129">
        <f>J107</f>
        <v>0</v>
      </c>
      <c r="K57" s="130"/>
    </row>
    <row r="58" spans="2:11" s="8" customFormat="1" ht="19.5" customHeight="1">
      <c r="B58" s="124"/>
      <c r="C58" s="125"/>
      <c r="D58" s="126" t="s">
        <v>89</v>
      </c>
      <c r="E58" s="127"/>
      <c r="F58" s="127"/>
      <c r="G58" s="127"/>
      <c r="H58" s="127"/>
      <c r="I58" s="128"/>
      <c r="J58" s="129">
        <f>J123</f>
        <v>0</v>
      </c>
      <c r="K58" s="130"/>
    </row>
    <row r="59" spans="2:11" s="8" customFormat="1" ht="19.5" customHeight="1">
      <c r="B59" s="124"/>
      <c r="C59" s="125"/>
      <c r="D59" s="126" t="s">
        <v>90</v>
      </c>
      <c r="E59" s="127"/>
      <c r="F59" s="127"/>
      <c r="G59" s="127"/>
      <c r="H59" s="127"/>
      <c r="I59" s="128"/>
      <c r="J59" s="129">
        <f>J133</f>
        <v>0</v>
      </c>
      <c r="K59" s="130"/>
    </row>
    <row r="60" spans="2:11" s="7" customFormat="1" ht="24.75" customHeight="1">
      <c r="B60" s="117"/>
      <c r="C60" s="118"/>
      <c r="D60" s="119" t="s">
        <v>91</v>
      </c>
      <c r="E60" s="120"/>
      <c r="F60" s="120"/>
      <c r="G60" s="120"/>
      <c r="H60" s="120"/>
      <c r="I60" s="121"/>
      <c r="J60" s="122">
        <f>J136</f>
        <v>0</v>
      </c>
      <c r="K60" s="123"/>
    </row>
    <row r="61" spans="2:11" s="8" customFormat="1" ht="19.5" customHeight="1">
      <c r="B61" s="124"/>
      <c r="C61" s="125"/>
      <c r="D61" s="126" t="s">
        <v>92</v>
      </c>
      <c r="E61" s="127"/>
      <c r="F61" s="127"/>
      <c r="G61" s="127"/>
      <c r="H61" s="127"/>
      <c r="I61" s="128"/>
      <c r="J61" s="129">
        <f>J137</f>
        <v>0</v>
      </c>
      <c r="K61" s="130"/>
    </row>
    <row r="62" spans="2:11" s="8" customFormat="1" ht="19.5" customHeight="1">
      <c r="B62" s="124"/>
      <c r="C62" s="125"/>
      <c r="D62" s="126" t="s">
        <v>93</v>
      </c>
      <c r="E62" s="127"/>
      <c r="F62" s="127"/>
      <c r="G62" s="127"/>
      <c r="H62" s="127"/>
      <c r="I62" s="128"/>
      <c r="J62" s="129">
        <f>J140</f>
        <v>0</v>
      </c>
      <c r="K62" s="130"/>
    </row>
    <row r="63" spans="2:11" s="8" customFormat="1" ht="19.5" customHeight="1">
      <c r="B63" s="124"/>
      <c r="C63" s="125"/>
      <c r="D63" s="126" t="s">
        <v>94</v>
      </c>
      <c r="E63" s="127"/>
      <c r="F63" s="127"/>
      <c r="G63" s="127"/>
      <c r="H63" s="127"/>
      <c r="I63" s="128"/>
      <c r="J63" s="129">
        <f>J143</f>
        <v>0</v>
      </c>
      <c r="K63" s="130"/>
    </row>
    <row r="64" spans="2:11" s="8" customFormat="1" ht="19.5" customHeight="1">
      <c r="B64" s="124"/>
      <c r="C64" s="125"/>
      <c r="D64" s="126" t="s">
        <v>95</v>
      </c>
      <c r="E64" s="127"/>
      <c r="F64" s="127"/>
      <c r="G64" s="127"/>
      <c r="H64" s="127"/>
      <c r="I64" s="128"/>
      <c r="J64" s="129">
        <f>J146</f>
        <v>0</v>
      </c>
      <c r="K64" s="130"/>
    </row>
    <row r="65" spans="2:11" s="1" customFormat="1" ht="21.75" customHeight="1">
      <c r="B65" s="32"/>
      <c r="C65" s="33"/>
      <c r="D65" s="33"/>
      <c r="E65" s="33"/>
      <c r="F65" s="33"/>
      <c r="G65" s="33"/>
      <c r="H65" s="33"/>
      <c r="I65" s="88"/>
      <c r="J65" s="33"/>
      <c r="K65" s="36"/>
    </row>
    <row r="66" spans="2:11" s="1" customFormat="1" ht="6.75" customHeight="1">
      <c r="B66" s="47"/>
      <c r="C66" s="48"/>
      <c r="D66" s="48"/>
      <c r="E66" s="48"/>
      <c r="F66" s="48"/>
      <c r="G66" s="48"/>
      <c r="H66" s="48"/>
      <c r="I66" s="109"/>
      <c r="J66" s="48"/>
      <c r="K66" s="49"/>
    </row>
    <row r="70" spans="2:12" s="1" customFormat="1" ht="6.75" customHeight="1">
      <c r="B70" s="50"/>
      <c r="C70" s="51"/>
      <c r="D70" s="51"/>
      <c r="E70" s="51"/>
      <c r="F70" s="51"/>
      <c r="G70" s="51"/>
      <c r="H70" s="51"/>
      <c r="I70" s="110"/>
      <c r="J70" s="51"/>
      <c r="K70" s="51"/>
      <c r="L70" s="32"/>
    </row>
    <row r="71" spans="2:12" s="1" customFormat="1" ht="36.75" customHeight="1">
      <c r="B71" s="32"/>
      <c r="C71" s="52" t="s">
        <v>96</v>
      </c>
      <c r="L71" s="32"/>
    </row>
    <row r="72" spans="2:12" s="1" customFormat="1" ht="6.75" customHeight="1">
      <c r="B72" s="32"/>
      <c r="L72" s="32"/>
    </row>
    <row r="73" spans="2:12" s="1" customFormat="1" ht="14.25" customHeight="1">
      <c r="B73" s="32"/>
      <c r="C73" s="54" t="s">
        <v>17</v>
      </c>
      <c r="L73" s="32"/>
    </row>
    <row r="74" spans="2:12" s="1" customFormat="1" ht="23.25" customHeight="1">
      <c r="B74" s="32"/>
      <c r="E74" s="293" t="str">
        <f>E7</f>
        <v>Osobní výtah</v>
      </c>
      <c r="F74" s="296"/>
      <c r="G74" s="296"/>
      <c r="H74" s="296"/>
      <c r="L74" s="32"/>
    </row>
    <row r="75" spans="2:12" s="1" customFormat="1" ht="6.75" customHeight="1">
      <c r="B75" s="32"/>
      <c r="L75" s="32"/>
    </row>
    <row r="76" spans="2:12" s="1" customFormat="1" ht="18" customHeight="1">
      <c r="B76" s="32"/>
      <c r="C76" s="54" t="s">
        <v>22</v>
      </c>
      <c r="F76" s="131" t="str">
        <f>F10</f>
        <v>Frýdek-Místek, Malý Koloredov 811</v>
      </c>
      <c r="I76" s="132" t="s">
        <v>24</v>
      </c>
      <c r="J76" s="58" t="str">
        <f>IF(J10="","",J10)</f>
        <v>7.9.2016</v>
      </c>
      <c r="L76" s="32"/>
    </row>
    <row r="77" spans="2:12" s="1" customFormat="1" ht="6.75" customHeight="1">
      <c r="B77" s="32"/>
      <c r="L77" s="32"/>
    </row>
    <row r="78" spans="2:12" s="1" customFormat="1" ht="15">
      <c r="B78" s="32"/>
      <c r="C78" s="54" t="s">
        <v>28</v>
      </c>
      <c r="F78" s="131" t="str">
        <f>E13</f>
        <v>Statutární Město Frýdek-Místek</v>
      </c>
      <c r="I78" s="132" t="s">
        <v>34</v>
      </c>
      <c r="J78" s="131" t="str">
        <f>E19</f>
        <v>Ing.Tomáš Ricka</v>
      </c>
      <c r="L78" s="32"/>
    </row>
    <row r="79" spans="2:12" s="1" customFormat="1" ht="14.25" customHeight="1">
      <c r="B79" s="32"/>
      <c r="C79" s="54" t="s">
        <v>32</v>
      </c>
      <c r="F79" s="131">
        <f>IF(E16="","",E16)</f>
      </c>
      <c r="L79" s="32"/>
    </row>
    <row r="80" spans="2:12" s="1" customFormat="1" ht="9.75" customHeight="1">
      <c r="B80" s="32"/>
      <c r="L80" s="32"/>
    </row>
    <row r="81" spans="2:20" s="9" customFormat="1" ht="29.25" customHeight="1">
      <c r="B81" s="133"/>
      <c r="C81" s="134" t="s">
        <v>97</v>
      </c>
      <c r="D81" s="135" t="s">
        <v>57</v>
      </c>
      <c r="E81" s="135" t="s">
        <v>53</v>
      </c>
      <c r="F81" s="135" t="s">
        <v>98</v>
      </c>
      <c r="G81" s="135" t="s">
        <v>99</v>
      </c>
      <c r="H81" s="135" t="s">
        <v>100</v>
      </c>
      <c r="I81" s="136" t="s">
        <v>101</v>
      </c>
      <c r="J81" s="135" t="s">
        <v>81</v>
      </c>
      <c r="K81" s="137" t="s">
        <v>466</v>
      </c>
      <c r="L81" s="133"/>
      <c r="M81" s="65" t="s">
        <v>103</v>
      </c>
      <c r="N81" s="66" t="s">
        <v>42</v>
      </c>
      <c r="O81" s="66" t="s">
        <v>104</v>
      </c>
      <c r="P81" s="66" t="s">
        <v>105</v>
      </c>
      <c r="Q81" s="66" t="s">
        <v>106</v>
      </c>
      <c r="R81" s="66" t="s">
        <v>107</v>
      </c>
      <c r="S81" s="66" t="s">
        <v>108</v>
      </c>
      <c r="T81" s="67" t="s">
        <v>109</v>
      </c>
    </row>
    <row r="82" spans="2:63" s="1" customFormat="1" ht="29.25" customHeight="1">
      <c r="B82" s="32"/>
      <c r="C82" s="69" t="s">
        <v>82</v>
      </c>
      <c r="J82" s="138">
        <f>BK82</f>
        <v>0</v>
      </c>
      <c r="L82" s="32"/>
      <c r="M82" s="68"/>
      <c r="N82" s="59"/>
      <c r="O82" s="59"/>
      <c r="P82" s="139">
        <f>P83+P136</f>
        <v>0</v>
      </c>
      <c r="Q82" s="59"/>
      <c r="R82" s="139">
        <f>R83+R136</f>
        <v>4.00339548</v>
      </c>
      <c r="S82" s="59"/>
      <c r="T82" s="140">
        <f>T83+T136</f>
        <v>4.515499999999999</v>
      </c>
      <c r="AT82" s="15" t="s">
        <v>71</v>
      </c>
      <c r="AU82" s="15" t="s">
        <v>83</v>
      </c>
      <c r="BK82" s="141">
        <f>BK83+BK136</f>
        <v>0</v>
      </c>
    </row>
    <row r="83" spans="2:63" s="10" customFormat="1" ht="36.75" customHeight="1">
      <c r="B83" s="142"/>
      <c r="D83" s="143" t="s">
        <v>71</v>
      </c>
      <c r="E83" s="144" t="s">
        <v>110</v>
      </c>
      <c r="F83" s="144" t="s">
        <v>111</v>
      </c>
      <c r="I83" s="145"/>
      <c r="J83" s="146">
        <f>BK83</f>
        <v>0</v>
      </c>
      <c r="L83" s="142"/>
      <c r="M83" s="147"/>
      <c r="N83" s="148"/>
      <c r="O83" s="148"/>
      <c r="P83" s="149">
        <f>P84+P95+P98+P107+P123+P133</f>
        <v>0</v>
      </c>
      <c r="Q83" s="148"/>
      <c r="R83" s="149">
        <f>R84+R95+R98+R107+R123+R133</f>
        <v>3.4050058800000005</v>
      </c>
      <c r="S83" s="148"/>
      <c r="T83" s="150">
        <f>T84+T95+T98+T107+T123+T133</f>
        <v>4.515499999999999</v>
      </c>
      <c r="AR83" s="143" t="s">
        <v>15</v>
      </c>
      <c r="AT83" s="151" t="s">
        <v>71</v>
      </c>
      <c r="AU83" s="151" t="s">
        <v>72</v>
      </c>
      <c r="AY83" s="143" t="s">
        <v>112</v>
      </c>
      <c r="BK83" s="152">
        <f>BK84+BK95+BK98+BK107+BK123+BK133</f>
        <v>0</v>
      </c>
    </row>
    <row r="84" spans="2:63" s="10" customFormat="1" ht="19.5" customHeight="1">
      <c r="B84" s="142"/>
      <c r="D84" s="153" t="s">
        <v>71</v>
      </c>
      <c r="E84" s="154" t="s">
        <v>113</v>
      </c>
      <c r="F84" s="154" t="s">
        <v>114</v>
      </c>
      <c r="I84" s="145"/>
      <c r="J84" s="155">
        <f>BK84</f>
        <v>0</v>
      </c>
      <c r="L84" s="142"/>
      <c r="M84" s="147"/>
      <c r="N84" s="148"/>
      <c r="O84" s="148"/>
      <c r="P84" s="149">
        <f>SUM(P85:P94)</f>
        <v>0</v>
      </c>
      <c r="Q84" s="148"/>
      <c r="R84" s="149">
        <f>SUM(R85:R94)</f>
        <v>1.0042418400000002</v>
      </c>
      <c r="S84" s="148"/>
      <c r="T84" s="150">
        <f>SUM(T85:T94)</f>
        <v>0</v>
      </c>
      <c r="AR84" s="143" t="s">
        <v>15</v>
      </c>
      <c r="AT84" s="151" t="s">
        <v>71</v>
      </c>
      <c r="AU84" s="151" t="s">
        <v>15</v>
      </c>
      <c r="AY84" s="143" t="s">
        <v>112</v>
      </c>
      <c r="BK84" s="152">
        <f>SUM(BK85:BK94)</f>
        <v>0</v>
      </c>
    </row>
    <row r="85" spans="2:65" s="1" customFormat="1" ht="22.5" customHeight="1">
      <c r="B85" s="156"/>
      <c r="C85" s="157" t="s">
        <v>15</v>
      </c>
      <c r="D85" s="157" t="s">
        <v>115</v>
      </c>
      <c r="E85" s="158" t="s">
        <v>116</v>
      </c>
      <c r="F85" s="159" t="s">
        <v>117</v>
      </c>
      <c r="G85" s="160" t="s">
        <v>118</v>
      </c>
      <c r="H85" s="161">
        <v>0.264</v>
      </c>
      <c r="I85" s="162"/>
      <c r="J85" s="163">
        <f>ROUND(I85*H85,2)</f>
        <v>0</v>
      </c>
      <c r="K85" s="159"/>
      <c r="L85" s="32"/>
      <c r="M85" s="164" t="s">
        <v>3</v>
      </c>
      <c r="N85" s="165" t="s">
        <v>44</v>
      </c>
      <c r="O85" s="33"/>
      <c r="P85" s="166">
        <f>O85*H85</f>
        <v>0</v>
      </c>
      <c r="Q85" s="166">
        <v>1.94302</v>
      </c>
      <c r="R85" s="166">
        <f>Q85*H85</f>
        <v>0.5129572800000001</v>
      </c>
      <c r="S85" s="166">
        <v>0</v>
      </c>
      <c r="T85" s="167">
        <f>S85*H85</f>
        <v>0</v>
      </c>
      <c r="AR85" s="15" t="s">
        <v>119</v>
      </c>
      <c r="AT85" s="15" t="s">
        <v>115</v>
      </c>
      <c r="AU85" s="15" t="s">
        <v>120</v>
      </c>
      <c r="AY85" s="15" t="s">
        <v>112</v>
      </c>
      <c r="BE85" s="168">
        <f>IF(N85="základní",J85,0)</f>
        <v>0</v>
      </c>
      <c r="BF85" s="168">
        <f>IF(N85="snížená",J85,0)</f>
        <v>0</v>
      </c>
      <c r="BG85" s="168">
        <f>IF(N85="zákl. přenesená",J85,0)</f>
        <v>0</v>
      </c>
      <c r="BH85" s="168">
        <f>IF(N85="sníž. přenesená",J85,0)</f>
        <v>0</v>
      </c>
      <c r="BI85" s="168">
        <f>IF(N85="nulová",J85,0)</f>
        <v>0</v>
      </c>
      <c r="BJ85" s="15" t="s">
        <v>120</v>
      </c>
      <c r="BK85" s="168">
        <f>ROUND(I85*H85,2)</f>
        <v>0</v>
      </c>
      <c r="BL85" s="15" t="s">
        <v>119</v>
      </c>
      <c r="BM85" s="15" t="s">
        <v>121</v>
      </c>
    </row>
    <row r="86" spans="2:47" s="1" customFormat="1" ht="13.5">
      <c r="B86" s="32"/>
      <c r="D86" s="169" t="s">
        <v>122</v>
      </c>
      <c r="F86" s="170" t="s">
        <v>123</v>
      </c>
      <c r="I86" s="171"/>
      <c r="L86" s="32"/>
      <c r="M86" s="61"/>
      <c r="N86" s="33"/>
      <c r="O86" s="33"/>
      <c r="P86" s="33"/>
      <c r="Q86" s="33"/>
      <c r="R86" s="33"/>
      <c r="S86" s="33"/>
      <c r="T86" s="62"/>
      <c r="AT86" s="15" t="s">
        <v>122</v>
      </c>
      <c r="AU86" s="15" t="s">
        <v>120</v>
      </c>
    </row>
    <row r="87" spans="2:65" s="1" customFormat="1" ht="22.5" customHeight="1">
      <c r="B87" s="156"/>
      <c r="C87" s="157" t="s">
        <v>120</v>
      </c>
      <c r="D87" s="157" t="s">
        <v>115</v>
      </c>
      <c r="E87" s="158" t="s">
        <v>124</v>
      </c>
      <c r="F87" s="159" t="s">
        <v>125</v>
      </c>
      <c r="G87" s="160" t="s">
        <v>126</v>
      </c>
      <c r="H87" s="161">
        <v>11</v>
      </c>
      <c r="I87" s="162"/>
      <c r="J87" s="163">
        <f>ROUND(I87*H87,2)</f>
        <v>0</v>
      </c>
      <c r="K87" s="159" t="s">
        <v>3</v>
      </c>
      <c r="L87" s="32"/>
      <c r="M87" s="164" t="s">
        <v>3</v>
      </c>
      <c r="N87" s="165" t="s">
        <v>44</v>
      </c>
      <c r="O87" s="33"/>
      <c r="P87" s="166">
        <f>O87*H87</f>
        <v>0</v>
      </c>
      <c r="Q87" s="166">
        <v>0</v>
      </c>
      <c r="R87" s="166">
        <f>Q87*H87</f>
        <v>0</v>
      </c>
      <c r="S87" s="166">
        <v>0</v>
      </c>
      <c r="T87" s="167">
        <f>S87*H87</f>
        <v>0</v>
      </c>
      <c r="AR87" s="15" t="s">
        <v>119</v>
      </c>
      <c r="AT87" s="15" t="s">
        <v>115</v>
      </c>
      <c r="AU87" s="15" t="s">
        <v>120</v>
      </c>
      <c r="AY87" s="15" t="s">
        <v>112</v>
      </c>
      <c r="BE87" s="168">
        <f>IF(N87="základní",J87,0)</f>
        <v>0</v>
      </c>
      <c r="BF87" s="168">
        <f>IF(N87="snížená",J87,0)</f>
        <v>0</v>
      </c>
      <c r="BG87" s="168">
        <f>IF(N87="zákl. přenesená",J87,0)</f>
        <v>0</v>
      </c>
      <c r="BH87" s="168">
        <f>IF(N87="sníž. přenesená",J87,0)</f>
        <v>0</v>
      </c>
      <c r="BI87" s="168">
        <f>IF(N87="nulová",J87,0)</f>
        <v>0</v>
      </c>
      <c r="BJ87" s="15" t="s">
        <v>120</v>
      </c>
      <c r="BK87" s="168">
        <f>ROUND(I87*H87,2)</f>
        <v>0</v>
      </c>
      <c r="BL87" s="15" t="s">
        <v>119</v>
      </c>
      <c r="BM87" s="15" t="s">
        <v>127</v>
      </c>
    </row>
    <row r="88" spans="2:47" s="1" customFormat="1" ht="13.5">
      <c r="B88" s="32"/>
      <c r="D88" s="169" t="s">
        <v>122</v>
      </c>
      <c r="F88" s="170" t="s">
        <v>128</v>
      </c>
      <c r="I88" s="171"/>
      <c r="L88" s="32"/>
      <c r="M88" s="61"/>
      <c r="N88" s="33"/>
      <c r="O88" s="33"/>
      <c r="P88" s="33"/>
      <c r="Q88" s="33"/>
      <c r="R88" s="33"/>
      <c r="S88" s="33"/>
      <c r="T88" s="62"/>
      <c r="AT88" s="15" t="s">
        <v>122</v>
      </c>
      <c r="AU88" s="15" t="s">
        <v>120</v>
      </c>
    </row>
    <row r="89" spans="2:65" s="1" customFormat="1" ht="22.5" customHeight="1">
      <c r="B89" s="156"/>
      <c r="C89" s="157" t="s">
        <v>113</v>
      </c>
      <c r="D89" s="157" t="s">
        <v>115</v>
      </c>
      <c r="E89" s="158" t="s">
        <v>129</v>
      </c>
      <c r="F89" s="159" t="s">
        <v>130</v>
      </c>
      <c r="G89" s="160" t="s">
        <v>131</v>
      </c>
      <c r="H89" s="161">
        <v>0.08</v>
      </c>
      <c r="I89" s="162"/>
      <c r="J89" s="163">
        <f>ROUND(I89*H89,2)</f>
        <v>0</v>
      </c>
      <c r="K89" s="159"/>
      <c r="L89" s="32"/>
      <c r="M89" s="164" t="s">
        <v>3</v>
      </c>
      <c r="N89" s="165" t="s">
        <v>44</v>
      </c>
      <c r="O89" s="33"/>
      <c r="P89" s="166">
        <f>O89*H89</f>
        <v>0</v>
      </c>
      <c r="Q89" s="166">
        <v>1.09</v>
      </c>
      <c r="R89" s="166">
        <f>Q89*H89</f>
        <v>0.08720000000000001</v>
      </c>
      <c r="S89" s="166">
        <v>0</v>
      </c>
      <c r="T89" s="167">
        <f>S89*H89</f>
        <v>0</v>
      </c>
      <c r="AR89" s="15" t="s">
        <v>119</v>
      </c>
      <c r="AT89" s="15" t="s">
        <v>115</v>
      </c>
      <c r="AU89" s="15" t="s">
        <v>120</v>
      </c>
      <c r="AY89" s="15" t="s">
        <v>112</v>
      </c>
      <c r="BE89" s="168">
        <f>IF(N89="základní",J89,0)</f>
        <v>0</v>
      </c>
      <c r="BF89" s="168">
        <f>IF(N89="snížená",J89,0)</f>
        <v>0</v>
      </c>
      <c r="BG89" s="168">
        <f>IF(N89="zákl. přenesená",J89,0)</f>
        <v>0</v>
      </c>
      <c r="BH89" s="168">
        <f>IF(N89="sníž. přenesená",J89,0)</f>
        <v>0</v>
      </c>
      <c r="BI89" s="168">
        <f>IF(N89="nulová",J89,0)</f>
        <v>0</v>
      </c>
      <c r="BJ89" s="15" t="s">
        <v>120</v>
      </c>
      <c r="BK89" s="168">
        <f>ROUND(I89*H89,2)</f>
        <v>0</v>
      </c>
      <c r="BL89" s="15" t="s">
        <v>119</v>
      </c>
      <c r="BM89" s="15" t="s">
        <v>132</v>
      </c>
    </row>
    <row r="90" spans="2:47" s="1" customFormat="1" ht="13.5">
      <c r="B90" s="32"/>
      <c r="D90" s="169" t="s">
        <v>122</v>
      </c>
      <c r="F90" s="170" t="s">
        <v>128</v>
      </c>
      <c r="I90" s="171"/>
      <c r="L90" s="32"/>
      <c r="M90" s="61"/>
      <c r="N90" s="33"/>
      <c r="O90" s="33"/>
      <c r="P90" s="33"/>
      <c r="Q90" s="33"/>
      <c r="R90" s="33"/>
      <c r="S90" s="33"/>
      <c r="T90" s="62"/>
      <c r="AT90" s="15" t="s">
        <v>122</v>
      </c>
      <c r="AU90" s="15" t="s">
        <v>120</v>
      </c>
    </row>
    <row r="91" spans="2:65" s="1" customFormat="1" ht="22.5" customHeight="1">
      <c r="B91" s="156"/>
      <c r="C91" s="157" t="s">
        <v>119</v>
      </c>
      <c r="D91" s="157" t="s">
        <v>115</v>
      </c>
      <c r="E91" s="158" t="s">
        <v>133</v>
      </c>
      <c r="F91" s="159" t="s">
        <v>134</v>
      </c>
      <c r="G91" s="160" t="s">
        <v>135</v>
      </c>
      <c r="H91" s="161">
        <v>5.858</v>
      </c>
      <c r="I91" s="162"/>
      <c r="J91" s="163">
        <f>ROUND(I91*H91,2)</f>
        <v>0</v>
      </c>
      <c r="K91" s="159"/>
      <c r="L91" s="32"/>
      <c r="M91" s="164" t="s">
        <v>3</v>
      </c>
      <c r="N91" s="165" t="s">
        <v>44</v>
      </c>
      <c r="O91" s="33"/>
      <c r="P91" s="166">
        <f>O91*H91</f>
        <v>0</v>
      </c>
      <c r="Q91" s="166">
        <v>0.06842</v>
      </c>
      <c r="R91" s="166">
        <f>Q91*H91</f>
        <v>0.40080435999999997</v>
      </c>
      <c r="S91" s="166">
        <v>0</v>
      </c>
      <c r="T91" s="167">
        <f>S91*H91</f>
        <v>0</v>
      </c>
      <c r="AR91" s="15" t="s">
        <v>119</v>
      </c>
      <c r="AT91" s="15" t="s">
        <v>115</v>
      </c>
      <c r="AU91" s="15" t="s">
        <v>120</v>
      </c>
      <c r="AY91" s="15" t="s">
        <v>112</v>
      </c>
      <c r="BE91" s="168">
        <f>IF(N91="základní",J91,0)</f>
        <v>0</v>
      </c>
      <c r="BF91" s="168">
        <f>IF(N91="snížená",J91,0)</f>
        <v>0</v>
      </c>
      <c r="BG91" s="168">
        <f>IF(N91="zákl. přenesená",J91,0)</f>
        <v>0</v>
      </c>
      <c r="BH91" s="168">
        <f>IF(N91="sníž. přenesená",J91,0)</f>
        <v>0</v>
      </c>
      <c r="BI91" s="168">
        <f>IF(N91="nulová",J91,0)</f>
        <v>0</v>
      </c>
      <c r="BJ91" s="15" t="s">
        <v>120</v>
      </c>
      <c r="BK91" s="168">
        <f>ROUND(I91*H91,2)</f>
        <v>0</v>
      </c>
      <c r="BL91" s="15" t="s">
        <v>119</v>
      </c>
      <c r="BM91" s="15" t="s">
        <v>136</v>
      </c>
    </row>
    <row r="92" spans="2:47" s="1" customFormat="1" ht="27">
      <c r="B92" s="32"/>
      <c r="D92" s="169" t="s">
        <v>122</v>
      </c>
      <c r="F92" s="170" t="s">
        <v>137</v>
      </c>
      <c r="I92" s="171"/>
      <c r="L92" s="32"/>
      <c r="M92" s="61"/>
      <c r="N92" s="33"/>
      <c r="O92" s="33"/>
      <c r="P92" s="33"/>
      <c r="Q92" s="33"/>
      <c r="R92" s="33"/>
      <c r="S92" s="33"/>
      <c r="T92" s="62"/>
      <c r="AT92" s="15" t="s">
        <v>122</v>
      </c>
      <c r="AU92" s="15" t="s">
        <v>120</v>
      </c>
    </row>
    <row r="93" spans="2:65" s="1" customFormat="1" ht="22.5" customHeight="1">
      <c r="B93" s="156"/>
      <c r="C93" s="157" t="s">
        <v>138</v>
      </c>
      <c r="D93" s="157" t="s">
        <v>115</v>
      </c>
      <c r="E93" s="158" t="s">
        <v>139</v>
      </c>
      <c r="F93" s="159" t="s">
        <v>140</v>
      </c>
      <c r="G93" s="160" t="s">
        <v>141</v>
      </c>
      <c r="H93" s="161">
        <v>23.43</v>
      </c>
      <c r="I93" s="162"/>
      <c r="J93" s="163">
        <f>ROUND(I93*H93,2)</f>
        <v>0</v>
      </c>
      <c r="K93" s="159"/>
      <c r="L93" s="32"/>
      <c r="M93" s="164" t="s">
        <v>3</v>
      </c>
      <c r="N93" s="165" t="s">
        <v>44</v>
      </c>
      <c r="O93" s="33"/>
      <c r="P93" s="166">
        <f>O93*H93</f>
        <v>0</v>
      </c>
      <c r="Q93" s="166">
        <v>0.00014</v>
      </c>
      <c r="R93" s="166">
        <f>Q93*H93</f>
        <v>0.0032801999999999996</v>
      </c>
      <c r="S93" s="166">
        <v>0</v>
      </c>
      <c r="T93" s="167">
        <f>S93*H93</f>
        <v>0</v>
      </c>
      <c r="AR93" s="15" t="s">
        <v>119</v>
      </c>
      <c r="AT93" s="15" t="s">
        <v>115</v>
      </c>
      <c r="AU93" s="15" t="s">
        <v>120</v>
      </c>
      <c r="AY93" s="15" t="s">
        <v>112</v>
      </c>
      <c r="BE93" s="168">
        <f>IF(N93="základní",J93,0)</f>
        <v>0</v>
      </c>
      <c r="BF93" s="168">
        <f>IF(N93="snížená",J93,0)</f>
        <v>0</v>
      </c>
      <c r="BG93" s="168">
        <f>IF(N93="zákl. přenesená",J93,0)</f>
        <v>0</v>
      </c>
      <c r="BH93" s="168">
        <f>IF(N93="sníž. přenesená",J93,0)</f>
        <v>0</v>
      </c>
      <c r="BI93" s="168">
        <f>IF(N93="nulová",J93,0)</f>
        <v>0</v>
      </c>
      <c r="BJ93" s="15" t="s">
        <v>120</v>
      </c>
      <c r="BK93" s="168">
        <f>ROUND(I93*H93,2)</f>
        <v>0</v>
      </c>
      <c r="BL93" s="15" t="s">
        <v>119</v>
      </c>
      <c r="BM93" s="15" t="s">
        <v>142</v>
      </c>
    </row>
    <row r="94" spans="2:47" s="1" customFormat="1" ht="13.5">
      <c r="B94" s="32"/>
      <c r="D94" s="172" t="s">
        <v>122</v>
      </c>
      <c r="F94" s="173" t="s">
        <v>143</v>
      </c>
      <c r="I94" s="171"/>
      <c r="L94" s="32"/>
      <c r="M94" s="61"/>
      <c r="N94" s="33"/>
      <c r="O94" s="33"/>
      <c r="P94" s="33"/>
      <c r="Q94" s="33"/>
      <c r="R94" s="33"/>
      <c r="S94" s="33"/>
      <c r="T94" s="62"/>
      <c r="AT94" s="15" t="s">
        <v>122</v>
      </c>
      <c r="AU94" s="15" t="s">
        <v>120</v>
      </c>
    </row>
    <row r="95" spans="2:63" s="10" customFormat="1" ht="29.25" customHeight="1">
      <c r="B95" s="142"/>
      <c r="D95" s="153" t="s">
        <v>71</v>
      </c>
      <c r="E95" s="154" t="s">
        <v>119</v>
      </c>
      <c r="F95" s="154" t="s">
        <v>144</v>
      </c>
      <c r="I95" s="145"/>
      <c r="J95" s="155">
        <f>BK95</f>
        <v>0</v>
      </c>
      <c r="L95" s="142"/>
      <c r="M95" s="147"/>
      <c r="N95" s="148"/>
      <c r="O95" s="148"/>
      <c r="P95" s="149">
        <f>SUM(P96:P97)</f>
        <v>0</v>
      </c>
      <c r="Q95" s="148"/>
      <c r="R95" s="149">
        <f>SUM(R96:R97)</f>
        <v>0.21312</v>
      </c>
      <c r="S95" s="148"/>
      <c r="T95" s="150">
        <f>SUM(T96:T97)</f>
        <v>0</v>
      </c>
      <c r="AR95" s="143" t="s">
        <v>15</v>
      </c>
      <c r="AT95" s="151" t="s">
        <v>71</v>
      </c>
      <c r="AU95" s="151" t="s">
        <v>15</v>
      </c>
      <c r="AY95" s="143" t="s">
        <v>112</v>
      </c>
      <c r="BK95" s="152">
        <f>SUM(BK96:BK97)</f>
        <v>0</v>
      </c>
    </row>
    <row r="96" spans="2:65" s="1" customFormat="1" ht="22.5" customHeight="1">
      <c r="B96" s="156"/>
      <c r="C96" s="157" t="s">
        <v>145</v>
      </c>
      <c r="D96" s="157" t="s">
        <v>115</v>
      </c>
      <c r="E96" s="158" t="s">
        <v>146</v>
      </c>
      <c r="F96" s="159" t="s">
        <v>147</v>
      </c>
      <c r="G96" s="160" t="s">
        <v>126</v>
      </c>
      <c r="H96" s="161">
        <v>4</v>
      </c>
      <c r="I96" s="162"/>
      <c r="J96" s="163">
        <f>ROUND(I96*H96,2)</f>
        <v>0</v>
      </c>
      <c r="K96" s="159"/>
      <c r="L96" s="32"/>
      <c r="M96" s="164" t="s">
        <v>3</v>
      </c>
      <c r="N96" s="165" t="s">
        <v>44</v>
      </c>
      <c r="O96" s="33"/>
      <c r="P96" s="166">
        <f>O96*H96</f>
        <v>0</v>
      </c>
      <c r="Q96" s="166">
        <v>0.05328</v>
      </c>
      <c r="R96" s="166">
        <f>Q96*H96</f>
        <v>0.21312</v>
      </c>
      <c r="S96" s="166">
        <v>0</v>
      </c>
      <c r="T96" s="167">
        <f>S96*H96</f>
        <v>0</v>
      </c>
      <c r="AR96" s="15" t="s">
        <v>119</v>
      </c>
      <c r="AT96" s="15" t="s">
        <v>115</v>
      </c>
      <c r="AU96" s="15" t="s">
        <v>120</v>
      </c>
      <c r="AY96" s="15" t="s">
        <v>112</v>
      </c>
      <c r="BE96" s="168">
        <f>IF(N96="základní",J96,0)</f>
        <v>0</v>
      </c>
      <c r="BF96" s="168">
        <f>IF(N96="snížená",J96,0)</f>
        <v>0</v>
      </c>
      <c r="BG96" s="168">
        <f>IF(N96="zákl. přenesená",J96,0)</f>
        <v>0</v>
      </c>
      <c r="BH96" s="168">
        <f>IF(N96="sníž. přenesená",J96,0)</f>
        <v>0</v>
      </c>
      <c r="BI96" s="168">
        <f>IF(N96="nulová",J96,0)</f>
        <v>0</v>
      </c>
      <c r="BJ96" s="15" t="s">
        <v>120</v>
      </c>
      <c r="BK96" s="168">
        <f>ROUND(I96*H96,2)</f>
        <v>0</v>
      </c>
      <c r="BL96" s="15" t="s">
        <v>119</v>
      </c>
      <c r="BM96" s="15" t="s">
        <v>148</v>
      </c>
    </row>
    <row r="97" spans="2:47" s="1" customFormat="1" ht="40.5">
      <c r="B97" s="32"/>
      <c r="D97" s="172" t="s">
        <v>122</v>
      </c>
      <c r="F97" s="173" t="s">
        <v>149</v>
      </c>
      <c r="I97" s="171"/>
      <c r="L97" s="32"/>
      <c r="M97" s="61"/>
      <c r="N97" s="33"/>
      <c r="O97" s="33"/>
      <c r="P97" s="33"/>
      <c r="Q97" s="33"/>
      <c r="R97" s="33"/>
      <c r="S97" s="33"/>
      <c r="T97" s="62"/>
      <c r="AT97" s="15" t="s">
        <v>122</v>
      </c>
      <c r="AU97" s="15" t="s">
        <v>120</v>
      </c>
    </row>
    <row r="98" spans="2:63" s="10" customFormat="1" ht="29.25" customHeight="1">
      <c r="B98" s="142"/>
      <c r="D98" s="153" t="s">
        <v>71</v>
      </c>
      <c r="E98" s="154" t="s">
        <v>145</v>
      </c>
      <c r="F98" s="154" t="s">
        <v>150</v>
      </c>
      <c r="I98" s="145"/>
      <c r="J98" s="155">
        <f>BK98</f>
        <v>0</v>
      </c>
      <c r="L98" s="142"/>
      <c r="M98" s="147"/>
      <c r="N98" s="148"/>
      <c r="O98" s="148"/>
      <c r="P98" s="149">
        <f>SUM(P99:P106)</f>
        <v>0</v>
      </c>
      <c r="Q98" s="148"/>
      <c r="R98" s="149">
        <f>SUM(R99:R106)</f>
        <v>2.1864680400000003</v>
      </c>
      <c r="S98" s="148"/>
      <c r="T98" s="150">
        <f>SUM(T99:T106)</f>
        <v>0</v>
      </c>
      <c r="AR98" s="143" t="s">
        <v>15</v>
      </c>
      <c r="AT98" s="151" t="s">
        <v>71</v>
      </c>
      <c r="AU98" s="151" t="s">
        <v>15</v>
      </c>
      <c r="AY98" s="143" t="s">
        <v>112</v>
      </c>
      <c r="BK98" s="152">
        <f>SUM(BK99:BK106)</f>
        <v>0</v>
      </c>
    </row>
    <row r="99" spans="2:65" s="1" customFormat="1" ht="22.5" customHeight="1">
      <c r="B99" s="156"/>
      <c r="C99" s="157" t="s">
        <v>151</v>
      </c>
      <c r="D99" s="157" t="s">
        <v>115</v>
      </c>
      <c r="E99" s="158" t="s">
        <v>152</v>
      </c>
      <c r="F99" s="159" t="s">
        <v>153</v>
      </c>
      <c r="G99" s="160" t="s">
        <v>126</v>
      </c>
      <c r="H99" s="161">
        <v>15</v>
      </c>
      <c r="I99" s="162"/>
      <c r="J99" s="163">
        <f>ROUND(I99*H99,2)</f>
        <v>0</v>
      </c>
      <c r="K99" s="159"/>
      <c r="L99" s="32"/>
      <c r="M99" s="164" t="s">
        <v>3</v>
      </c>
      <c r="N99" s="165" t="s">
        <v>44</v>
      </c>
      <c r="O99" s="33"/>
      <c r="P99" s="166">
        <f>O99*H99</f>
        <v>0</v>
      </c>
      <c r="Q99" s="166">
        <v>0.0415</v>
      </c>
      <c r="R99" s="166">
        <f>Q99*H99</f>
        <v>0.6225</v>
      </c>
      <c r="S99" s="166">
        <v>0</v>
      </c>
      <c r="T99" s="167">
        <f>S99*H99</f>
        <v>0</v>
      </c>
      <c r="AR99" s="15" t="s">
        <v>119</v>
      </c>
      <c r="AT99" s="15" t="s">
        <v>115</v>
      </c>
      <c r="AU99" s="15" t="s">
        <v>120</v>
      </c>
      <c r="AY99" s="15" t="s">
        <v>112</v>
      </c>
      <c r="BE99" s="168">
        <f>IF(N99="základní",J99,0)</f>
        <v>0</v>
      </c>
      <c r="BF99" s="168">
        <f>IF(N99="snížená",J99,0)</f>
        <v>0</v>
      </c>
      <c r="BG99" s="168">
        <f>IF(N99="zákl. přenesená",J99,0)</f>
        <v>0</v>
      </c>
      <c r="BH99" s="168">
        <f>IF(N99="sníž. přenesená",J99,0)</f>
        <v>0</v>
      </c>
      <c r="BI99" s="168">
        <f>IF(N99="nulová",J99,0)</f>
        <v>0</v>
      </c>
      <c r="BJ99" s="15" t="s">
        <v>120</v>
      </c>
      <c r="BK99" s="168">
        <f>ROUND(I99*H99,2)</f>
        <v>0</v>
      </c>
      <c r="BL99" s="15" t="s">
        <v>119</v>
      </c>
      <c r="BM99" s="15" t="s">
        <v>154</v>
      </c>
    </row>
    <row r="100" spans="2:47" s="1" customFormat="1" ht="27">
      <c r="B100" s="32"/>
      <c r="D100" s="169" t="s">
        <v>122</v>
      </c>
      <c r="F100" s="170" t="s">
        <v>155</v>
      </c>
      <c r="I100" s="171"/>
      <c r="L100" s="32"/>
      <c r="M100" s="61"/>
      <c r="N100" s="33"/>
      <c r="O100" s="33"/>
      <c r="P100" s="33"/>
      <c r="Q100" s="33"/>
      <c r="R100" s="33"/>
      <c r="S100" s="33"/>
      <c r="T100" s="62"/>
      <c r="AT100" s="15" t="s">
        <v>122</v>
      </c>
      <c r="AU100" s="15" t="s">
        <v>120</v>
      </c>
    </row>
    <row r="101" spans="2:65" s="1" customFormat="1" ht="22.5" customHeight="1">
      <c r="B101" s="156"/>
      <c r="C101" s="157" t="s">
        <v>156</v>
      </c>
      <c r="D101" s="157" t="s">
        <v>115</v>
      </c>
      <c r="E101" s="158" t="s">
        <v>157</v>
      </c>
      <c r="F101" s="159" t="s">
        <v>158</v>
      </c>
      <c r="G101" s="160" t="s">
        <v>135</v>
      </c>
      <c r="H101" s="161">
        <v>25.938</v>
      </c>
      <c r="I101" s="162"/>
      <c r="J101" s="163">
        <f>ROUND(I101*H101,2)</f>
        <v>0</v>
      </c>
      <c r="K101" s="159"/>
      <c r="L101" s="32"/>
      <c r="M101" s="164" t="s">
        <v>3</v>
      </c>
      <c r="N101" s="165" t="s">
        <v>44</v>
      </c>
      <c r="O101" s="33"/>
      <c r="P101" s="166">
        <f>O101*H101</f>
        <v>0</v>
      </c>
      <c r="Q101" s="166">
        <v>0.03358</v>
      </c>
      <c r="R101" s="166">
        <f>Q101*H101</f>
        <v>0.8709980399999999</v>
      </c>
      <c r="S101" s="166">
        <v>0</v>
      </c>
      <c r="T101" s="167">
        <f>S101*H101</f>
        <v>0</v>
      </c>
      <c r="AR101" s="15" t="s">
        <v>119</v>
      </c>
      <c r="AT101" s="15" t="s">
        <v>115</v>
      </c>
      <c r="AU101" s="15" t="s">
        <v>120</v>
      </c>
      <c r="AY101" s="15" t="s">
        <v>112</v>
      </c>
      <c r="BE101" s="168">
        <f>IF(N101="základní",J101,0)</f>
        <v>0</v>
      </c>
      <c r="BF101" s="168">
        <f>IF(N101="snížená",J101,0)</f>
        <v>0</v>
      </c>
      <c r="BG101" s="168">
        <f>IF(N101="zákl. přenesená",J101,0)</f>
        <v>0</v>
      </c>
      <c r="BH101" s="168">
        <f>IF(N101="sníž. přenesená",J101,0)</f>
        <v>0</v>
      </c>
      <c r="BI101" s="168">
        <f>IF(N101="nulová",J101,0)</f>
        <v>0</v>
      </c>
      <c r="BJ101" s="15" t="s">
        <v>120</v>
      </c>
      <c r="BK101" s="168">
        <f>ROUND(I101*H101,2)</f>
        <v>0</v>
      </c>
      <c r="BL101" s="15" t="s">
        <v>119</v>
      </c>
      <c r="BM101" s="15" t="s">
        <v>159</v>
      </c>
    </row>
    <row r="102" spans="2:47" s="1" customFormat="1" ht="13.5">
      <c r="B102" s="32"/>
      <c r="D102" s="169" t="s">
        <v>122</v>
      </c>
      <c r="F102" s="170" t="s">
        <v>160</v>
      </c>
      <c r="I102" s="171"/>
      <c r="L102" s="32"/>
      <c r="M102" s="61"/>
      <c r="N102" s="33"/>
      <c r="O102" s="33"/>
      <c r="P102" s="33"/>
      <c r="Q102" s="33"/>
      <c r="R102" s="33"/>
      <c r="S102" s="33"/>
      <c r="T102" s="62"/>
      <c r="AT102" s="15" t="s">
        <v>122</v>
      </c>
      <c r="AU102" s="15" t="s">
        <v>120</v>
      </c>
    </row>
    <row r="103" spans="2:65" s="1" customFormat="1" ht="22.5" customHeight="1">
      <c r="B103" s="156"/>
      <c r="C103" s="157" t="s">
        <v>161</v>
      </c>
      <c r="D103" s="157" t="s">
        <v>115</v>
      </c>
      <c r="E103" s="158" t="s">
        <v>162</v>
      </c>
      <c r="F103" s="159" t="s">
        <v>163</v>
      </c>
      <c r="G103" s="160" t="s">
        <v>141</v>
      </c>
      <c r="H103" s="161">
        <v>57.42</v>
      </c>
      <c r="I103" s="162"/>
      <c r="J103" s="163">
        <f>ROUND(I103*H103,2)</f>
        <v>0</v>
      </c>
      <c r="K103" s="159"/>
      <c r="L103" s="32"/>
      <c r="M103" s="164" t="s">
        <v>3</v>
      </c>
      <c r="N103" s="165" t="s">
        <v>44</v>
      </c>
      <c r="O103" s="33"/>
      <c r="P103" s="166">
        <f>O103*H103</f>
        <v>0</v>
      </c>
      <c r="Q103" s="166">
        <v>0.0015</v>
      </c>
      <c r="R103" s="166">
        <f>Q103*H103</f>
        <v>0.08613</v>
      </c>
      <c r="S103" s="166">
        <v>0</v>
      </c>
      <c r="T103" s="167">
        <f>S103*H103</f>
        <v>0</v>
      </c>
      <c r="AR103" s="15" t="s">
        <v>119</v>
      </c>
      <c r="AT103" s="15" t="s">
        <v>115</v>
      </c>
      <c r="AU103" s="15" t="s">
        <v>120</v>
      </c>
      <c r="AY103" s="15" t="s">
        <v>112</v>
      </c>
      <c r="BE103" s="168">
        <f>IF(N103="základní",J103,0)</f>
        <v>0</v>
      </c>
      <c r="BF103" s="168">
        <f>IF(N103="snížená",J103,0)</f>
        <v>0</v>
      </c>
      <c r="BG103" s="168">
        <f>IF(N103="zákl. přenesená",J103,0)</f>
        <v>0</v>
      </c>
      <c r="BH103" s="168">
        <f>IF(N103="sníž. přenesená",J103,0)</f>
        <v>0</v>
      </c>
      <c r="BI103" s="168">
        <f>IF(N103="nulová",J103,0)</f>
        <v>0</v>
      </c>
      <c r="BJ103" s="15" t="s">
        <v>120</v>
      </c>
      <c r="BK103" s="168">
        <f>ROUND(I103*H103,2)</f>
        <v>0</v>
      </c>
      <c r="BL103" s="15" t="s">
        <v>119</v>
      </c>
      <c r="BM103" s="15" t="s">
        <v>164</v>
      </c>
    </row>
    <row r="104" spans="2:47" s="1" customFormat="1" ht="13.5">
      <c r="B104" s="32"/>
      <c r="D104" s="169" t="s">
        <v>122</v>
      </c>
      <c r="F104" s="170" t="s">
        <v>165</v>
      </c>
      <c r="I104" s="171"/>
      <c r="L104" s="32"/>
      <c r="M104" s="61"/>
      <c r="N104" s="33"/>
      <c r="O104" s="33"/>
      <c r="P104" s="33"/>
      <c r="Q104" s="33"/>
      <c r="R104" s="33"/>
      <c r="S104" s="33"/>
      <c r="T104" s="62"/>
      <c r="AT104" s="15" t="s">
        <v>122</v>
      </c>
      <c r="AU104" s="15" t="s">
        <v>120</v>
      </c>
    </row>
    <row r="105" spans="2:65" s="1" customFormat="1" ht="22.5" customHeight="1">
      <c r="B105" s="156"/>
      <c r="C105" s="157" t="s">
        <v>26</v>
      </c>
      <c r="D105" s="157" t="s">
        <v>115</v>
      </c>
      <c r="E105" s="158" t="s">
        <v>166</v>
      </c>
      <c r="F105" s="159" t="s">
        <v>167</v>
      </c>
      <c r="G105" s="160" t="s">
        <v>135</v>
      </c>
      <c r="H105" s="161">
        <v>6.5</v>
      </c>
      <c r="I105" s="162"/>
      <c r="J105" s="163">
        <f>ROUND(I105*H105,2)</f>
        <v>0</v>
      </c>
      <c r="K105" s="159"/>
      <c r="L105" s="32"/>
      <c r="M105" s="164" t="s">
        <v>3</v>
      </c>
      <c r="N105" s="165" t="s">
        <v>44</v>
      </c>
      <c r="O105" s="33"/>
      <c r="P105" s="166">
        <f>O105*H105</f>
        <v>0</v>
      </c>
      <c r="Q105" s="166">
        <v>0.09336</v>
      </c>
      <c r="R105" s="166">
        <f>Q105*H105</f>
        <v>0.60684</v>
      </c>
      <c r="S105" s="166">
        <v>0</v>
      </c>
      <c r="T105" s="167">
        <f>S105*H105</f>
        <v>0</v>
      </c>
      <c r="AR105" s="15" t="s">
        <v>119</v>
      </c>
      <c r="AT105" s="15" t="s">
        <v>115</v>
      </c>
      <c r="AU105" s="15" t="s">
        <v>120</v>
      </c>
      <c r="AY105" s="15" t="s">
        <v>112</v>
      </c>
      <c r="BE105" s="168">
        <f>IF(N105="základní",J105,0)</f>
        <v>0</v>
      </c>
      <c r="BF105" s="168">
        <f>IF(N105="snížená",J105,0)</f>
        <v>0</v>
      </c>
      <c r="BG105" s="168">
        <f>IF(N105="zákl. přenesená",J105,0)</f>
        <v>0</v>
      </c>
      <c r="BH105" s="168">
        <f>IF(N105="sníž. přenesená",J105,0)</f>
        <v>0</v>
      </c>
      <c r="BI105" s="168">
        <f>IF(N105="nulová",J105,0)</f>
        <v>0</v>
      </c>
      <c r="BJ105" s="15" t="s">
        <v>120</v>
      </c>
      <c r="BK105" s="168">
        <f>ROUND(I105*H105,2)</f>
        <v>0</v>
      </c>
      <c r="BL105" s="15" t="s">
        <v>119</v>
      </c>
      <c r="BM105" s="15" t="s">
        <v>168</v>
      </c>
    </row>
    <row r="106" spans="2:47" s="1" customFormat="1" ht="27">
      <c r="B106" s="32"/>
      <c r="D106" s="172" t="s">
        <v>122</v>
      </c>
      <c r="F106" s="173" t="s">
        <v>169</v>
      </c>
      <c r="I106" s="171"/>
      <c r="L106" s="32"/>
      <c r="M106" s="61"/>
      <c r="N106" s="33"/>
      <c r="O106" s="33"/>
      <c r="P106" s="33"/>
      <c r="Q106" s="33"/>
      <c r="R106" s="33"/>
      <c r="S106" s="33"/>
      <c r="T106" s="62"/>
      <c r="AT106" s="15" t="s">
        <v>122</v>
      </c>
      <c r="AU106" s="15" t="s">
        <v>120</v>
      </c>
    </row>
    <row r="107" spans="2:63" s="10" customFormat="1" ht="29.25" customHeight="1">
      <c r="B107" s="142"/>
      <c r="D107" s="153" t="s">
        <v>71</v>
      </c>
      <c r="E107" s="154" t="s">
        <v>161</v>
      </c>
      <c r="F107" s="154" t="s">
        <v>170</v>
      </c>
      <c r="I107" s="145"/>
      <c r="J107" s="155">
        <f>BK107</f>
        <v>0</v>
      </c>
      <c r="L107" s="142"/>
      <c r="M107" s="147"/>
      <c r="N107" s="148"/>
      <c r="O107" s="148"/>
      <c r="P107" s="149">
        <f>SUM(P108:P122)</f>
        <v>0</v>
      </c>
      <c r="Q107" s="148"/>
      <c r="R107" s="149">
        <f>SUM(R108:R122)</f>
        <v>0.001176</v>
      </c>
      <c r="S107" s="148"/>
      <c r="T107" s="150">
        <f>SUM(T108:T122)</f>
        <v>4.515499999999999</v>
      </c>
      <c r="AR107" s="143" t="s">
        <v>15</v>
      </c>
      <c r="AT107" s="151" t="s">
        <v>71</v>
      </c>
      <c r="AU107" s="151" t="s">
        <v>15</v>
      </c>
      <c r="AY107" s="143" t="s">
        <v>112</v>
      </c>
      <c r="BK107" s="152">
        <f>SUM(BK108:BK122)</f>
        <v>0</v>
      </c>
    </row>
    <row r="108" spans="2:65" s="1" customFormat="1" ht="22.5" customHeight="1">
      <c r="B108" s="156"/>
      <c r="C108" s="157" t="s">
        <v>171</v>
      </c>
      <c r="D108" s="157" t="s">
        <v>115</v>
      </c>
      <c r="E108" s="158" t="s">
        <v>172</v>
      </c>
      <c r="F108" s="159" t="s">
        <v>173</v>
      </c>
      <c r="G108" s="160" t="s">
        <v>141</v>
      </c>
      <c r="H108" s="161">
        <v>36.205</v>
      </c>
      <c r="I108" s="162"/>
      <c r="J108" s="163">
        <f>ROUND(I108*H108,2)</f>
        <v>0</v>
      </c>
      <c r="K108" s="159"/>
      <c r="L108" s="32"/>
      <c r="M108" s="164" t="s">
        <v>3</v>
      </c>
      <c r="N108" s="165" t="s">
        <v>44</v>
      </c>
      <c r="O108" s="33"/>
      <c r="P108" s="166">
        <f>O108*H108</f>
        <v>0</v>
      </c>
      <c r="Q108" s="166">
        <v>0</v>
      </c>
      <c r="R108" s="166">
        <f>Q108*H108</f>
        <v>0</v>
      </c>
      <c r="S108" s="166">
        <v>0</v>
      </c>
      <c r="T108" s="167">
        <f>S108*H108</f>
        <v>0</v>
      </c>
      <c r="AR108" s="15" t="s">
        <v>119</v>
      </c>
      <c r="AT108" s="15" t="s">
        <v>115</v>
      </c>
      <c r="AU108" s="15" t="s">
        <v>120</v>
      </c>
      <c r="AY108" s="15" t="s">
        <v>112</v>
      </c>
      <c r="BE108" s="168">
        <f>IF(N108="základní",J108,0)</f>
        <v>0</v>
      </c>
      <c r="BF108" s="168">
        <f>IF(N108="snížená",J108,0)</f>
        <v>0</v>
      </c>
      <c r="BG108" s="168">
        <f>IF(N108="zákl. přenesená",J108,0)</f>
        <v>0</v>
      </c>
      <c r="BH108" s="168">
        <f>IF(N108="sníž. přenesená",J108,0)</f>
        <v>0</v>
      </c>
      <c r="BI108" s="168">
        <f>IF(N108="nulová",J108,0)</f>
        <v>0</v>
      </c>
      <c r="BJ108" s="15" t="s">
        <v>120</v>
      </c>
      <c r="BK108" s="168">
        <f>ROUND(I108*H108,2)</f>
        <v>0</v>
      </c>
      <c r="BL108" s="15" t="s">
        <v>119</v>
      </c>
      <c r="BM108" s="15" t="s">
        <v>174</v>
      </c>
    </row>
    <row r="109" spans="2:47" s="1" customFormat="1" ht="27">
      <c r="B109" s="32"/>
      <c r="D109" s="169" t="s">
        <v>122</v>
      </c>
      <c r="F109" s="170" t="s">
        <v>175</v>
      </c>
      <c r="I109" s="171"/>
      <c r="L109" s="32"/>
      <c r="M109" s="61"/>
      <c r="N109" s="33"/>
      <c r="O109" s="33"/>
      <c r="P109" s="33"/>
      <c r="Q109" s="33"/>
      <c r="R109" s="33"/>
      <c r="S109" s="33"/>
      <c r="T109" s="62"/>
      <c r="AT109" s="15" t="s">
        <v>122</v>
      </c>
      <c r="AU109" s="15" t="s">
        <v>120</v>
      </c>
    </row>
    <row r="110" spans="2:65" s="1" customFormat="1" ht="22.5" customHeight="1">
      <c r="B110" s="156"/>
      <c r="C110" s="157" t="s">
        <v>176</v>
      </c>
      <c r="D110" s="157" t="s">
        <v>115</v>
      </c>
      <c r="E110" s="158" t="s">
        <v>177</v>
      </c>
      <c r="F110" s="159" t="s">
        <v>178</v>
      </c>
      <c r="G110" s="160" t="s">
        <v>141</v>
      </c>
      <c r="H110" s="161">
        <v>2172.3</v>
      </c>
      <c r="I110" s="162"/>
      <c r="J110" s="163">
        <f>ROUND(I110*H110,2)</f>
        <v>0</v>
      </c>
      <c r="K110" s="159"/>
      <c r="L110" s="32"/>
      <c r="M110" s="164" t="s">
        <v>3</v>
      </c>
      <c r="N110" s="165" t="s">
        <v>44</v>
      </c>
      <c r="O110" s="33"/>
      <c r="P110" s="166">
        <f>O110*H110</f>
        <v>0</v>
      </c>
      <c r="Q110" s="166">
        <v>0</v>
      </c>
      <c r="R110" s="166">
        <f>Q110*H110</f>
        <v>0</v>
      </c>
      <c r="S110" s="166">
        <v>0</v>
      </c>
      <c r="T110" s="167">
        <f>S110*H110</f>
        <v>0</v>
      </c>
      <c r="AR110" s="15" t="s">
        <v>119</v>
      </c>
      <c r="AT110" s="15" t="s">
        <v>115</v>
      </c>
      <c r="AU110" s="15" t="s">
        <v>120</v>
      </c>
      <c r="AY110" s="15" t="s">
        <v>112</v>
      </c>
      <c r="BE110" s="168">
        <f>IF(N110="základní",J110,0)</f>
        <v>0</v>
      </c>
      <c r="BF110" s="168">
        <f>IF(N110="snížená",J110,0)</f>
        <v>0</v>
      </c>
      <c r="BG110" s="168">
        <f>IF(N110="zákl. přenesená",J110,0)</f>
        <v>0</v>
      </c>
      <c r="BH110" s="168">
        <f>IF(N110="sníž. přenesená",J110,0)</f>
        <v>0</v>
      </c>
      <c r="BI110" s="168">
        <f>IF(N110="nulová",J110,0)</f>
        <v>0</v>
      </c>
      <c r="BJ110" s="15" t="s">
        <v>120</v>
      </c>
      <c r="BK110" s="168">
        <f>ROUND(I110*H110,2)</f>
        <v>0</v>
      </c>
      <c r="BL110" s="15" t="s">
        <v>119</v>
      </c>
      <c r="BM110" s="15" t="s">
        <v>179</v>
      </c>
    </row>
    <row r="111" spans="2:47" s="1" customFormat="1" ht="27">
      <c r="B111" s="32"/>
      <c r="D111" s="172" t="s">
        <v>122</v>
      </c>
      <c r="F111" s="173" t="s">
        <v>180</v>
      </c>
      <c r="I111" s="171"/>
      <c r="L111" s="32"/>
      <c r="M111" s="61"/>
      <c r="N111" s="33"/>
      <c r="O111" s="33"/>
      <c r="P111" s="33"/>
      <c r="Q111" s="33"/>
      <c r="R111" s="33"/>
      <c r="S111" s="33"/>
      <c r="T111" s="62"/>
      <c r="AT111" s="15" t="s">
        <v>122</v>
      </c>
      <c r="AU111" s="15" t="s">
        <v>120</v>
      </c>
    </row>
    <row r="112" spans="2:51" s="11" customFormat="1" ht="13.5">
      <c r="B112" s="174"/>
      <c r="D112" s="169" t="s">
        <v>181</v>
      </c>
      <c r="F112" s="175" t="s">
        <v>182</v>
      </c>
      <c r="H112" s="176">
        <v>2172.3</v>
      </c>
      <c r="I112" s="177"/>
      <c r="L112" s="174"/>
      <c r="M112" s="178"/>
      <c r="N112" s="179"/>
      <c r="O112" s="179"/>
      <c r="P112" s="179"/>
      <c r="Q112" s="179"/>
      <c r="R112" s="179"/>
      <c r="S112" s="179"/>
      <c r="T112" s="180"/>
      <c r="AT112" s="181" t="s">
        <v>181</v>
      </c>
      <c r="AU112" s="181" t="s">
        <v>120</v>
      </c>
      <c r="AV112" s="11" t="s">
        <v>120</v>
      </c>
      <c r="AW112" s="11" t="s">
        <v>4</v>
      </c>
      <c r="AX112" s="11" t="s">
        <v>15</v>
      </c>
      <c r="AY112" s="181" t="s">
        <v>112</v>
      </c>
    </row>
    <row r="113" spans="2:65" s="1" customFormat="1" ht="22.5" customHeight="1">
      <c r="B113" s="156"/>
      <c r="C113" s="157" t="s">
        <v>183</v>
      </c>
      <c r="D113" s="157" t="s">
        <v>115</v>
      </c>
      <c r="E113" s="158" t="s">
        <v>184</v>
      </c>
      <c r="F113" s="159" t="s">
        <v>185</v>
      </c>
      <c r="G113" s="160" t="s">
        <v>141</v>
      </c>
      <c r="H113" s="161">
        <v>36.205</v>
      </c>
      <c r="I113" s="162"/>
      <c r="J113" s="163">
        <f>ROUND(I113*H113,2)</f>
        <v>0</v>
      </c>
      <c r="K113" s="159"/>
      <c r="L113" s="32"/>
      <c r="M113" s="164" t="s">
        <v>3</v>
      </c>
      <c r="N113" s="165" t="s">
        <v>44</v>
      </c>
      <c r="O113" s="33"/>
      <c r="P113" s="166">
        <f>O113*H113</f>
        <v>0</v>
      </c>
      <c r="Q113" s="166">
        <v>0</v>
      </c>
      <c r="R113" s="166">
        <f>Q113*H113</f>
        <v>0</v>
      </c>
      <c r="S113" s="166">
        <v>0</v>
      </c>
      <c r="T113" s="167">
        <f>S113*H113</f>
        <v>0</v>
      </c>
      <c r="AR113" s="15" t="s">
        <v>119</v>
      </c>
      <c r="AT113" s="15" t="s">
        <v>115</v>
      </c>
      <c r="AU113" s="15" t="s">
        <v>120</v>
      </c>
      <c r="AY113" s="15" t="s">
        <v>112</v>
      </c>
      <c r="BE113" s="168">
        <f>IF(N113="základní",J113,0)</f>
        <v>0</v>
      </c>
      <c r="BF113" s="168">
        <f>IF(N113="snížená",J113,0)</f>
        <v>0</v>
      </c>
      <c r="BG113" s="168">
        <f>IF(N113="zákl. přenesená",J113,0)</f>
        <v>0</v>
      </c>
      <c r="BH113" s="168">
        <f>IF(N113="sníž. přenesená",J113,0)</f>
        <v>0</v>
      </c>
      <c r="BI113" s="168">
        <f>IF(N113="nulová",J113,0)</f>
        <v>0</v>
      </c>
      <c r="BJ113" s="15" t="s">
        <v>120</v>
      </c>
      <c r="BK113" s="168">
        <f>ROUND(I113*H113,2)</f>
        <v>0</v>
      </c>
      <c r="BL113" s="15" t="s">
        <v>119</v>
      </c>
      <c r="BM113" s="15" t="s">
        <v>186</v>
      </c>
    </row>
    <row r="114" spans="2:47" s="1" customFormat="1" ht="27">
      <c r="B114" s="32"/>
      <c r="D114" s="169" t="s">
        <v>122</v>
      </c>
      <c r="F114" s="170" t="s">
        <v>187</v>
      </c>
      <c r="I114" s="171"/>
      <c r="L114" s="32"/>
      <c r="M114" s="61"/>
      <c r="N114" s="33"/>
      <c r="O114" s="33"/>
      <c r="P114" s="33"/>
      <c r="Q114" s="33"/>
      <c r="R114" s="33"/>
      <c r="S114" s="33"/>
      <c r="T114" s="62"/>
      <c r="AT114" s="15" t="s">
        <v>122</v>
      </c>
      <c r="AU114" s="15" t="s">
        <v>120</v>
      </c>
    </row>
    <row r="115" spans="2:65" s="1" customFormat="1" ht="22.5" customHeight="1">
      <c r="B115" s="156"/>
      <c r="C115" s="157" t="s">
        <v>188</v>
      </c>
      <c r="D115" s="157" t="s">
        <v>115</v>
      </c>
      <c r="E115" s="158" t="s">
        <v>189</v>
      </c>
      <c r="F115" s="159" t="s">
        <v>190</v>
      </c>
      <c r="G115" s="160" t="s">
        <v>135</v>
      </c>
      <c r="H115" s="161">
        <v>5.858</v>
      </c>
      <c r="I115" s="162"/>
      <c r="J115" s="163">
        <f>ROUND(I115*H115,2)</f>
        <v>0</v>
      </c>
      <c r="K115" s="159"/>
      <c r="L115" s="32"/>
      <c r="M115" s="164" t="s">
        <v>3</v>
      </c>
      <c r="N115" s="165" t="s">
        <v>44</v>
      </c>
      <c r="O115" s="33"/>
      <c r="P115" s="166">
        <f>O115*H115</f>
        <v>0</v>
      </c>
      <c r="Q115" s="166">
        <v>0</v>
      </c>
      <c r="R115" s="166">
        <f>Q115*H115</f>
        <v>0</v>
      </c>
      <c r="S115" s="166">
        <v>0.75</v>
      </c>
      <c r="T115" s="167">
        <f>S115*H115</f>
        <v>4.3934999999999995</v>
      </c>
      <c r="AR115" s="15" t="s">
        <v>119</v>
      </c>
      <c r="AT115" s="15" t="s">
        <v>115</v>
      </c>
      <c r="AU115" s="15" t="s">
        <v>120</v>
      </c>
      <c r="AY115" s="15" t="s">
        <v>112</v>
      </c>
      <c r="BE115" s="168">
        <f>IF(N115="základní",J115,0)</f>
        <v>0</v>
      </c>
      <c r="BF115" s="168">
        <f>IF(N115="snížená",J115,0)</f>
        <v>0</v>
      </c>
      <c r="BG115" s="168">
        <f>IF(N115="zákl. přenesená",J115,0)</f>
        <v>0</v>
      </c>
      <c r="BH115" s="168">
        <f>IF(N115="sníž. přenesená",J115,0)</f>
        <v>0</v>
      </c>
      <c r="BI115" s="168">
        <f>IF(N115="nulová",J115,0)</f>
        <v>0</v>
      </c>
      <c r="BJ115" s="15" t="s">
        <v>120</v>
      </c>
      <c r="BK115" s="168">
        <f>ROUND(I115*H115,2)</f>
        <v>0</v>
      </c>
      <c r="BL115" s="15" t="s">
        <v>119</v>
      </c>
      <c r="BM115" s="15" t="s">
        <v>191</v>
      </c>
    </row>
    <row r="116" spans="2:47" s="1" customFormat="1" ht="13.5">
      <c r="B116" s="32"/>
      <c r="D116" s="169" t="s">
        <v>122</v>
      </c>
      <c r="F116" s="170" t="s">
        <v>192</v>
      </c>
      <c r="I116" s="171"/>
      <c r="L116" s="32"/>
      <c r="M116" s="61"/>
      <c r="N116" s="33"/>
      <c r="O116" s="33"/>
      <c r="P116" s="33"/>
      <c r="Q116" s="33"/>
      <c r="R116" s="33"/>
      <c r="S116" s="33"/>
      <c r="T116" s="62"/>
      <c r="AT116" s="15" t="s">
        <v>122</v>
      </c>
      <c r="AU116" s="15" t="s">
        <v>120</v>
      </c>
    </row>
    <row r="117" spans="2:65" s="1" customFormat="1" ht="22.5" customHeight="1">
      <c r="B117" s="156"/>
      <c r="C117" s="157" t="s">
        <v>9</v>
      </c>
      <c r="D117" s="157" t="s">
        <v>115</v>
      </c>
      <c r="E117" s="158" t="s">
        <v>193</v>
      </c>
      <c r="F117" s="159" t="s">
        <v>194</v>
      </c>
      <c r="G117" s="160" t="s">
        <v>126</v>
      </c>
      <c r="H117" s="161">
        <v>2</v>
      </c>
      <c r="I117" s="162"/>
      <c r="J117" s="163">
        <f>ROUND(I117*H117,2)</f>
        <v>0</v>
      </c>
      <c r="K117" s="159"/>
      <c r="L117" s="32"/>
      <c r="M117" s="164" t="s">
        <v>3</v>
      </c>
      <c r="N117" s="165" t="s">
        <v>44</v>
      </c>
      <c r="O117" s="33"/>
      <c r="P117" s="166">
        <f>O117*H117</f>
        <v>0</v>
      </c>
      <c r="Q117" s="166">
        <v>0</v>
      </c>
      <c r="R117" s="166">
        <f>Q117*H117</f>
        <v>0</v>
      </c>
      <c r="S117" s="166">
        <v>0.032</v>
      </c>
      <c r="T117" s="167">
        <f>S117*H117</f>
        <v>0.064</v>
      </c>
      <c r="AR117" s="15" t="s">
        <v>119</v>
      </c>
      <c r="AT117" s="15" t="s">
        <v>115</v>
      </c>
      <c r="AU117" s="15" t="s">
        <v>120</v>
      </c>
      <c r="AY117" s="15" t="s">
        <v>112</v>
      </c>
      <c r="BE117" s="168">
        <f>IF(N117="základní",J117,0)</f>
        <v>0</v>
      </c>
      <c r="BF117" s="168">
        <f>IF(N117="snížená",J117,0)</f>
        <v>0</v>
      </c>
      <c r="BG117" s="168">
        <f>IF(N117="zákl. přenesená",J117,0)</f>
        <v>0</v>
      </c>
      <c r="BH117" s="168">
        <f>IF(N117="sníž. přenesená",J117,0)</f>
        <v>0</v>
      </c>
      <c r="BI117" s="168">
        <f>IF(N117="nulová",J117,0)</f>
        <v>0</v>
      </c>
      <c r="BJ117" s="15" t="s">
        <v>120</v>
      </c>
      <c r="BK117" s="168">
        <f>ROUND(I117*H117,2)</f>
        <v>0</v>
      </c>
      <c r="BL117" s="15" t="s">
        <v>119</v>
      </c>
      <c r="BM117" s="15" t="s">
        <v>195</v>
      </c>
    </row>
    <row r="118" spans="2:47" s="1" customFormat="1" ht="27">
      <c r="B118" s="32"/>
      <c r="D118" s="169" t="s">
        <v>122</v>
      </c>
      <c r="F118" s="170" t="s">
        <v>196</v>
      </c>
      <c r="I118" s="171"/>
      <c r="L118" s="32"/>
      <c r="M118" s="61"/>
      <c r="N118" s="33"/>
      <c r="O118" s="33"/>
      <c r="P118" s="33"/>
      <c r="Q118" s="33"/>
      <c r="R118" s="33"/>
      <c r="S118" s="33"/>
      <c r="T118" s="62"/>
      <c r="AT118" s="15" t="s">
        <v>122</v>
      </c>
      <c r="AU118" s="15" t="s">
        <v>120</v>
      </c>
    </row>
    <row r="119" spans="2:65" s="1" customFormat="1" ht="22.5" customHeight="1">
      <c r="B119" s="156"/>
      <c r="C119" s="157" t="s">
        <v>197</v>
      </c>
      <c r="D119" s="157" t="s">
        <v>115</v>
      </c>
      <c r="E119" s="158" t="s">
        <v>198</v>
      </c>
      <c r="F119" s="159" t="s">
        <v>199</v>
      </c>
      <c r="G119" s="160" t="s">
        <v>141</v>
      </c>
      <c r="H119" s="161">
        <v>0.4</v>
      </c>
      <c r="I119" s="162"/>
      <c r="J119" s="163">
        <f>ROUND(I119*H119,2)</f>
        <v>0</v>
      </c>
      <c r="K119" s="159"/>
      <c r="L119" s="32"/>
      <c r="M119" s="164" t="s">
        <v>3</v>
      </c>
      <c r="N119" s="165" t="s">
        <v>44</v>
      </c>
      <c r="O119" s="33"/>
      <c r="P119" s="166">
        <f>O119*H119</f>
        <v>0</v>
      </c>
      <c r="Q119" s="166">
        <v>0.00084</v>
      </c>
      <c r="R119" s="166">
        <f>Q119*H119</f>
        <v>0.00033600000000000004</v>
      </c>
      <c r="S119" s="166">
        <v>0.02</v>
      </c>
      <c r="T119" s="167">
        <f>S119*H119</f>
        <v>0.008</v>
      </c>
      <c r="AR119" s="15" t="s">
        <v>119</v>
      </c>
      <c r="AT119" s="15" t="s">
        <v>115</v>
      </c>
      <c r="AU119" s="15" t="s">
        <v>120</v>
      </c>
      <c r="AY119" s="15" t="s">
        <v>112</v>
      </c>
      <c r="BE119" s="168">
        <f>IF(N119="základní",J119,0)</f>
        <v>0</v>
      </c>
      <c r="BF119" s="168">
        <f>IF(N119="snížená",J119,0)</f>
        <v>0</v>
      </c>
      <c r="BG119" s="168">
        <f>IF(N119="zákl. přenesená",J119,0)</f>
        <v>0</v>
      </c>
      <c r="BH119" s="168">
        <f>IF(N119="sníž. přenesená",J119,0)</f>
        <v>0</v>
      </c>
      <c r="BI119" s="168">
        <f>IF(N119="nulová",J119,0)</f>
        <v>0</v>
      </c>
      <c r="BJ119" s="15" t="s">
        <v>120</v>
      </c>
      <c r="BK119" s="168">
        <f>ROUND(I119*H119,2)</f>
        <v>0</v>
      </c>
      <c r="BL119" s="15" t="s">
        <v>119</v>
      </c>
      <c r="BM119" s="15" t="s">
        <v>200</v>
      </c>
    </row>
    <row r="120" spans="2:47" s="1" customFormat="1" ht="27">
      <c r="B120" s="32"/>
      <c r="D120" s="169" t="s">
        <v>122</v>
      </c>
      <c r="F120" s="170" t="s">
        <v>201</v>
      </c>
      <c r="I120" s="171"/>
      <c r="L120" s="32"/>
      <c r="M120" s="61"/>
      <c r="N120" s="33"/>
      <c r="O120" s="33"/>
      <c r="P120" s="33"/>
      <c r="Q120" s="33"/>
      <c r="R120" s="33"/>
      <c r="S120" s="33"/>
      <c r="T120" s="62"/>
      <c r="AT120" s="15" t="s">
        <v>122</v>
      </c>
      <c r="AU120" s="15" t="s">
        <v>120</v>
      </c>
    </row>
    <row r="121" spans="2:65" s="1" customFormat="1" ht="22.5" customHeight="1">
      <c r="B121" s="156"/>
      <c r="C121" s="157" t="s">
        <v>202</v>
      </c>
      <c r="D121" s="157" t="s">
        <v>115</v>
      </c>
      <c r="E121" s="158" t="s">
        <v>203</v>
      </c>
      <c r="F121" s="159" t="s">
        <v>204</v>
      </c>
      <c r="G121" s="160" t="s">
        <v>126</v>
      </c>
      <c r="H121" s="161">
        <v>1</v>
      </c>
      <c r="I121" s="162"/>
      <c r="J121" s="163">
        <f>ROUND(I121*H121,2)</f>
        <v>0</v>
      </c>
      <c r="K121" s="159" t="s">
        <v>3</v>
      </c>
      <c r="L121" s="32"/>
      <c r="M121" s="164" t="s">
        <v>3</v>
      </c>
      <c r="N121" s="165" t="s">
        <v>44</v>
      </c>
      <c r="O121" s="33"/>
      <c r="P121" s="166">
        <f>O121*H121</f>
        <v>0</v>
      </c>
      <c r="Q121" s="166">
        <v>0.00084</v>
      </c>
      <c r="R121" s="166">
        <f>Q121*H121</f>
        <v>0.00084</v>
      </c>
      <c r="S121" s="166">
        <v>0.05</v>
      </c>
      <c r="T121" s="167">
        <f>S121*H121</f>
        <v>0.05</v>
      </c>
      <c r="AR121" s="15" t="s">
        <v>119</v>
      </c>
      <c r="AT121" s="15" t="s">
        <v>115</v>
      </c>
      <c r="AU121" s="15" t="s">
        <v>120</v>
      </c>
      <c r="AY121" s="15" t="s">
        <v>112</v>
      </c>
      <c r="BE121" s="168">
        <f>IF(N121="základní",J121,0)</f>
        <v>0</v>
      </c>
      <c r="BF121" s="168">
        <f>IF(N121="snížená",J121,0)</f>
        <v>0</v>
      </c>
      <c r="BG121" s="168">
        <f>IF(N121="zákl. přenesená",J121,0)</f>
        <v>0</v>
      </c>
      <c r="BH121" s="168">
        <f>IF(N121="sníž. přenesená",J121,0)</f>
        <v>0</v>
      </c>
      <c r="BI121" s="168">
        <f>IF(N121="nulová",J121,0)</f>
        <v>0</v>
      </c>
      <c r="BJ121" s="15" t="s">
        <v>120</v>
      </c>
      <c r="BK121" s="168">
        <f>ROUND(I121*H121,2)</f>
        <v>0</v>
      </c>
      <c r="BL121" s="15" t="s">
        <v>119</v>
      </c>
      <c r="BM121" s="15" t="s">
        <v>205</v>
      </c>
    </row>
    <row r="122" spans="2:47" s="1" customFormat="1" ht="27">
      <c r="B122" s="32"/>
      <c r="D122" s="172" t="s">
        <v>122</v>
      </c>
      <c r="F122" s="173" t="s">
        <v>201</v>
      </c>
      <c r="I122" s="171"/>
      <c r="L122" s="32"/>
      <c r="M122" s="61"/>
      <c r="N122" s="33"/>
      <c r="O122" s="33"/>
      <c r="P122" s="33"/>
      <c r="Q122" s="33"/>
      <c r="R122" s="33"/>
      <c r="S122" s="33"/>
      <c r="T122" s="62"/>
      <c r="AT122" s="15" t="s">
        <v>122</v>
      </c>
      <c r="AU122" s="15" t="s">
        <v>120</v>
      </c>
    </row>
    <row r="123" spans="2:63" s="10" customFormat="1" ht="29.25" customHeight="1">
      <c r="B123" s="142"/>
      <c r="D123" s="153" t="s">
        <v>71</v>
      </c>
      <c r="E123" s="154" t="s">
        <v>206</v>
      </c>
      <c r="F123" s="154" t="s">
        <v>207</v>
      </c>
      <c r="I123" s="145"/>
      <c r="J123" s="155">
        <f>BK123</f>
        <v>0</v>
      </c>
      <c r="L123" s="142"/>
      <c r="M123" s="147"/>
      <c r="N123" s="148"/>
      <c r="O123" s="148"/>
      <c r="P123" s="149">
        <f>SUM(P124:P132)</f>
        <v>0</v>
      </c>
      <c r="Q123" s="148"/>
      <c r="R123" s="149">
        <f>SUM(R124:R132)</f>
        <v>0</v>
      </c>
      <c r="S123" s="148"/>
      <c r="T123" s="150">
        <f>SUM(T124:T132)</f>
        <v>0</v>
      </c>
      <c r="AR123" s="143" t="s">
        <v>15</v>
      </c>
      <c r="AT123" s="151" t="s">
        <v>71</v>
      </c>
      <c r="AU123" s="151" t="s">
        <v>15</v>
      </c>
      <c r="AY123" s="143" t="s">
        <v>112</v>
      </c>
      <c r="BK123" s="152">
        <f>SUM(BK124:BK132)</f>
        <v>0</v>
      </c>
    </row>
    <row r="124" spans="2:65" s="1" customFormat="1" ht="22.5" customHeight="1">
      <c r="B124" s="156"/>
      <c r="C124" s="157" t="s">
        <v>208</v>
      </c>
      <c r="D124" s="157" t="s">
        <v>115</v>
      </c>
      <c r="E124" s="158" t="s">
        <v>209</v>
      </c>
      <c r="F124" s="159" t="s">
        <v>210</v>
      </c>
      <c r="G124" s="160" t="s">
        <v>131</v>
      </c>
      <c r="H124" s="161">
        <v>4.516</v>
      </c>
      <c r="I124" s="162"/>
      <c r="J124" s="163">
        <f>ROUND(I124*H124,2)</f>
        <v>0</v>
      </c>
      <c r="K124" s="159"/>
      <c r="L124" s="32"/>
      <c r="M124" s="164" t="s">
        <v>3</v>
      </c>
      <c r="N124" s="165" t="s">
        <v>44</v>
      </c>
      <c r="O124" s="33"/>
      <c r="P124" s="166">
        <f>O124*H124</f>
        <v>0</v>
      </c>
      <c r="Q124" s="166">
        <v>0</v>
      </c>
      <c r="R124" s="166">
        <f>Q124*H124</f>
        <v>0</v>
      </c>
      <c r="S124" s="166">
        <v>0</v>
      </c>
      <c r="T124" s="167">
        <f>S124*H124</f>
        <v>0</v>
      </c>
      <c r="AR124" s="15" t="s">
        <v>119</v>
      </c>
      <c r="AT124" s="15" t="s">
        <v>115</v>
      </c>
      <c r="AU124" s="15" t="s">
        <v>120</v>
      </c>
      <c r="AY124" s="15" t="s">
        <v>112</v>
      </c>
      <c r="BE124" s="168">
        <f>IF(N124="základní",J124,0)</f>
        <v>0</v>
      </c>
      <c r="BF124" s="168">
        <f>IF(N124="snížená",J124,0)</f>
        <v>0</v>
      </c>
      <c r="BG124" s="168">
        <f>IF(N124="zákl. přenesená",J124,0)</f>
        <v>0</v>
      </c>
      <c r="BH124" s="168">
        <f>IF(N124="sníž. přenesená",J124,0)</f>
        <v>0</v>
      </c>
      <c r="BI124" s="168">
        <f>IF(N124="nulová",J124,0)</f>
        <v>0</v>
      </c>
      <c r="BJ124" s="15" t="s">
        <v>120</v>
      </c>
      <c r="BK124" s="168">
        <f>ROUND(I124*H124,2)</f>
        <v>0</v>
      </c>
      <c r="BL124" s="15" t="s">
        <v>119</v>
      </c>
      <c r="BM124" s="15" t="s">
        <v>211</v>
      </c>
    </row>
    <row r="125" spans="2:47" s="1" customFormat="1" ht="27">
      <c r="B125" s="32"/>
      <c r="D125" s="169" t="s">
        <v>122</v>
      </c>
      <c r="F125" s="170" t="s">
        <v>212</v>
      </c>
      <c r="I125" s="171"/>
      <c r="L125" s="32"/>
      <c r="M125" s="61"/>
      <c r="N125" s="33"/>
      <c r="O125" s="33"/>
      <c r="P125" s="33"/>
      <c r="Q125" s="33"/>
      <c r="R125" s="33"/>
      <c r="S125" s="33"/>
      <c r="T125" s="62"/>
      <c r="AT125" s="15" t="s">
        <v>122</v>
      </c>
      <c r="AU125" s="15" t="s">
        <v>120</v>
      </c>
    </row>
    <row r="126" spans="2:65" s="1" customFormat="1" ht="22.5" customHeight="1">
      <c r="B126" s="156"/>
      <c r="C126" s="157" t="s">
        <v>213</v>
      </c>
      <c r="D126" s="157" t="s">
        <v>115</v>
      </c>
      <c r="E126" s="158" t="s">
        <v>214</v>
      </c>
      <c r="F126" s="159" t="s">
        <v>215</v>
      </c>
      <c r="G126" s="160" t="s">
        <v>131</v>
      </c>
      <c r="H126" s="161">
        <v>4.516</v>
      </c>
      <c r="I126" s="162"/>
      <c r="J126" s="163">
        <f>ROUND(I126*H126,2)</f>
        <v>0</v>
      </c>
      <c r="K126" s="159"/>
      <c r="L126" s="32"/>
      <c r="M126" s="164" t="s">
        <v>3</v>
      </c>
      <c r="N126" s="165" t="s">
        <v>44</v>
      </c>
      <c r="O126" s="33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AR126" s="15" t="s">
        <v>119</v>
      </c>
      <c r="AT126" s="15" t="s">
        <v>115</v>
      </c>
      <c r="AU126" s="15" t="s">
        <v>120</v>
      </c>
      <c r="AY126" s="15" t="s">
        <v>112</v>
      </c>
      <c r="BE126" s="168">
        <f>IF(N126="základní",J126,0)</f>
        <v>0</v>
      </c>
      <c r="BF126" s="168">
        <f>IF(N126="snížená",J126,0)</f>
        <v>0</v>
      </c>
      <c r="BG126" s="168">
        <f>IF(N126="zákl. přenesená",J126,0)</f>
        <v>0</v>
      </c>
      <c r="BH126" s="168">
        <f>IF(N126="sníž. přenesená",J126,0)</f>
        <v>0</v>
      </c>
      <c r="BI126" s="168">
        <f>IF(N126="nulová",J126,0)</f>
        <v>0</v>
      </c>
      <c r="BJ126" s="15" t="s">
        <v>120</v>
      </c>
      <c r="BK126" s="168">
        <f>ROUND(I126*H126,2)</f>
        <v>0</v>
      </c>
      <c r="BL126" s="15" t="s">
        <v>119</v>
      </c>
      <c r="BM126" s="15" t="s">
        <v>216</v>
      </c>
    </row>
    <row r="127" spans="2:47" s="1" customFormat="1" ht="13.5">
      <c r="B127" s="32"/>
      <c r="D127" s="169" t="s">
        <v>122</v>
      </c>
      <c r="F127" s="170" t="s">
        <v>217</v>
      </c>
      <c r="I127" s="171"/>
      <c r="L127" s="32"/>
      <c r="M127" s="61"/>
      <c r="N127" s="33"/>
      <c r="O127" s="33"/>
      <c r="P127" s="33"/>
      <c r="Q127" s="33"/>
      <c r="R127" s="33"/>
      <c r="S127" s="33"/>
      <c r="T127" s="62"/>
      <c r="AT127" s="15" t="s">
        <v>122</v>
      </c>
      <c r="AU127" s="15" t="s">
        <v>120</v>
      </c>
    </row>
    <row r="128" spans="2:65" s="1" customFormat="1" ht="22.5" customHeight="1">
      <c r="B128" s="156"/>
      <c r="C128" s="157" t="s">
        <v>218</v>
      </c>
      <c r="D128" s="157" t="s">
        <v>115</v>
      </c>
      <c r="E128" s="158" t="s">
        <v>219</v>
      </c>
      <c r="F128" s="159" t="s">
        <v>220</v>
      </c>
      <c r="G128" s="160" t="s">
        <v>131</v>
      </c>
      <c r="H128" s="161">
        <v>135.48</v>
      </c>
      <c r="I128" s="162"/>
      <c r="J128" s="163">
        <f>ROUND(I128*H128,2)</f>
        <v>0</v>
      </c>
      <c r="K128" s="159"/>
      <c r="L128" s="32"/>
      <c r="M128" s="164" t="s">
        <v>3</v>
      </c>
      <c r="N128" s="165" t="s">
        <v>44</v>
      </c>
      <c r="O128" s="33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AR128" s="15" t="s">
        <v>119</v>
      </c>
      <c r="AT128" s="15" t="s">
        <v>115</v>
      </c>
      <c r="AU128" s="15" t="s">
        <v>120</v>
      </c>
      <c r="AY128" s="15" t="s">
        <v>112</v>
      </c>
      <c r="BE128" s="168">
        <f>IF(N128="základní",J128,0)</f>
        <v>0</v>
      </c>
      <c r="BF128" s="168">
        <f>IF(N128="snížená",J128,0)</f>
        <v>0</v>
      </c>
      <c r="BG128" s="168">
        <f>IF(N128="zákl. přenesená",J128,0)</f>
        <v>0</v>
      </c>
      <c r="BH128" s="168">
        <f>IF(N128="sníž. přenesená",J128,0)</f>
        <v>0</v>
      </c>
      <c r="BI128" s="168">
        <f>IF(N128="nulová",J128,0)</f>
        <v>0</v>
      </c>
      <c r="BJ128" s="15" t="s">
        <v>120</v>
      </c>
      <c r="BK128" s="168">
        <f>ROUND(I128*H128,2)</f>
        <v>0</v>
      </c>
      <c r="BL128" s="15" t="s">
        <v>119</v>
      </c>
      <c r="BM128" s="15" t="s">
        <v>221</v>
      </c>
    </row>
    <row r="129" spans="2:47" s="1" customFormat="1" ht="27">
      <c r="B129" s="32"/>
      <c r="D129" s="172" t="s">
        <v>122</v>
      </c>
      <c r="F129" s="173" t="s">
        <v>222</v>
      </c>
      <c r="I129" s="171"/>
      <c r="L129" s="32"/>
      <c r="M129" s="61"/>
      <c r="N129" s="33"/>
      <c r="O129" s="33"/>
      <c r="P129" s="33"/>
      <c r="Q129" s="33"/>
      <c r="R129" s="33"/>
      <c r="S129" s="33"/>
      <c r="T129" s="62"/>
      <c r="AT129" s="15" t="s">
        <v>122</v>
      </c>
      <c r="AU129" s="15" t="s">
        <v>120</v>
      </c>
    </row>
    <row r="130" spans="2:51" s="11" customFormat="1" ht="13.5">
      <c r="B130" s="174"/>
      <c r="D130" s="169" t="s">
        <v>181</v>
      </c>
      <c r="F130" s="175" t="s">
        <v>223</v>
      </c>
      <c r="H130" s="176">
        <v>135.48</v>
      </c>
      <c r="I130" s="177"/>
      <c r="L130" s="174"/>
      <c r="M130" s="178"/>
      <c r="N130" s="179"/>
      <c r="O130" s="179"/>
      <c r="P130" s="179"/>
      <c r="Q130" s="179"/>
      <c r="R130" s="179"/>
      <c r="S130" s="179"/>
      <c r="T130" s="180"/>
      <c r="AT130" s="181" t="s">
        <v>181</v>
      </c>
      <c r="AU130" s="181" t="s">
        <v>120</v>
      </c>
      <c r="AV130" s="11" t="s">
        <v>120</v>
      </c>
      <c r="AW130" s="11" t="s">
        <v>4</v>
      </c>
      <c r="AX130" s="11" t="s">
        <v>15</v>
      </c>
      <c r="AY130" s="181" t="s">
        <v>112</v>
      </c>
    </row>
    <row r="131" spans="2:65" s="1" customFormat="1" ht="22.5" customHeight="1">
      <c r="B131" s="156"/>
      <c r="C131" s="157" t="s">
        <v>8</v>
      </c>
      <c r="D131" s="157" t="s">
        <v>115</v>
      </c>
      <c r="E131" s="158" t="s">
        <v>224</v>
      </c>
      <c r="F131" s="159" t="s">
        <v>225</v>
      </c>
      <c r="G131" s="160" t="s">
        <v>131</v>
      </c>
      <c r="H131" s="161">
        <v>4.516</v>
      </c>
      <c r="I131" s="162"/>
      <c r="J131" s="163">
        <f>ROUND(I131*H131,2)</f>
        <v>0</v>
      </c>
      <c r="K131" s="159"/>
      <c r="L131" s="32"/>
      <c r="M131" s="164" t="s">
        <v>3</v>
      </c>
      <c r="N131" s="165" t="s">
        <v>44</v>
      </c>
      <c r="O131" s="33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AR131" s="15" t="s">
        <v>119</v>
      </c>
      <c r="AT131" s="15" t="s">
        <v>115</v>
      </c>
      <c r="AU131" s="15" t="s">
        <v>120</v>
      </c>
      <c r="AY131" s="15" t="s">
        <v>112</v>
      </c>
      <c r="BE131" s="168">
        <f>IF(N131="základní",J131,0)</f>
        <v>0</v>
      </c>
      <c r="BF131" s="168">
        <f>IF(N131="snížená",J131,0)</f>
        <v>0</v>
      </c>
      <c r="BG131" s="168">
        <f>IF(N131="zákl. přenesená",J131,0)</f>
        <v>0</v>
      </c>
      <c r="BH131" s="168">
        <f>IF(N131="sníž. přenesená",J131,0)</f>
        <v>0</v>
      </c>
      <c r="BI131" s="168">
        <f>IF(N131="nulová",J131,0)</f>
        <v>0</v>
      </c>
      <c r="BJ131" s="15" t="s">
        <v>120</v>
      </c>
      <c r="BK131" s="168">
        <f>ROUND(I131*H131,2)</f>
        <v>0</v>
      </c>
      <c r="BL131" s="15" t="s">
        <v>119</v>
      </c>
      <c r="BM131" s="15" t="s">
        <v>226</v>
      </c>
    </row>
    <row r="132" spans="2:47" s="1" customFormat="1" ht="13.5">
      <c r="B132" s="32"/>
      <c r="D132" s="172" t="s">
        <v>122</v>
      </c>
      <c r="F132" s="173" t="s">
        <v>227</v>
      </c>
      <c r="I132" s="171"/>
      <c r="L132" s="32"/>
      <c r="M132" s="61"/>
      <c r="N132" s="33"/>
      <c r="O132" s="33"/>
      <c r="P132" s="33"/>
      <c r="Q132" s="33"/>
      <c r="R132" s="33"/>
      <c r="S132" s="33"/>
      <c r="T132" s="62"/>
      <c r="AT132" s="15" t="s">
        <v>122</v>
      </c>
      <c r="AU132" s="15" t="s">
        <v>120</v>
      </c>
    </row>
    <row r="133" spans="2:63" s="10" customFormat="1" ht="29.25" customHeight="1">
      <c r="B133" s="142"/>
      <c r="D133" s="153" t="s">
        <v>71</v>
      </c>
      <c r="E133" s="154" t="s">
        <v>228</v>
      </c>
      <c r="F133" s="154" t="s">
        <v>229</v>
      </c>
      <c r="I133" s="145"/>
      <c r="J133" s="155">
        <f>BK133</f>
        <v>0</v>
      </c>
      <c r="L133" s="142"/>
      <c r="M133" s="147"/>
      <c r="N133" s="148"/>
      <c r="O133" s="148"/>
      <c r="P133" s="149">
        <f>SUM(P134:P135)</f>
        <v>0</v>
      </c>
      <c r="Q133" s="148"/>
      <c r="R133" s="149">
        <f>SUM(R134:R135)</f>
        <v>0</v>
      </c>
      <c r="S133" s="148"/>
      <c r="T133" s="150">
        <f>SUM(T134:T135)</f>
        <v>0</v>
      </c>
      <c r="AR133" s="143" t="s">
        <v>15</v>
      </c>
      <c r="AT133" s="151" t="s">
        <v>71</v>
      </c>
      <c r="AU133" s="151" t="s">
        <v>15</v>
      </c>
      <c r="AY133" s="143" t="s">
        <v>112</v>
      </c>
      <c r="BK133" s="152">
        <f>SUM(BK134:BK135)</f>
        <v>0</v>
      </c>
    </row>
    <row r="134" spans="2:65" s="1" customFormat="1" ht="22.5" customHeight="1">
      <c r="B134" s="156"/>
      <c r="C134" s="157" t="s">
        <v>230</v>
      </c>
      <c r="D134" s="157" t="s">
        <v>115</v>
      </c>
      <c r="E134" s="158" t="s">
        <v>231</v>
      </c>
      <c r="F134" s="159" t="s">
        <v>232</v>
      </c>
      <c r="G134" s="160" t="s">
        <v>131</v>
      </c>
      <c r="H134" s="161">
        <v>3.405</v>
      </c>
      <c r="I134" s="162"/>
      <c r="J134" s="163">
        <f>ROUND(I134*H134,2)</f>
        <v>0</v>
      </c>
      <c r="K134" s="159"/>
      <c r="L134" s="32"/>
      <c r="M134" s="164" t="s">
        <v>3</v>
      </c>
      <c r="N134" s="165" t="s">
        <v>44</v>
      </c>
      <c r="O134" s="33"/>
      <c r="P134" s="166">
        <f>O134*H134</f>
        <v>0</v>
      </c>
      <c r="Q134" s="166">
        <v>0</v>
      </c>
      <c r="R134" s="166">
        <f>Q134*H134</f>
        <v>0</v>
      </c>
      <c r="S134" s="166">
        <v>0</v>
      </c>
      <c r="T134" s="167">
        <f>S134*H134</f>
        <v>0</v>
      </c>
      <c r="AR134" s="15" t="s">
        <v>119</v>
      </c>
      <c r="AT134" s="15" t="s">
        <v>115</v>
      </c>
      <c r="AU134" s="15" t="s">
        <v>120</v>
      </c>
      <c r="AY134" s="15" t="s">
        <v>112</v>
      </c>
      <c r="BE134" s="168">
        <f>IF(N134="základní",J134,0)</f>
        <v>0</v>
      </c>
      <c r="BF134" s="168">
        <f>IF(N134="snížená",J134,0)</f>
        <v>0</v>
      </c>
      <c r="BG134" s="168">
        <f>IF(N134="zákl. přenesená",J134,0)</f>
        <v>0</v>
      </c>
      <c r="BH134" s="168">
        <f>IF(N134="sníž. přenesená",J134,0)</f>
        <v>0</v>
      </c>
      <c r="BI134" s="168">
        <f>IF(N134="nulová",J134,0)</f>
        <v>0</v>
      </c>
      <c r="BJ134" s="15" t="s">
        <v>120</v>
      </c>
      <c r="BK134" s="168">
        <f>ROUND(I134*H134,2)</f>
        <v>0</v>
      </c>
      <c r="BL134" s="15" t="s">
        <v>119</v>
      </c>
      <c r="BM134" s="15" t="s">
        <v>233</v>
      </c>
    </row>
    <row r="135" spans="2:47" s="1" customFormat="1" ht="40.5">
      <c r="B135" s="32"/>
      <c r="D135" s="172" t="s">
        <v>122</v>
      </c>
      <c r="F135" s="173" t="s">
        <v>234</v>
      </c>
      <c r="I135" s="171"/>
      <c r="L135" s="32"/>
      <c r="M135" s="61"/>
      <c r="N135" s="33"/>
      <c r="O135" s="33"/>
      <c r="P135" s="33"/>
      <c r="Q135" s="33"/>
      <c r="R135" s="33"/>
      <c r="S135" s="33"/>
      <c r="T135" s="62"/>
      <c r="AT135" s="15" t="s">
        <v>122</v>
      </c>
      <c r="AU135" s="15" t="s">
        <v>120</v>
      </c>
    </row>
    <row r="136" spans="2:63" s="10" customFormat="1" ht="36.75" customHeight="1">
      <c r="B136" s="142"/>
      <c r="D136" s="143" t="s">
        <v>71</v>
      </c>
      <c r="E136" s="144" t="s">
        <v>235</v>
      </c>
      <c r="F136" s="144" t="s">
        <v>236</v>
      </c>
      <c r="I136" s="145"/>
      <c r="J136" s="146">
        <f>BK136</f>
        <v>0</v>
      </c>
      <c r="L136" s="142"/>
      <c r="M136" s="147"/>
      <c r="N136" s="148"/>
      <c r="O136" s="148"/>
      <c r="P136" s="149">
        <f>P137+P140+P143+P146</f>
        <v>0</v>
      </c>
      <c r="Q136" s="148"/>
      <c r="R136" s="149">
        <f>R137+R140+R143+R146</f>
        <v>0.5983896</v>
      </c>
      <c r="S136" s="148"/>
      <c r="T136" s="150">
        <f>T137+T140+T143+T146</f>
        <v>0</v>
      </c>
      <c r="AR136" s="143" t="s">
        <v>120</v>
      </c>
      <c r="AT136" s="151" t="s">
        <v>71</v>
      </c>
      <c r="AU136" s="151" t="s">
        <v>72</v>
      </c>
      <c r="AY136" s="143" t="s">
        <v>112</v>
      </c>
      <c r="BK136" s="152">
        <f>BK137+BK140+BK143+BK146</f>
        <v>0</v>
      </c>
    </row>
    <row r="137" spans="2:63" s="10" customFormat="1" ht="19.5" customHeight="1">
      <c r="B137" s="142"/>
      <c r="D137" s="153" t="s">
        <v>71</v>
      </c>
      <c r="E137" s="154" t="s">
        <v>237</v>
      </c>
      <c r="F137" s="154" t="s">
        <v>238</v>
      </c>
      <c r="I137" s="145"/>
      <c r="J137" s="155">
        <f>BK137</f>
        <v>0</v>
      </c>
      <c r="L137" s="142"/>
      <c r="M137" s="147"/>
      <c r="N137" s="148"/>
      <c r="O137" s="148"/>
      <c r="P137" s="149">
        <f>SUM(P138:P139)</f>
        <v>0</v>
      </c>
      <c r="Q137" s="148"/>
      <c r="R137" s="149">
        <f>SUM(R138:R139)</f>
        <v>0.5727259499999999</v>
      </c>
      <c r="S137" s="148"/>
      <c r="T137" s="150">
        <f>SUM(T138:T139)</f>
        <v>0</v>
      </c>
      <c r="AR137" s="143" t="s">
        <v>120</v>
      </c>
      <c r="AT137" s="151" t="s">
        <v>71</v>
      </c>
      <c r="AU137" s="151" t="s">
        <v>15</v>
      </c>
      <c r="AY137" s="143" t="s">
        <v>112</v>
      </c>
      <c r="BK137" s="152">
        <f>SUM(BK138:BK139)</f>
        <v>0</v>
      </c>
    </row>
    <row r="138" spans="2:65" s="1" customFormat="1" ht="22.5" customHeight="1">
      <c r="B138" s="156"/>
      <c r="C138" s="157" t="s">
        <v>239</v>
      </c>
      <c r="D138" s="157" t="s">
        <v>115</v>
      </c>
      <c r="E138" s="158" t="s">
        <v>240</v>
      </c>
      <c r="F138" s="159" t="s">
        <v>241</v>
      </c>
      <c r="G138" s="160" t="s">
        <v>135</v>
      </c>
      <c r="H138" s="161">
        <v>48.495</v>
      </c>
      <c r="I138" s="162"/>
      <c r="J138" s="163">
        <f>ROUND(I138*H138,2)</f>
        <v>0</v>
      </c>
      <c r="K138" s="159"/>
      <c r="L138" s="32"/>
      <c r="M138" s="164" t="s">
        <v>3</v>
      </c>
      <c r="N138" s="165" t="s">
        <v>44</v>
      </c>
      <c r="O138" s="33"/>
      <c r="P138" s="166">
        <f>O138*H138</f>
        <v>0</v>
      </c>
      <c r="Q138" s="166">
        <v>0.01181</v>
      </c>
      <c r="R138" s="166">
        <f>Q138*H138</f>
        <v>0.5727259499999999</v>
      </c>
      <c r="S138" s="166">
        <v>0</v>
      </c>
      <c r="T138" s="167">
        <f>S138*H138</f>
        <v>0</v>
      </c>
      <c r="AR138" s="15" t="s">
        <v>197</v>
      </c>
      <c r="AT138" s="15" t="s">
        <v>115</v>
      </c>
      <c r="AU138" s="15" t="s">
        <v>120</v>
      </c>
      <c r="AY138" s="15" t="s">
        <v>112</v>
      </c>
      <c r="BE138" s="168">
        <f>IF(N138="základní",J138,0)</f>
        <v>0</v>
      </c>
      <c r="BF138" s="168">
        <f>IF(N138="snížená",J138,0)</f>
        <v>0</v>
      </c>
      <c r="BG138" s="168">
        <f>IF(N138="zákl. přenesená",J138,0)</f>
        <v>0</v>
      </c>
      <c r="BH138" s="168">
        <f>IF(N138="sníž. přenesená",J138,0)</f>
        <v>0</v>
      </c>
      <c r="BI138" s="168">
        <f>IF(N138="nulová",J138,0)</f>
        <v>0</v>
      </c>
      <c r="BJ138" s="15" t="s">
        <v>120</v>
      </c>
      <c r="BK138" s="168">
        <f>ROUND(I138*H138,2)</f>
        <v>0</v>
      </c>
      <c r="BL138" s="15" t="s">
        <v>197</v>
      </c>
      <c r="BM138" s="15" t="s">
        <v>242</v>
      </c>
    </row>
    <row r="139" spans="2:47" s="1" customFormat="1" ht="27">
      <c r="B139" s="32"/>
      <c r="D139" s="172" t="s">
        <v>122</v>
      </c>
      <c r="F139" s="173" t="s">
        <v>243</v>
      </c>
      <c r="I139" s="171"/>
      <c r="L139" s="32"/>
      <c r="M139" s="61"/>
      <c r="N139" s="33"/>
      <c r="O139" s="33"/>
      <c r="P139" s="33"/>
      <c r="Q139" s="33"/>
      <c r="R139" s="33"/>
      <c r="S139" s="33"/>
      <c r="T139" s="62"/>
      <c r="AT139" s="15" t="s">
        <v>122</v>
      </c>
      <c r="AU139" s="15" t="s">
        <v>120</v>
      </c>
    </row>
    <row r="140" spans="2:63" s="10" customFormat="1" ht="29.25" customHeight="1">
      <c r="B140" s="142"/>
      <c r="D140" s="153" t="s">
        <v>71</v>
      </c>
      <c r="E140" s="154" t="s">
        <v>244</v>
      </c>
      <c r="F140" s="154" t="s">
        <v>245</v>
      </c>
      <c r="I140" s="145"/>
      <c r="J140" s="155">
        <f>BK140</f>
        <v>0</v>
      </c>
      <c r="L140" s="142"/>
      <c r="M140" s="147"/>
      <c r="N140" s="148"/>
      <c r="O140" s="148"/>
      <c r="P140" s="149">
        <f>SUM(P141:P142)</f>
        <v>0</v>
      </c>
      <c r="Q140" s="148"/>
      <c r="R140" s="149">
        <f>SUM(R141:R142)</f>
        <v>0.00312</v>
      </c>
      <c r="S140" s="148"/>
      <c r="T140" s="150">
        <f>SUM(T141:T142)</f>
        <v>0</v>
      </c>
      <c r="AR140" s="143" t="s">
        <v>120</v>
      </c>
      <c r="AT140" s="151" t="s">
        <v>71</v>
      </c>
      <c r="AU140" s="151" t="s">
        <v>15</v>
      </c>
      <c r="AY140" s="143" t="s">
        <v>112</v>
      </c>
      <c r="BK140" s="152">
        <f>SUM(BK141:BK142)</f>
        <v>0</v>
      </c>
    </row>
    <row r="141" spans="2:65" s="1" customFormat="1" ht="22.5" customHeight="1">
      <c r="B141" s="156"/>
      <c r="C141" s="157" t="s">
        <v>246</v>
      </c>
      <c r="D141" s="157" t="s">
        <v>115</v>
      </c>
      <c r="E141" s="158" t="s">
        <v>247</v>
      </c>
      <c r="F141" s="159" t="s">
        <v>248</v>
      </c>
      <c r="G141" s="160" t="s">
        <v>135</v>
      </c>
      <c r="H141" s="161">
        <v>6.5</v>
      </c>
      <c r="I141" s="162"/>
      <c r="J141" s="163">
        <f>ROUND(I141*H141,2)</f>
        <v>0</v>
      </c>
      <c r="K141" s="159"/>
      <c r="L141" s="32"/>
      <c r="M141" s="164" t="s">
        <v>3</v>
      </c>
      <c r="N141" s="165" t="s">
        <v>44</v>
      </c>
      <c r="O141" s="33"/>
      <c r="P141" s="166">
        <f>O141*H141</f>
        <v>0</v>
      </c>
      <c r="Q141" s="166">
        <v>0.00048</v>
      </c>
      <c r="R141" s="166">
        <f>Q141*H141</f>
        <v>0.00312</v>
      </c>
      <c r="S141" s="166">
        <v>0</v>
      </c>
      <c r="T141" s="167">
        <f>S141*H141</f>
        <v>0</v>
      </c>
      <c r="AR141" s="15" t="s">
        <v>197</v>
      </c>
      <c r="AT141" s="15" t="s">
        <v>115</v>
      </c>
      <c r="AU141" s="15" t="s">
        <v>120</v>
      </c>
      <c r="AY141" s="15" t="s">
        <v>112</v>
      </c>
      <c r="BE141" s="168">
        <f>IF(N141="základní",J141,0)</f>
        <v>0</v>
      </c>
      <c r="BF141" s="168">
        <f>IF(N141="snížená",J141,0)</f>
        <v>0</v>
      </c>
      <c r="BG141" s="168">
        <f>IF(N141="zákl. přenesená",J141,0)</f>
        <v>0</v>
      </c>
      <c r="BH141" s="168">
        <f>IF(N141="sníž. přenesená",J141,0)</f>
        <v>0</v>
      </c>
      <c r="BI141" s="168">
        <f>IF(N141="nulová",J141,0)</f>
        <v>0</v>
      </c>
      <c r="BJ141" s="15" t="s">
        <v>120</v>
      </c>
      <c r="BK141" s="168">
        <f>ROUND(I141*H141,2)</f>
        <v>0</v>
      </c>
      <c r="BL141" s="15" t="s">
        <v>197</v>
      </c>
      <c r="BM141" s="15" t="s">
        <v>249</v>
      </c>
    </row>
    <row r="142" spans="2:47" s="1" customFormat="1" ht="13.5">
      <c r="B142" s="32"/>
      <c r="D142" s="172" t="s">
        <v>122</v>
      </c>
      <c r="F142" s="173" t="s">
        <v>250</v>
      </c>
      <c r="I142" s="171"/>
      <c r="L142" s="32"/>
      <c r="M142" s="61"/>
      <c r="N142" s="33"/>
      <c r="O142" s="33"/>
      <c r="P142" s="33"/>
      <c r="Q142" s="33"/>
      <c r="R142" s="33"/>
      <c r="S142" s="33"/>
      <c r="T142" s="62"/>
      <c r="AT142" s="15" t="s">
        <v>122</v>
      </c>
      <c r="AU142" s="15" t="s">
        <v>120</v>
      </c>
    </row>
    <row r="143" spans="2:63" s="10" customFormat="1" ht="29.25" customHeight="1">
      <c r="B143" s="142"/>
      <c r="D143" s="153" t="s">
        <v>71</v>
      </c>
      <c r="E143" s="154" t="s">
        <v>251</v>
      </c>
      <c r="F143" s="154" t="s">
        <v>252</v>
      </c>
      <c r="I143" s="145"/>
      <c r="J143" s="155">
        <f>BK143</f>
        <v>0</v>
      </c>
      <c r="L143" s="142"/>
      <c r="M143" s="147"/>
      <c r="N143" s="148"/>
      <c r="O143" s="148"/>
      <c r="P143" s="149">
        <f>SUM(P144:P145)</f>
        <v>0</v>
      </c>
      <c r="Q143" s="148"/>
      <c r="R143" s="149">
        <f>SUM(R144:R145)</f>
        <v>0.022543650000000002</v>
      </c>
      <c r="S143" s="148"/>
      <c r="T143" s="150">
        <f>SUM(T144:T145)</f>
        <v>0</v>
      </c>
      <c r="AR143" s="143" t="s">
        <v>120</v>
      </c>
      <c r="AT143" s="151" t="s">
        <v>71</v>
      </c>
      <c r="AU143" s="151" t="s">
        <v>15</v>
      </c>
      <c r="AY143" s="143" t="s">
        <v>112</v>
      </c>
      <c r="BK143" s="152">
        <f>SUM(BK144:BK145)</f>
        <v>0</v>
      </c>
    </row>
    <row r="144" spans="2:65" s="1" customFormat="1" ht="31.5" customHeight="1">
      <c r="B144" s="156"/>
      <c r="C144" s="157" t="s">
        <v>253</v>
      </c>
      <c r="D144" s="157" t="s">
        <v>115</v>
      </c>
      <c r="E144" s="158" t="s">
        <v>254</v>
      </c>
      <c r="F144" s="159" t="s">
        <v>255</v>
      </c>
      <c r="G144" s="160" t="s">
        <v>135</v>
      </c>
      <c r="H144" s="161">
        <v>83.495</v>
      </c>
      <c r="I144" s="162"/>
      <c r="J144" s="163">
        <f>ROUND(I144*H144,2)</f>
        <v>0</v>
      </c>
      <c r="K144" s="159"/>
      <c r="L144" s="32"/>
      <c r="M144" s="164" t="s">
        <v>3</v>
      </c>
      <c r="N144" s="165" t="s">
        <v>44</v>
      </c>
      <c r="O144" s="33"/>
      <c r="P144" s="166">
        <f>O144*H144</f>
        <v>0</v>
      </c>
      <c r="Q144" s="166">
        <v>0.00027</v>
      </c>
      <c r="R144" s="166">
        <f>Q144*H144</f>
        <v>0.022543650000000002</v>
      </c>
      <c r="S144" s="166">
        <v>0</v>
      </c>
      <c r="T144" s="167">
        <f>S144*H144</f>
        <v>0</v>
      </c>
      <c r="AR144" s="15" t="s">
        <v>197</v>
      </c>
      <c r="AT144" s="15" t="s">
        <v>115</v>
      </c>
      <c r="AU144" s="15" t="s">
        <v>120</v>
      </c>
      <c r="AY144" s="15" t="s">
        <v>112</v>
      </c>
      <c r="BE144" s="168">
        <f>IF(N144="základní",J144,0)</f>
        <v>0</v>
      </c>
      <c r="BF144" s="168">
        <f>IF(N144="snížená",J144,0)</f>
        <v>0</v>
      </c>
      <c r="BG144" s="168">
        <f>IF(N144="zákl. přenesená",J144,0)</f>
        <v>0</v>
      </c>
      <c r="BH144" s="168">
        <f>IF(N144="sníž. přenesená",J144,0)</f>
        <v>0</v>
      </c>
      <c r="BI144" s="168">
        <f>IF(N144="nulová",J144,0)</f>
        <v>0</v>
      </c>
      <c r="BJ144" s="15" t="s">
        <v>120</v>
      </c>
      <c r="BK144" s="168">
        <f>ROUND(I144*H144,2)</f>
        <v>0</v>
      </c>
      <c r="BL144" s="15" t="s">
        <v>197</v>
      </c>
      <c r="BM144" s="15" t="s">
        <v>256</v>
      </c>
    </row>
    <row r="145" spans="2:47" s="1" customFormat="1" ht="27">
      <c r="B145" s="32"/>
      <c r="D145" s="172" t="s">
        <v>122</v>
      </c>
      <c r="F145" s="173" t="s">
        <v>257</v>
      </c>
      <c r="I145" s="171"/>
      <c r="L145" s="32"/>
      <c r="M145" s="61"/>
      <c r="N145" s="33"/>
      <c r="O145" s="33"/>
      <c r="P145" s="33"/>
      <c r="Q145" s="33"/>
      <c r="R145" s="33"/>
      <c r="S145" s="33"/>
      <c r="T145" s="62"/>
      <c r="AT145" s="15" t="s">
        <v>122</v>
      </c>
      <c r="AU145" s="15" t="s">
        <v>120</v>
      </c>
    </row>
    <row r="146" spans="2:63" s="10" customFormat="1" ht="29.25" customHeight="1">
      <c r="B146" s="142"/>
      <c r="D146" s="153" t="s">
        <v>71</v>
      </c>
      <c r="E146" s="154" t="s">
        <v>258</v>
      </c>
      <c r="F146" s="154" t="s">
        <v>259</v>
      </c>
      <c r="I146" s="145"/>
      <c r="J146" s="155">
        <f>BK146</f>
        <v>0</v>
      </c>
      <c r="L146" s="142"/>
      <c r="M146" s="147"/>
      <c r="N146" s="148"/>
      <c r="O146" s="148"/>
      <c r="P146" s="149">
        <f>SUM(P147:P156)</f>
        <v>0</v>
      </c>
      <c r="Q146" s="148"/>
      <c r="R146" s="149">
        <f>SUM(R147:R156)</f>
        <v>0</v>
      </c>
      <c r="S146" s="148"/>
      <c r="T146" s="150">
        <f>SUM(T147:T156)</f>
        <v>0</v>
      </c>
      <c r="AR146" s="143" t="s">
        <v>119</v>
      </c>
      <c r="AT146" s="151" t="s">
        <v>71</v>
      </c>
      <c r="AU146" s="151" t="s">
        <v>15</v>
      </c>
      <c r="AY146" s="143" t="s">
        <v>112</v>
      </c>
      <c r="BK146" s="152">
        <f>SUM(BK147:BK156)</f>
        <v>0</v>
      </c>
    </row>
    <row r="147" spans="2:65" s="1" customFormat="1" ht="22.5" customHeight="1">
      <c r="B147" s="156"/>
      <c r="C147" s="157" t="s">
        <v>260</v>
      </c>
      <c r="D147" s="157" t="s">
        <v>115</v>
      </c>
      <c r="E147" s="158" t="s">
        <v>261</v>
      </c>
      <c r="F147" s="159" t="s">
        <v>262</v>
      </c>
      <c r="G147" s="160" t="s">
        <v>263</v>
      </c>
      <c r="H147" s="161">
        <v>1</v>
      </c>
      <c r="I147" s="162"/>
      <c r="J147" s="163">
        <f>ROUND(I147*H147,2)</f>
        <v>0</v>
      </c>
      <c r="K147" s="159" t="s">
        <v>3</v>
      </c>
      <c r="L147" s="32"/>
      <c r="M147" s="164" t="s">
        <v>3</v>
      </c>
      <c r="N147" s="165" t="s">
        <v>44</v>
      </c>
      <c r="O147" s="33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AR147" s="15" t="s">
        <v>264</v>
      </c>
      <c r="AT147" s="15" t="s">
        <v>115</v>
      </c>
      <c r="AU147" s="15" t="s">
        <v>120</v>
      </c>
      <c r="AY147" s="15" t="s">
        <v>112</v>
      </c>
      <c r="BE147" s="168">
        <f>IF(N147="základní",J147,0)</f>
        <v>0</v>
      </c>
      <c r="BF147" s="168">
        <f>IF(N147="snížená",J147,0)</f>
        <v>0</v>
      </c>
      <c r="BG147" s="168">
        <f>IF(N147="zákl. přenesená",J147,0)</f>
        <v>0</v>
      </c>
      <c r="BH147" s="168">
        <f>IF(N147="sníž. přenesená",J147,0)</f>
        <v>0</v>
      </c>
      <c r="BI147" s="168">
        <f>IF(N147="nulová",J147,0)</f>
        <v>0</v>
      </c>
      <c r="BJ147" s="15" t="s">
        <v>120</v>
      </c>
      <c r="BK147" s="168">
        <f>ROUND(I147*H147,2)</f>
        <v>0</v>
      </c>
      <c r="BL147" s="15" t="s">
        <v>264</v>
      </c>
      <c r="BM147" s="15" t="s">
        <v>265</v>
      </c>
    </row>
    <row r="148" spans="2:47" s="1" customFormat="1" ht="13.5">
      <c r="B148" s="32"/>
      <c r="D148" s="169" t="s">
        <v>122</v>
      </c>
      <c r="F148" s="170" t="s">
        <v>262</v>
      </c>
      <c r="I148" s="171"/>
      <c r="L148" s="32"/>
      <c r="M148" s="61"/>
      <c r="N148" s="33"/>
      <c r="O148" s="33"/>
      <c r="P148" s="33"/>
      <c r="Q148" s="33"/>
      <c r="R148" s="33"/>
      <c r="S148" s="33"/>
      <c r="T148" s="62"/>
      <c r="AT148" s="15" t="s">
        <v>122</v>
      </c>
      <c r="AU148" s="15" t="s">
        <v>120</v>
      </c>
    </row>
    <row r="149" spans="2:65" s="1" customFormat="1" ht="22.5" customHeight="1">
      <c r="B149" s="156"/>
      <c r="C149" s="157" t="s">
        <v>266</v>
      </c>
      <c r="D149" s="157" t="s">
        <v>115</v>
      </c>
      <c r="E149" s="158" t="s">
        <v>267</v>
      </c>
      <c r="F149" s="159" t="s">
        <v>268</v>
      </c>
      <c r="G149" s="160" t="s">
        <v>263</v>
      </c>
      <c r="H149" s="161">
        <v>1</v>
      </c>
      <c r="I149" s="162"/>
      <c r="J149" s="163">
        <f>ROUND(I149*H149,2)</f>
        <v>0</v>
      </c>
      <c r="K149" s="159" t="s">
        <v>3</v>
      </c>
      <c r="L149" s="32"/>
      <c r="M149" s="164" t="s">
        <v>3</v>
      </c>
      <c r="N149" s="165" t="s">
        <v>44</v>
      </c>
      <c r="O149" s="33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AR149" s="15" t="s">
        <v>264</v>
      </c>
      <c r="AT149" s="15" t="s">
        <v>115</v>
      </c>
      <c r="AU149" s="15" t="s">
        <v>120</v>
      </c>
      <c r="AY149" s="15" t="s">
        <v>112</v>
      </c>
      <c r="BE149" s="168">
        <f>IF(N149="základní",J149,0)</f>
        <v>0</v>
      </c>
      <c r="BF149" s="168">
        <f>IF(N149="snížená",J149,0)</f>
        <v>0</v>
      </c>
      <c r="BG149" s="168">
        <f>IF(N149="zákl. přenesená",J149,0)</f>
        <v>0</v>
      </c>
      <c r="BH149" s="168">
        <f>IF(N149="sníž. přenesená",J149,0)</f>
        <v>0</v>
      </c>
      <c r="BI149" s="168">
        <f>IF(N149="nulová",J149,0)</f>
        <v>0</v>
      </c>
      <c r="BJ149" s="15" t="s">
        <v>120</v>
      </c>
      <c r="BK149" s="168">
        <f>ROUND(I149*H149,2)</f>
        <v>0</v>
      </c>
      <c r="BL149" s="15" t="s">
        <v>264</v>
      </c>
      <c r="BM149" s="15" t="s">
        <v>269</v>
      </c>
    </row>
    <row r="150" spans="2:47" s="1" customFormat="1" ht="13.5">
      <c r="B150" s="32"/>
      <c r="D150" s="169" t="s">
        <v>122</v>
      </c>
      <c r="F150" s="170" t="s">
        <v>268</v>
      </c>
      <c r="I150" s="171"/>
      <c r="L150" s="32"/>
      <c r="M150" s="61"/>
      <c r="N150" s="33"/>
      <c r="O150" s="33"/>
      <c r="P150" s="33"/>
      <c r="Q150" s="33"/>
      <c r="R150" s="33"/>
      <c r="S150" s="33"/>
      <c r="T150" s="62"/>
      <c r="AT150" s="15" t="s">
        <v>122</v>
      </c>
      <c r="AU150" s="15" t="s">
        <v>120</v>
      </c>
    </row>
    <row r="151" spans="2:65" s="1" customFormat="1" ht="22.5" customHeight="1">
      <c r="B151" s="156"/>
      <c r="C151" s="157" t="s">
        <v>270</v>
      </c>
      <c r="D151" s="157" t="s">
        <v>115</v>
      </c>
      <c r="E151" s="158" t="s">
        <v>271</v>
      </c>
      <c r="F151" s="159" t="s">
        <v>272</v>
      </c>
      <c r="G151" s="160" t="s">
        <v>263</v>
      </c>
      <c r="H151" s="161">
        <v>1</v>
      </c>
      <c r="I151" s="162"/>
      <c r="J151" s="163">
        <f>ROUND(I151*H151,2)</f>
        <v>0</v>
      </c>
      <c r="K151" s="159" t="s">
        <v>3</v>
      </c>
      <c r="L151" s="32"/>
      <c r="M151" s="164" t="s">
        <v>3</v>
      </c>
      <c r="N151" s="165" t="s">
        <v>44</v>
      </c>
      <c r="O151" s="33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AR151" s="15" t="s">
        <v>264</v>
      </c>
      <c r="AT151" s="15" t="s">
        <v>115</v>
      </c>
      <c r="AU151" s="15" t="s">
        <v>120</v>
      </c>
      <c r="AY151" s="15" t="s">
        <v>112</v>
      </c>
      <c r="BE151" s="168">
        <f>IF(N151="základní",J151,0)</f>
        <v>0</v>
      </c>
      <c r="BF151" s="168">
        <f>IF(N151="snížená",J151,0)</f>
        <v>0</v>
      </c>
      <c r="BG151" s="168">
        <f>IF(N151="zákl. přenesená",J151,0)</f>
        <v>0</v>
      </c>
      <c r="BH151" s="168">
        <f>IF(N151="sníž. přenesená",J151,0)</f>
        <v>0</v>
      </c>
      <c r="BI151" s="168">
        <f>IF(N151="nulová",J151,0)</f>
        <v>0</v>
      </c>
      <c r="BJ151" s="15" t="s">
        <v>120</v>
      </c>
      <c r="BK151" s="168">
        <f>ROUND(I151*H151,2)</f>
        <v>0</v>
      </c>
      <c r="BL151" s="15" t="s">
        <v>264</v>
      </c>
      <c r="BM151" s="15" t="s">
        <v>273</v>
      </c>
    </row>
    <row r="152" spans="2:47" s="1" customFormat="1" ht="13.5">
      <c r="B152" s="32"/>
      <c r="D152" s="169" t="s">
        <v>122</v>
      </c>
      <c r="F152" s="170" t="s">
        <v>272</v>
      </c>
      <c r="I152" s="171"/>
      <c r="L152" s="32"/>
      <c r="M152" s="61"/>
      <c r="N152" s="33"/>
      <c r="O152" s="33"/>
      <c r="P152" s="33"/>
      <c r="Q152" s="33"/>
      <c r="R152" s="33"/>
      <c r="S152" s="33"/>
      <c r="T152" s="62"/>
      <c r="AT152" s="15" t="s">
        <v>122</v>
      </c>
      <c r="AU152" s="15" t="s">
        <v>120</v>
      </c>
    </row>
    <row r="153" spans="2:65" s="1" customFormat="1" ht="22.5" customHeight="1">
      <c r="B153" s="156"/>
      <c r="C153" s="157" t="s">
        <v>274</v>
      </c>
      <c r="D153" s="157" t="s">
        <v>115</v>
      </c>
      <c r="E153" s="158" t="s">
        <v>275</v>
      </c>
      <c r="F153" s="159" t="s">
        <v>276</v>
      </c>
      <c r="G153" s="160" t="s">
        <v>263</v>
      </c>
      <c r="H153" s="161">
        <v>1</v>
      </c>
      <c r="I153" s="162"/>
      <c r="J153" s="163">
        <f>ROUND(I153*H153,2)</f>
        <v>0</v>
      </c>
      <c r="K153" s="159" t="s">
        <v>3</v>
      </c>
      <c r="L153" s="32"/>
      <c r="M153" s="164" t="s">
        <v>3</v>
      </c>
      <c r="N153" s="165" t="s">
        <v>44</v>
      </c>
      <c r="O153" s="33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AR153" s="15" t="s">
        <v>264</v>
      </c>
      <c r="AT153" s="15" t="s">
        <v>115</v>
      </c>
      <c r="AU153" s="15" t="s">
        <v>120</v>
      </c>
      <c r="AY153" s="15" t="s">
        <v>112</v>
      </c>
      <c r="BE153" s="168">
        <f>IF(N153="základní",J153,0)</f>
        <v>0</v>
      </c>
      <c r="BF153" s="168">
        <f>IF(N153="snížená",J153,0)</f>
        <v>0</v>
      </c>
      <c r="BG153" s="168">
        <f>IF(N153="zákl. přenesená",J153,0)</f>
        <v>0</v>
      </c>
      <c r="BH153" s="168">
        <f>IF(N153="sníž. přenesená",J153,0)</f>
        <v>0</v>
      </c>
      <c r="BI153" s="168">
        <f>IF(N153="nulová",J153,0)</f>
        <v>0</v>
      </c>
      <c r="BJ153" s="15" t="s">
        <v>120</v>
      </c>
      <c r="BK153" s="168">
        <f>ROUND(I153*H153,2)</f>
        <v>0</v>
      </c>
      <c r="BL153" s="15" t="s">
        <v>264</v>
      </c>
      <c r="BM153" s="15" t="s">
        <v>277</v>
      </c>
    </row>
    <row r="154" spans="2:47" s="1" customFormat="1" ht="13.5">
      <c r="B154" s="32"/>
      <c r="D154" s="169" t="s">
        <v>122</v>
      </c>
      <c r="F154" s="170" t="s">
        <v>276</v>
      </c>
      <c r="I154" s="171"/>
      <c r="L154" s="32"/>
      <c r="M154" s="61"/>
      <c r="N154" s="33"/>
      <c r="O154" s="33"/>
      <c r="P154" s="33"/>
      <c r="Q154" s="33"/>
      <c r="R154" s="33"/>
      <c r="S154" s="33"/>
      <c r="T154" s="62"/>
      <c r="AT154" s="15" t="s">
        <v>122</v>
      </c>
      <c r="AU154" s="15" t="s">
        <v>120</v>
      </c>
    </row>
    <row r="155" spans="2:65" s="1" customFormat="1" ht="22.5" customHeight="1">
      <c r="B155" s="156"/>
      <c r="C155" s="157" t="s">
        <v>278</v>
      </c>
      <c r="D155" s="157" t="s">
        <v>115</v>
      </c>
      <c r="E155" s="158" t="s">
        <v>279</v>
      </c>
      <c r="F155" s="159" t="s">
        <v>280</v>
      </c>
      <c r="G155" s="160" t="s">
        <v>281</v>
      </c>
      <c r="H155" s="161">
        <v>1</v>
      </c>
      <c r="I155" s="162"/>
      <c r="J155" s="163">
        <f>ROUND(I155*H155,2)</f>
        <v>0</v>
      </c>
      <c r="K155" s="159" t="s">
        <v>3</v>
      </c>
      <c r="L155" s="32"/>
      <c r="M155" s="164" t="s">
        <v>3</v>
      </c>
      <c r="N155" s="165" t="s">
        <v>44</v>
      </c>
      <c r="O155" s="33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AR155" s="15" t="s">
        <v>264</v>
      </c>
      <c r="AT155" s="15" t="s">
        <v>115</v>
      </c>
      <c r="AU155" s="15" t="s">
        <v>120</v>
      </c>
      <c r="AY155" s="15" t="s">
        <v>112</v>
      </c>
      <c r="BE155" s="168">
        <f>IF(N155="základní",J155,0)</f>
        <v>0</v>
      </c>
      <c r="BF155" s="168">
        <f>IF(N155="snížená",J155,0)</f>
        <v>0</v>
      </c>
      <c r="BG155" s="168">
        <f>IF(N155="zákl. přenesená",J155,0)</f>
        <v>0</v>
      </c>
      <c r="BH155" s="168">
        <f>IF(N155="sníž. přenesená",J155,0)</f>
        <v>0</v>
      </c>
      <c r="BI155" s="168">
        <f>IF(N155="nulová",J155,0)</f>
        <v>0</v>
      </c>
      <c r="BJ155" s="15" t="s">
        <v>120</v>
      </c>
      <c r="BK155" s="168">
        <f>ROUND(I155*H155,2)</f>
        <v>0</v>
      </c>
      <c r="BL155" s="15" t="s">
        <v>264</v>
      </c>
      <c r="BM155" s="15" t="s">
        <v>282</v>
      </c>
    </row>
    <row r="156" spans="2:47" s="1" customFormat="1" ht="13.5">
      <c r="B156" s="32"/>
      <c r="D156" s="172" t="s">
        <v>122</v>
      </c>
      <c r="F156" s="173" t="s">
        <v>280</v>
      </c>
      <c r="I156" s="171"/>
      <c r="L156" s="32"/>
      <c r="M156" s="182"/>
      <c r="N156" s="183"/>
      <c r="O156" s="183"/>
      <c r="P156" s="183"/>
      <c r="Q156" s="183"/>
      <c r="R156" s="183"/>
      <c r="S156" s="183"/>
      <c r="T156" s="184"/>
      <c r="AT156" s="15" t="s">
        <v>122</v>
      </c>
      <c r="AU156" s="15" t="s">
        <v>120</v>
      </c>
    </row>
    <row r="157" spans="2:12" s="1" customFormat="1" ht="6.75" customHeight="1">
      <c r="B157" s="47"/>
      <c r="C157" s="48"/>
      <c r="D157" s="48"/>
      <c r="E157" s="48"/>
      <c r="F157" s="48"/>
      <c r="G157" s="48"/>
      <c r="H157" s="48"/>
      <c r="I157" s="109"/>
      <c r="J157" s="48"/>
      <c r="K157" s="48"/>
      <c r="L157" s="32"/>
    </row>
    <row r="158" ht="13.5">
      <c r="AT158" s="185"/>
    </row>
  </sheetData>
  <sheetProtection/>
  <autoFilter ref="C81:K81"/>
  <mergeCells count="6">
    <mergeCell ref="E7:H7"/>
    <mergeCell ref="E22:H22"/>
    <mergeCell ref="E43:H43"/>
    <mergeCell ref="E74:H74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196" customWidth="1"/>
    <col min="2" max="2" width="1.66796875" style="196" customWidth="1"/>
    <col min="3" max="4" width="5" style="196" customWidth="1"/>
    <col min="5" max="5" width="11.66015625" style="196" customWidth="1"/>
    <col min="6" max="6" width="9.16015625" style="196" customWidth="1"/>
    <col min="7" max="7" width="5" style="196" customWidth="1"/>
    <col min="8" max="8" width="77.83203125" style="196" customWidth="1"/>
    <col min="9" max="10" width="20" style="196" customWidth="1"/>
    <col min="11" max="11" width="1.66796875" style="196" customWidth="1"/>
    <col min="12" max="16384" width="9.33203125" style="196" customWidth="1"/>
  </cols>
  <sheetData>
    <row r="1" ht="37.5" customHeight="1"/>
    <row r="2" spans="2:11" ht="7.5" customHeight="1">
      <c r="B2" s="197"/>
      <c r="C2" s="198"/>
      <c r="D2" s="198"/>
      <c r="E2" s="198"/>
      <c r="F2" s="198"/>
      <c r="G2" s="198"/>
      <c r="H2" s="198"/>
      <c r="I2" s="198"/>
      <c r="J2" s="198"/>
      <c r="K2" s="199"/>
    </row>
    <row r="3" spans="2:11" s="202" customFormat="1" ht="45" customHeight="1">
      <c r="B3" s="200"/>
      <c r="C3" s="320" t="s">
        <v>290</v>
      </c>
      <c r="D3" s="320"/>
      <c r="E3" s="320"/>
      <c r="F3" s="320"/>
      <c r="G3" s="320"/>
      <c r="H3" s="320"/>
      <c r="I3" s="320"/>
      <c r="J3" s="320"/>
      <c r="K3" s="201"/>
    </row>
    <row r="4" spans="2:11" ht="25.5" customHeight="1">
      <c r="B4" s="203"/>
      <c r="C4" s="325" t="s">
        <v>291</v>
      </c>
      <c r="D4" s="325"/>
      <c r="E4" s="325"/>
      <c r="F4" s="325"/>
      <c r="G4" s="325"/>
      <c r="H4" s="325"/>
      <c r="I4" s="325"/>
      <c r="J4" s="325"/>
      <c r="K4" s="204"/>
    </row>
    <row r="5" spans="2:11" ht="5.25" customHeight="1">
      <c r="B5" s="203"/>
      <c r="C5" s="205"/>
      <c r="D5" s="205"/>
      <c r="E5" s="205"/>
      <c r="F5" s="205"/>
      <c r="G5" s="205"/>
      <c r="H5" s="205"/>
      <c r="I5" s="205"/>
      <c r="J5" s="205"/>
      <c r="K5" s="204"/>
    </row>
    <row r="6" spans="2:11" ht="15" customHeight="1">
      <c r="B6" s="203"/>
      <c r="C6" s="322" t="s">
        <v>292</v>
      </c>
      <c r="D6" s="322"/>
      <c r="E6" s="322"/>
      <c r="F6" s="322"/>
      <c r="G6" s="322"/>
      <c r="H6" s="322"/>
      <c r="I6" s="322"/>
      <c r="J6" s="322"/>
      <c r="K6" s="204"/>
    </row>
    <row r="7" spans="2:11" ht="15" customHeight="1">
      <c r="B7" s="207"/>
      <c r="C7" s="322" t="s">
        <v>293</v>
      </c>
      <c r="D7" s="322"/>
      <c r="E7" s="322"/>
      <c r="F7" s="322"/>
      <c r="G7" s="322"/>
      <c r="H7" s="322"/>
      <c r="I7" s="322"/>
      <c r="J7" s="322"/>
      <c r="K7" s="204"/>
    </row>
    <row r="8" spans="2:11" ht="12.75" customHeight="1">
      <c r="B8" s="207"/>
      <c r="C8" s="206"/>
      <c r="D8" s="206"/>
      <c r="E8" s="206"/>
      <c r="F8" s="206"/>
      <c r="G8" s="206"/>
      <c r="H8" s="206"/>
      <c r="I8" s="206"/>
      <c r="J8" s="206"/>
      <c r="K8" s="204"/>
    </row>
    <row r="9" spans="2:11" ht="15" customHeight="1">
      <c r="B9" s="207"/>
      <c r="C9" s="322" t="s">
        <v>294</v>
      </c>
      <c r="D9" s="322"/>
      <c r="E9" s="322"/>
      <c r="F9" s="322"/>
      <c r="G9" s="322"/>
      <c r="H9" s="322"/>
      <c r="I9" s="322"/>
      <c r="J9" s="322"/>
      <c r="K9" s="204"/>
    </row>
    <row r="10" spans="2:11" ht="15" customHeight="1">
      <c r="B10" s="207"/>
      <c r="C10" s="206"/>
      <c r="D10" s="322" t="s">
        <v>295</v>
      </c>
      <c r="E10" s="322"/>
      <c r="F10" s="322"/>
      <c r="G10" s="322"/>
      <c r="H10" s="322"/>
      <c r="I10" s="322"/>
      <c r="J10" s="322"/>
      <c r="K10" s="204"/>
    </row>
    <row r="11" spans="2:11" ht="15" customHeight="1">
      <c r="B11" s="207"/>
      <c r="C11" s="208"/>
      <c r="D11" s="322" t="s">
        <v>296</v>
      </c>
      <c r="E11" s="322"/>
      <c r="F11" s="322"/>
      <c r="G11" s="322"/>
      <c r="H11" s="322"/>
      <c r="I11" s="322"/>
      <c r="J11" s="322"/>
      <c r="K11" s="204"/>
    </row>
    <row r="12" spans="2:11" ht="12.75" customHeight="1">
      <c r="B12" s="207"/>
      <c r="C12" s="208"/>
      <c r="D12" s="208"/>
      <c r="E12" s="208"/>
      <c r="F12" s="208"/>
      <c r="G12" s="208"/>
      <c r="H12" s="208"/>
      <c r="I12" s="208"/>
      <c r="J12" s="208"/>
      <c r="K12" s="204"/>
    </row>
    <row r="13" spans="2:11" ht="15" customHeight="1">
      <c r="B13" s="207"/>
      <c r="C13" s="208"/>
      <c r="D13" s="322" t="s">
        <v>297</v>
      </c>
      <c r="E13" s="322"/>
      <c r="F13" s="322"/>
      <c r="G13" s="322"/>
      <c r="H13" s="322"/>
      <c r="I13" s="322"/>
      <c r="J13" s="322"/>
      <c r="K13" s="204"/>
    </row>
    <row r="14" spans="2:11" ht="15" customHeight="1">
      <c r="B14" s="207"/>
      <c r="C14" s="208"/>
      <c r="D14" s="322" t="s">
        <v>298</v>
      </c>
      <c r="E14" s="322"/>
      <c r="F14" s="322"/>
      <c r="G14" s="322"/>
      <c r="H14" s="322"/>
      <c r="I14" s="322"/>
      <c r="J14" s="322"/>
      <c r="K14" s="204"/>
    </row>
    <row r="15" spans="2:11" ht="15" customHeight="1">
      <c r="B15" s="207"/>
      <c r="C15" s="208"/>
      <c r="D15" s="322" t="s">
        <v>299</v>
      </c>
      <c r="E15" s="322"/>
      <c r="F15" s="322"/>
      <c r="G15" s="322"/>
      <c r="H15" s="322"/>
      <c r="I15" s="322"/>
      <c r="J15" s="322"/>
      <c r="K15" s="204"/>
    </row>
    <row r="16" spans="2:11" ht="15" customHeight="1">
      <c r="B16" s="207"/>
      <c r="C16" s="208"/>
      <c r="D16" s="208"/>
      <c r="E16" s="209" t="s">
        <v>75</v>
      </c>
      <c r="F16" s="322" t="s">
        <v>300</v>
      </c>
      <c r="G16" s="322"/>
      <c r="H16" s="322"/>
      <c r="I16" s="322"/>
      <c r="J16" s="322"/>
      <c r="K16" s="204"/>
    </row>
    <row r="17" spans="2:11" ht="15" customHeight="1">
      <c r="B17" s="207"/>
      <c r="C17" s="208"/>
      <c r="D17" s="208"/>
      <c r="E17" s="209" t="s">
        <v>301</v>
      </c>
      <c r="F17" s="322" t="s">
        <v>302</v>
      </c>
      <c r="G17" s="322"/>
      <c r="H17" s="322"/>
      <c r="I17" s="322"/>
      <c r="J17" s="322"/>
      <c r="K17" s="204"/>
    </row>
    <row r="18" spans="2:11" ht="15" customHeight="1">
      <c r="B18" s="207"/>
      <c r="C18" s="208"/>
      <c r="D18" s="208"/>
      <c r="E18" s="209" t="s">
        <v>303</v>
      </c>
      <c r="F18" s="322" t="s">
        <v>304</v>
      </c>
      <c r="G18" s="322"/>
      <c r="H18" s="322"/>
      <c r="I18" s="322"/>
      <c r="J18" s="322"/>
      <c r="K18" s="204"/>
    </row>
    <row r="19" spans="2:11" ht="15" customHeight="1">
      <c r="B19" s="207"/>
      <c r="C19" s="208"/>
      <c r="D19" s="208"/>
      <c r="E19" s="209" t="s">
        <v>305</v>
      </c>
      <c r="F19" s="322" t="s">
        <v>306</v>
      </c>
      <c r="G19" s="322"/>
      <c r="H19" s="322"/>
      <c r="I19" s="322"/>
      <c r="J19" s="322"/>
      <c r="K19" s="204"/>
    </row>
    <row r="20" spans="2:11" ht="15" customHeight="1">
      <c r="B20" s="207"/>
      <c r="C20" s="208"/>
      <c r="D20" s="208"/>
      <c r="E20" s="209" t="s">
        <v>307</v>
      </c>
      <c r="F20" s="322" t="s">
        <v>308</v>
      </c>
      <c r="G20" s="322"/>
      <c r="H20" s="322"/>
      <c r="I20" s="322"/>
      <c r="J20" s="322"/>
      <c r="K20" s="204"/>
    </row>
    <row r="21" spans="2:11" ht="15" customHeight="1">
      <c r="B21" s="207"/>
      <c r="C21" s="208"/>
      <c r="D21" s="208"/>
      <c r="E21" s="209" t="s">
        <v>309</v>
      </c>
      <c r="F21" s="322" t="s">
        <v>310</v>
      </c>
      <c r="G21" s="322"/>
      <c r="H21" s="322"/>
      <c r="I21" s="322"/>
      <c r="J21" s="322"/>
      <c r="K21" s="204"/>
    </row>
    <row r="22" spans="2:11" ht="12.75" customHeight="1">
      <c r="B22" s="207"/>
      <c r="C22" s="208"/>
      <c r="D22" s="208"/>
      <c r="E22" s="208"/>
      <c r="F22" s="208"/>
      <c r="G22" s="208"/>
      <c r="H22" s="208"/>
      <c r="I22" s="208"/>
      <c r="J22" s="208"/>
      <c r="K22" s="204"/>
    </row>
    <row r="23" spans="2:11" ht="15" customHeight="1">
      <c r="B23" s="207"/>
      <c r="C23" s="322" t="s">
        <v>311</v>
      </c>
      <c r="D23" s="322"/>
      <c r="E23" s="322"/>
      <c r="F23" s="322"/>
      <c r="G23" s="322"/>
      <c r="H23" s="322"/>
      <c r="I23" s="322"/>
      <c r="J23" s="322"/>
      <c r="K23" s="204"/>
    </row>
    <row r="24" spans="2:11" ht="15" customHeight="1">
      <c r="B24" s="207"/>
      <c r="C24" s="322" t="s">
        <v>312</v>
      </c>
      <c r="D24" s="322"/>
      <c r="E24" s="322"/>
      <c r="F24" s="322"/>
      <c r="G24" s="322"/>
      <c r="H24" s="322"/>
      <c r="I24" s="322"/>
      <c r="J24" s="322"/>
      <c r="K24" s="204"/>
    </row>
    <row r="25" spans="2:11" ht="15" customHeight="1">
      <c r="B25" s="207"/>
      <c r="C25" s="206"/>
      <c r="D25" s="322" t="s">
        <v>313</v>
      </c>
      <c r="E25" s="322"/>
      <c r="F25" s="322"/>
      <c r="G25" s="322"/>
      <c r="H25" s="322"/>
      <c r="I25" s="322"/>
      <c r="J25" s="322"/>
      <c r="K25" s="204"/>
    </row>
    <row r="26" spans="2:11" ht="15" customHeight="1">
      <c r="B26" s="207"/>
      <c r="C26" s="208"/>
      <c r="D26" s="322" t="s">
        <v>314</v>
      </c>
      <c r="E26" s="322"/>
      <c r="F26" s="322"/>
      <c r="G26" s="322"/>
      <c r="H26" s="322"/>
      <c r="I26" s="322"/>
      <c r="J26" s="322"/>
      <c r="K26" s="204"/>
    </row>
    <row r="27" spans="2:11" ht="12.75" customHeight="1">
      <c r="B27" s="207"/>
      <c r="C27" s="208"/>
      <c r="D27" s="208"/>
      <c r="E27" s="208"/>
      <c r="F27" s="208"/>
      <c r="G27" s="208"/>
      <c r="H27" s="208"/>
      <c r="I27" s="208"/>
      <c r="J27" s="208"/>
      <c r="K27" s="204"/>
    </row>
    <row r="28" spans="2:11" ht="15" customHeight="1">
      <c r="B28" s="207"/>
      <c r="C28" s="208"/>
      <c r="D28" s="322" t="s">
        <v>315</v>
      </c>
      <c r="E28" s="322"/>
      <c r="F28" s="322"/>
      <c r="G28" s="322"/>
      <c r="H28" s="322"/>
      <c r="I28" s="322"/>
      <c r="J28" s="322"/>
      <c r="K28" s="204"/>
    </row>
    <row r="29" spans="2:11" ht="15" customHeight="1">
      <c r="B29" s="207"/>
      <c r="C29" s="208"/>
      <c r="D29" s="322" t="s">
        <v>316</v>
      </c>
      <c r="E29" s="322"/>
      <c r="F29" s="322"/>
      <c r="G29" s="322"/>
      <c r="H29" s="322"/>
      <c r="I29" s="322"/>
      <c r="J29" s="322"/>
      <c r="K29" s="204"/>
    </row>
    <row r="30" spans="2:11" ht="12.75" customHeight="1">
      <c r="B30" s="207"/>
      <c r="C30" s="208"/>
      <c r="D30" s="208"/>
      <c r="E30" s="208"/>
      <c r="F30" s="208"/>
      <c r="G30" s="208"/>
      <c r="H30" s="208"/>
      <c r="I30" s="208"/>
      <c r="J30" s="208"/>
      <c r="K30" s="204"/>
    </row>
    <row r="31" spans="2:11" ht="15" customHeight="1">
      <c r="B31" s="207"/>
      <c r="C31" s="208"/>
      <c r="D31" s="322" t="s">
        <v>317</v>
      </c>
      <c r="E31" s="322"/>
      <c r="F31" s="322"/>
      <c r="G31" s="322"/>
      <c r="H31" s="322"/>
      <c r="I31" s="322"/>
      <c r="J31" s="322"/>
      <c r="K31" s="204"/>
    </row>
    <row r="32" spans="2:11" ht="15" customHeight="1">
      <c r="B32" s="207"/>
      <c r="C32" s="208"/>
      <c r="D32" s="322" t="s">
        <v>318</v>
      </c>
      <c r="E32" s="322"/>
      <c r="F32" s="322"/>
      <c r="G32" s="322"/>
      <c r="H32" s="322"/>
      <c r="I32" s="322"/>
      <c r="J32" s="322"/>
      <c r="K32" s="204"/>
    </row>
    <row r="33" spans="2:11" ht="15" customHeight="1">
      <c r="B33" s="207"/>
      <c r="C33" s="208"/>
      <c r="D33" s="322" t="s">
        <v>319</v>
      </c>
      <c r="E33" s="322"/>
      <c r="F33" s="322"/>
      <c r="G33" s="322"/>
      <c r="H33" s="322"/>
      <c r="I33" s="322"/>
      <c r="J33" s="322"/>
      <c r="K33" s="204"/>
    </row>
    <row r="34" spans="2:11" ht="15" customHeight="1">
      <c r="B34" s="207"/>
      <c r="C34" s="208"/>
      <c r="D34" s="206"/>
      <c r="E34" s="210" t="s">
        <v>97</v>
      </c>
      <c r="F34" s="206"/>
      <c r="G34" s="322" t="s">
        <v>320</v>
      </c>
      <c r="H34" s="322"/>
      <c r="I34" s="322"/>
      <c r="J34" s="322"/>
      <c r="K34" s="204"/>
    </row>
    <row r="35" spans="2:11" ht="30.75" customHeight="1">
      <c r="B35" s="207"/>
      <c r="C35" s="208"/>
      <c r="D35" s="206"/>
      <c r="E35" s="210" t="s">
        <v>321</v>
      </c>
      <c r="F35" s="206"/>
      <c r="G35" s="322" t="s">
        <v>322</v>
      </c>
      <c r="H35" s="322"/>
      <c r="I35" s="322"/>
      <c r="J35" s="322"/>
      <c r="K35" s="204"/>
    </row>
    <row r="36" spans="2:11" ht="15" customHeight="1">
      <c r="B36" s="207"/>
      <c r="C36" s="208"/>
      <c r="D36" s="206"/>
      <c r="E36" s="210" t="s">
        <v>53</v>
      </c>
      <c r="F36" s="206"/>
      <c r="G36" s="322" t="s">
        <v>323</v>
      </c>
      <c r="H36" s="322"/>
      <c r="I36" s="322"/>
      <c r="J36" s="322"/>
      <c r="K36" s="204"/>
    </row>
    <row r="37" spans="2:11" ht="15" customHeight="1">
      <c r="B37" s="207"/>
      <c r="C37" s="208"/>
      <c r="D37" s="206"/>
      <c r="E37" s="210" t="s">
        <v>98</v>
      </c>
      <c r="F37" s="206"/>
      <c r="G37" s="322" t="s">
        <v>324</v>
      </c>
      <c r="H37" s="322"/>
      <c r="I37" s="322"/>
      <c r="J37" s="322"/>
      <c r="K37" s="204"/>
    </row>
    <row r="38" spans="2:11" ht="15" customHeight="1">
      <c r="B38" s="207"/>
      <c r="C38" s="208"/>
      <c r="D38" s="206"/>
      <c r="E38" s="210" t="s">
        <v>99</v>
      </c>
      <c r="F38" s="206"/>
      <c r="G38" s="322" t="s">
        <v>325</v>
      </c>
      <c r="H38" s="322"/>
      <c r="I38" s="322"/>
      <c r="J38" s="322"/>
      <c r="K38" s="204"/>
    </row>
    <row r="39" spans="2:11" ht="15" customHeight="1">
      <c r="B39" s="207"/>
      <c r="C39" s="208"/>
      <c r="D39" s="206"/>
      <c r="E39" s="210" t="s">
        <v>100</v>
      </c>
      <c r="F39" s="206"/>
      <c r="G39" s="322" t="s">
        <v>326</v>
      </c>
      <c r="H39" s="322"/>
      <c r="I39" s="322"/>
      <c r="J39" s="322"/>
      <c r="K39" s="204"/>
    </row>
    <row r="40" spans="2:11" ht="15" customHeight="1">
      <c r="B40" s="207"/>
      <c r="C40" s="208"/>
      <c r="D40" s="206"/>
      <c r="E40" s="210" t="s">
        <v>327</v>
      </c>
      <c r="F40" s="206"/>
      <c r="G40" s="322" t="s">
        <v>328</v>
      </c>
      <c r="H40" s="322"/>
      <c r="I40" s="322"/>
      <c r="J40" s="322"/>
      <c r="K40" s="204"/>
    </row>
    <row r="41" spans="2:11" ht="15" customHeight="1">
      <c r="B41" s="207"/>
      <c r="C41" s="208"/>
      <c r="D41" s="206"/>
      <c r="E41" s="210"/>
      <c r="F41" s="206"/>
      <c r="G41" s="322" t="s">
        <v>329</v>
      </c>
      <c r="H41" s="322"/>
      <c r="I41" s="322"/>
      <c r="J41" s="322"/>
      <c r="K41" s="204"/>
    </row>
    <row r="42" spans="2:11" ht="15" customHeight="1">
      <c r="B42" s="207"/>
      <c r="C42" s="208"/>
      <c r="D42" s="206"/>
      <c r="E42" s="210" t="s">
        <v>330</v>
      </c>
      <c r="F42" s="206"/>
      <c r="G42" s="322" t="s">
        <v>331</v>
      </c>
      <c r="H42" s="322"/>
      <c r="I42" s="322"/>
      <c r="J42" s="322"/>
      <c r="K42" s="204"/>
    </row>
    <row r="43" spans="2:11" ht="15" customHeight="1">
      <c r="B43" s="207"/>
      <c r="C43" s="208"/>
      <c r="D43" s="206"/>
      <c r="E43" s="210" t="s">
        <v>102</v>
      </c>
      <c r="F43" s="206"/>
      <c r="G43" s="322" t="s">
        <v>332</v>
      </c>
      <c r="H43" s="322"/>
      <c r="I43" s="322"/>
      <c r="J43" s="322"/>
      <c r="K43" s="204"/>
    </row>
    <row r="44" spans="2:11" ht="12.75" customHeight="1">
      <c r="B44" s="207"/>
      <c r="C44" s="208"/>
      <c r="D44" s="206"/>
      <c r="E44" s="206"/>
      <c r="F44" s="206"/>
      <c r="G44" s="206"/>
      <c r="H44" s="206"/>
      <c r="I44" s="206"/>
      <c r="J44" s="206"/>
      <c r="K44" s="204"/>
    </row>
    <row r="45" spans="2:11" ht="15" customHeight="1">
      <c r="B45" s="207"/>
      <c r="C45" s="208"/>
      <c r="D45" s="322" t="s">
        <v>333</v>
      </c>
      <c r="E45" s="322"/>
      <c r="F45" s="322"/>
      <c r="G45" s="322"/>
      <c r="H45" s="322"/>
      <c r="I45" s="322"/>
      <c r="J45" s="322"/>
      <c r="K45" s="204"/>
    </row>
    <row r="46" spans="2:11" ht="15" customHeight="1">
      <c r="B46" s="207"/>
      <c r="C46" s="208"/>
      <c r="D46" s="208"/>
      <c r="E46" s="322" t="s">
        <v>334</v>
      </c>
      <c r="F46" s="322"/>
      <c r="G46" s="322"/>
      <c r="H46" s="322"/>
      <c r="I46" s="322"/>
      <c r="J46" s="322"/>
      <c r="K46" s="204"/>
    </row>
    <row r="47" spans="2:11" ht="15" customHeight="1">
      <c r="B47" s="207"/>
      <c r="C47" s="208"/>
      <c r="D47" s="208"/>
      <c r="E47" s="322" t="s">
        <v>335</v>
      </c>
      <c r="F47" s="322"/>
      <c r="G47" s="322"/>
      <c r="H47" s="322"/>
      <c r="I47" s="322"/>
      <c r="J47" s="322"/>
      <c r="K47" s="204"/>
    </row>
    <row r="48" spans="2:11" ht="15" customHeight="1">
      <c r="B48" s="207"/>
      <c r="C48" s="208"/>
      <c r="D48" s="208"/>
      <c r="E48" s="322" t="s">
        <v>336</v>
      </c>
      <c r="F48" s="322"/>
      <c r="G48" s="322"/>
      <c r="H48" s="322"/>
      <c r="I48" s="322"/>
      <c r="J48" s="322"/>
      <c r="K48" s="204"/>
    </row>
    <row r="49" spans="2:11" ht="15" customHeight="1">
      <c r="B49" s="207"/>
      <c r="C49" s="208"/>
      <c r="D49" s="322" t="s">
        <v>337</v>
      </c>
      <c r="E49" s="322"/>
      <c r="F49" s="322"/>
      <c r="G49" s="322"/>
      <c r="H49" s="322"/>
      <c r="I49" s="322"/>
      <c r="J49" s="322"/>
      <c r="K49" s="204"/>
    </row>
    <row r="50" spans="2:11" ht="25.5" customHeight="1">
      <c r="B50" s="203"/>
      <c r="C50" s="325" t="s">
        <v>338</v>
      </c>
      <c r="D50" s="325"/>
      <c r="E50" s="325"/>
      <c r="F50" s="325"/>
      <c r="G50" s="325"/>
      <c r="H50" s="325"/>
      <c r="I50" s="325"/>
      <c r="J50" s="325"/>
      <c r="K50" s="204"/>
    </row>
    <row r="51" spans="2:11" ht="5.25" customHeight="1">
      <c r="B51" s="203"/>
      <c r="C51" s="205"/>
      <c r="D51" s="205"/>
      <c r="E51" s="205"/>
      <c r="F51" s="205"/>
      <c r="G51" s="205"/>
      <c r="H51" s="205"/>
      <c r="I51" s="205"/>
      <c r="J51" s="205"/>
      <c r="K51" s="204"/>
    </row>
    <row r="52" spans="2:11" ht="15" customHeight="1">
      <c r="B52" s="203"/>
      <c r="C52" s="322" t="s">
        <v>339</v>
      </c>
      <c r="D52" s="322"/>
      <c r="E52" s="322"/>
      <c r="F52" s="322"/>
      <c r="G52" s="322"/>
      <c r="H52" s="322"/>
      <c r="I52" s="322"/>
      <c r="J52" s="322"/>
      <c r="K52" s="204"/>
    </row>
    <row r="53" spans="2:11" ht="15" customHeight="1">
      <c r="B53" s="203"/>
      <c r="C53" s="322" t="s">
        <v>340</v>
      </c>
      <c r="D53" s="322"/>
      <c r="E53" s="322"/>
      <c r="F53" s="322"/>
      <c r="G53" s="322"/>
      <c r="H53" s="322"/>
      <c r="I53" s="322"/>
      <c r="J53" s="322"/>
      <c r="K53" s="204"/>
    </row>
    <row r="54" spans="2:11" ht="12.75" customHeight="1">
      <c r="B54" s="203"/>
      <c r="C54" s="206"/>
      <c r="D54" s="206"/>
      <c r="E54" s="206"/>
      <c r="F54" s="206"/>
      <c r="G54" s="206"/>
      <c r="H54" s="206"/>
      <c r="I54" s="206"/>
      <c r="J54" s="206"/>
      <c r="K54" s="204"/>
    </row>
    <row r="55" spans="2:11" ht="15" customHeight="1">
      <c r="B55" s="203"/>
      <c r="C55" s="322" t="s">
        <v>341</v>
      </c>
      <c r="D55" s="322"/>
      <c r="E55" s="322"/>
      <c r="F55" s="322"/>
      <c r="G55" s="322"/>
      <c r="H55" s="322"/>
      <c r="I55" s="322"/>
      <c r="J55" s="322"/>
      <c r="K55" s="204"/>
    </row>
    <row r="56" spans="2:11" ht="15" customHeight="1">
      <c r="B56" s="203"/>
      <c r="C56" s="208"/>
      <c r="D56" s="322" t="s">
        <v>342</v>
      </c>
      <c r="E56" s="322"/>
      <c r="F56" s="322"/>
      <c r="G56" s="322"/>
      <c r="H56" s="322"/>
      <c r="I56" s="322"/>
      <c r="J56" s="322"/>
      <c r="K56" s="204"/>
    </row>
    <row r="57" spans="2:11" ht="15" customHeight="1">
      <c r="B57" s="203"/>
      <c r="C57" s="208"/>
      <c r="D57" s="322" t="s">
        <v>343</v>
      </c>
      <c r="E57" s="322"/>
      <c r="F57" s="322"/>
      <c r="G57" s="322"/>
      <c r="H57" s="322"/>
      <c r="I57" s="322"/>
      <c r="J57" s="322"/>
      <c r="K57" s="204"/>
    </row>
    <row r="58" spans="2:11" ht="15" customHeight="1">
      <c r="B58" s="203"/>
      <c r="C58" s="208"/>
      <c r="D58" s="322" t="s">
        <v>344</v>
      </c>
      <c r="E58" s="322"/>
      <c r="F58" s="322"/>
      <c r="G58" s="322"/>
      <c r="H58" s="322"/>
      <c r="I58" s="322"/>
      <c r="J58" s="322"/>
      <c r="K58" s="204"/>
    </row>
    <row r="59" spans="2:11" ht="15" customHeight="1">
      <c r="B59" s="203"/>
      <c r="C59" s="208"/>
      <c r="D59" s="322" t="s">
        <v>345</v>
      </c>
      <c r="E59" s="322"/>
      <c r="F59" s="322"/>
      <c r="G59" s="322"/>
      <c r="H59" s="322"/>
      <c r="I59" s="322"/>
      <c r="J59" s="322"/>
      <c r="K59" s="204"/>
    </row>
    <row r="60" spans="2:11" ht="15" customHeight="1">
      <c r="B60" s="203"/>
      <c r="C60" s="208"/>
      <c r="D60" s="324" t="s">
        <v>346</v>
      </c>
      <c r="E60" s="324"/>
      <c r="F60" s="324"/>
      <c r="G60" s="324"/>
      <c r="H60" s="324"/>
      <c r="I60" s="324"/>
      <c r="J60" s="324"/>
      <c r="K60" s="204"/>
    </row>
    <row r="61" spans="2:11" ht="15" customHeight="1">
      <c r="B61" s="203"/>
      <c r="C61" s="208"/>
      <c r="D61" s="322" t="s">
        <v>347</v>
      </c>
      <c r="E61" s="322"/>
      <c r="F61" s="322"/>
      <c r="G61" s="322"/>
      <c r="H61" s="322"/>
      <c r="I61" s="322"/>
      <c r="J61" s="322"/>
      <c r="K61" s="204"/>
    </row>
    <row r="62" spans="2:11" ht="12.75" customHeight="1">
      <c r="B62" s="203"/>
      <c r="C62" s="208"/>
      <c r="D62" s="208"/>
      <c r="E62" s="211"/>
      <c r="F62" s="208"/>
      <c r="G62" s="208"/>
      <c r="H62" s="208"/>
      <c r="I62" s="208"/>
      <c r="J62" s="208"/>
      <c r="K62" s="204"/>
    </row>
    <row r="63" spans="2:11" ht="15" customHeight="1">
      <c r="B63" s="203"/>
      <c r="C63" s="208"/>
      <c r="D63" s="322" t="s">
        <v>348</v>
      </c>
      <c r="E63" s="322"/>
      <c r="F63" s="322"/>
      <c r="G63" s="322"/>
      <c r="H63" s="322"/>
      <c r="I63" s="322"/>
      <c r="J63" s="322"/>
      <c r="K63" s="204"/>
    </row>
    <row r="64" spans="2:11" ht="15" customHeight="1">
      <c r="B64" s="203"/>
      <c r="C64" s="208"/>
      <c r="D64" s="324" t="s">
        <v>349</v>
      </c>
      <c r="E64" s="324"/>
      <c r="F64" s="324"/>
      <c r="G64" s="324"/>
      <c r="H64" s="324"/>
      <c r="I64" s="324"/>
      <c r="J64" s="324"/>
      <c r="K64" s="204"/>
    </row>
    <row r="65" spans="2:11" ht="15" customHeight="1">
      <c r="B65" s="203"/>
      <c r="C65" s="208"/>
      <c r="D65" s="322" t="s">
        <v>350</v>
      </c>
      <c r="E65" s="322"/>
      <c r="F65" s="322"/>
      <c r="G65" s="322"/>
      <c r="H65" s="322"/>
      <c r="I65" s="322"/>
      <c r="J65" s="322"/>
      <c r="K65" s="204"/>
    </row>
    <row r="66" spans="2:11" ht="15" customHeight="1">
      <c r="B66" s="203"/>
      <c r="C66" s="208"/>
      <c r="D66" s="322" t="s">
        <v>351</v>
      </c>
      <c r="E66" s="322"/>
      <c r="F66" s="322"/>
      <c r="G66" s="322"/>
      <c r="H66" s="322"/>
      <c r="I66" s="322"/>
      <c r="J66" s="322"/>
      <c r="K66" s="204"/>
    </row>
    <row r="67" spans="2:11" ht="15" customHeight="1">
      <c r="B67" s="203"/>
      <c r="C67" s="208"/>
      <c r="D67" s="322" t="s">
        <v>352</v>
      </c>
      <c r="E67" s="322"/>
      <c r="F67" s="322"/>
      <c r="G67" s="322"/>
      <c r="H67" s="322"/>
      <c r="I67" s="322"/>
      <c r="J67" s="322"/>
      <c r="K67" s="204"/>
    </row>
    <row r="68" spans="2:11" ht="15" customHeight="1">
      <c r="B68" s="203"/>
      <c r="C68" s="208"/>
      <c r="D68" s="322" t="s">
        <v>353</v>
      </c>
      <c r="E68" s="322"/>
      <c r="F68" s="322"/>
      <c r="G68" s="322"/>
      <c r="H68" s="322"/>
      <c r="I68" s="322"/>
      <c r="J68" s="322"/>
      <c r="K68" s="204"/>
    </row>
    <row r="69" spans="2:11" ht="12.75" customHeight="1">
      <c r="B69" s="212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2:11" ht="18.75" customHeight="1">
      <c r="B70" s="215"/>
      <c r="C70" s="215"/>
      <c r="D70" s="215"/>
      <c r="E70" s="215"/>
      <c r="F70" s="215"/>
      <c r="G70" s="215"/>
      <c r="H70" s="215"/>
      <c r="I70" s="215"/>
      <c r="J70" s="215"/>
      <c r="K70" s="216"/>
    </row>
    <row r="71" spans="2:11" ht="18.75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</row>
    <row r="72" spans="2:11" ht="7.5" customHeight="1">
      <c r="B72" s="217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45" customHeight="1">
      <c r="B73" s="220"/>
      <c r="C73" s="323" t="s">
        <v>289</v>
      </c>
      <c r="D73" s="323"/>
      <c r="E73" s="323"/>
      <c r="F73" s="323"/>
      <c r="G73" s="323"/>
      <c r="H73" s="323"/>
      <c r="I73" s="323"/>
      <c r="J73" s="323"/>
      <c r="K73" s="221"/>
    </row>
    <row r="74" spans="2:11" ht="17.25" customHeight="1">
      <c r="B74" s="220"/>
      <c r="C74" s="222" t="s">
        <v>354</v>
      </c>
      <c r="D74" s="222"/>
      <c r="E74" s="222"/>
      <c r="F74" s="222" t="s">
        <v>355</v>
      </c>
      <c r="G74" s="223"/>
      <c r="H74" s="222" t="s">
        <v>98</v>
      </c>
      <c r="I74" s="222" t="s">
        <v>57</v>
      </c>
      <c r="J74" s="222" t="s">
        <v>356</v>
      </c>
      <c r="K74" s="221"/>
    </row>
    <row r="75" spans="2:11" ht="17.25" customHeight="1">
      <c r="B75" s="220"/>
      <c r="C75" s="224" t="s">
        <v>357</v>
      </c>
      <c r="D75" s="224"/>
      <c r="E75" s="224"/>
      <c r="F75" s="225" t="s">
        <v>358</v>
      </c>
      <c r="G75" s="226"/>
      <c r="H75" s="224"/>
      <c r="I75" s="224"/>
      <c r="J75" s="224" t="s">
        <v>359</v>
      </c>
      <c r="K75" s="221"/>
    </row>
    <row r="76" spans="2:11" ht="5.25" customHeight="1">
      <c r="B76" s="220"/>
      <c r="C76" s="227"/>
      <c r="D76" s="227"/>
      <c r="E76" s="227"/>
      <c r="F76" s="227"/>
      <c r="G76" s="228"/>
      <c r="H76" s="227"/>
      <c r="I76" s="227"/>
      <c r="J76" s="227"/>
      <c r="K76" s="221"/>
    </row>
    <row r="77" spans="2:11" ht="15" customHeight="1">
      <c r="B77" s="220"/>
      <c r="C77" s="210" t="s">
        <v>53</v>
      </c>
      <c r="D77" s="227"/>
      <c r="E77" s="227"/>
      <c r="F77" s="229" t="s">
        <v>360</v>
      </c>
      <c r="G77" s="228"/>
      <c r="H77" s="210" t="s">
        <v>361</v>
      </c>
      <c r="I77" s="210" t="s">
        <v>362</v>
      </c>
      <c r="J77" s="210">
        <v>20</v>
      </c>
      <c r="K77" s="221"/>
    </row>
    <row r="78" spans="2:11" ht="15" customHeight="1">
      <c r="B78" s="220"/>
      <c r="C78" s="210" t="s">
        <v>363</v>
      </c>
      <c r="D78" s="210"/>
      <c r="E78" s="210"/>
      <c r="F78" s="229" t="s">
        <v>360</v>
      </c>
      <c r="G78" s="228"/>
      <c r="H78" s="210" t="s">
        <v>364</v>
      </c>
      <c r="I78" s="210" t="s">
        <v>362</v>
      </c>
      <c r="J78" s="210">
        <v>120</v>
      </c>
      <c r="K78" s="221"/>
    </row>
    <row r="79" spans="2:11" ht="15" customHeight="1">
      <c r="B79" s="230"/>
      <c r="C79" s="210" t="s">
        <v>365</v>
      </c>
      <c r="D79" s="210"/>
      <c r="E79" s="210"/>
      <c r="F79" s="229" t="s">
        <v>366</v>
      </c>
      <c r="G79" s="228"/>
      <c r="H79" s="210" t="s">
        <v>367</v>
      </c>
      <c r="I79" s="210" t="s">
        <v>362</v>
      </c>
      <c r="J79" s="210">
        <v>50</v>
      </c>
      <c r="K79" s="221"/>
    </row>
    <row r="80" spans="2:11" ht="15" customHeight="1">
      <c r="B80" s="230"/>
      <c r="C80" s="210" t="s">
        <v>368</v>
      </c>
      <c r="D80" s="210"/>
      <c r="E80" s="210"/>
      <c r="F80" s="229" t="s">
        <v>360</v>
      </c>
      <c r="G80" s="228"/>
      <c r="H80" s="210" t="s">
        <v>369</v>
      </c>
      <c r="I80" s="210" t="s">
        <v>370</v>
      </c>
      <c r="J80" s="210"/>
      <c r="K80" s="221"/>
    </row>
    <row r="81" spans="2:11" ht="15" customHeight="1">
      <c r="B81" s="230"/>
      <c r="C81" s="231" t="s">
        <v>371</v>
      </c>
      <c r="D81" s="231"/>
      <c r="E81" s="231"/>
      <c r="F81" s="232" t="s">
        <v>366</v>
      </c>
      <c r="G81" s="231"/>
      <c r="H81" s="231" t="s">
        <v>372</v>
      </c>
      <c r="I81" s="231" t="s">
        <v>362</v>
      </c>
      <c r="J81" s="231">
        <v>15</v>
      </c>
      <c r="K81" s="221"/>
    </row>
    <row r="82" spans="2:11" ht="15" customHeight="1">
      <c r="B82" s="230"/>
      <c r="C82" s="231" t="s">
        <v>373</v>
      </c>
      <c r="D82" s="231"/>
      <c r="E82" s="231"/>
      <c r="F82" s="232" t="s">
        <v>366</v>
      </c>
      <c r="G82" s="231"/>
      <c r="H82" s="231" t="s">
        <v>374</v>
      </c>
      <c r="I82" s="231" t="s">
        <v>362</v>
      </c>
      <c r="J82" s="231">
        <v>15</v>
      </c>
      <c r="K82" s="221"/>
    </row>
    <row r="83" spans="2:11" ht="15" customHeight="1">
      <c r="B83" s="230"/>
      <c r="C83" s="231" t="s">
        <v>375</v>
      </c>
      <c r="D83" s="231"/>
      <c r="E83" s="231"/>
      <c r="F83" s="232" t="s">
        <v>366</v>
      </c>
      <c r="G83" s="231"/>
      <c r="H83" s="231" t="s">
        <v>376</v>
      </c>
      <c r="I83" s="231" t="s">
        <v>362</v>
      </c>
      <c r="J83" s="231">
        <v>20</v>
      </c>
      <c r="K83" s="221"/>
    </row>
    <row r="84" spans="2:11" ht="15" customHeight="1">
      <c r="B84" s="230"/>
      <c r="C84" s="231" t="s">
        <v>377</v>
      </c>
      <c r="D84" s="231"/>
      <c r="E84" s="231"/>
      <c r="F84" s="232" t="s">
        <v>366</v>
      </c>
      <c r="G84" s="231"/>
      <c r="H84" s="231" t="s">
        <v>378</v>
      </c>
      <c r="I84" s="231" t="s">
        <v>362</v>
      </c>
      <c r="J84" s="231">
        <v>20</v>
      </c>
      <c r="K84" s="221"/>
    </row>
    <row r="85" spans="2:11" ht="15" customHeight="1">
      <c r="B85" s="230"/>
      <c r="C85" s="210" t="s">
        <v>379</v>
      </c>
      <c r="D85" s="210"/>
      <c r="E85" s="210"/>
      <c r="F85" s="229" t="s">
        <v>366</v>
      </c>
      <c r="G85" s="228"/>
      <c r="H85" s="210" t="s">
        <v>380</v>
      </c>
      <c r="I85" s="210" t="s">
        <v>362</v>
      </c>
      <c r="J85" s="210">
        <v>50</v>
      </c>
      <c r="K85" s="221"/>
    </row>
    <row r="86" spans="2:11" ht="15" customHeight="1">
      <c r="B86" s="230"/>
      <c r="C86" s="210" t="s">
        <v>381</v>
      </c>
      <c r="D86" s="210"/>
      <c r="E86" s="210"/>
      <c r="F86" s="229" t="s">
        <v>366</v>
      </c>
      <c r="G86" s="228"/>
      <c r="H86" s="210" t="s">
        <v>382</v>
      </c>
      <c r="I86" s="210" t="s">
        <v>362</v>
      </c>
      <c r="J86" s="210">
        <v>20</v>
      </c>
      <c r="K86" s="221"/>
    </row>
    <row r="87" spans="2:11" ht="15" customHeight="1">
      <c r="B87" s="230"/>
      <c r="C87" s="210" t="s">
        <v>383</v>
      </c>
      <c r="D87" s="210"/>
      <c r="E87" s="210"/>
      <c r="F87" s="229" t="s">
        <v>366</v>
      </c>
      <c r="G87" s="228"/>
      <c r="H87" s="210" t="s">
        <v>384</v>
      </c>
      <c r="I87" s="210" t="s">
        <v>362</v>
      </c>
      <c r="J87" s="210">
        <v>20</v>
      </c>
      <c r="K87" s="221"/>
    </row>
    <row r="88" spans="2:11" ht="15" customHeight="1">
      <c r="B88" s="230"/>
      <c r="C88" s="210" t="s">
        <v>385</v>
      </c>
      <c r="D88" s="210"/>
      <c r="E88" s="210"/>
      <c r="F88" s="229" t="s">
        <v>366</v>
      </c>
      <c r="G88" s="228"/>
      <c r="H88" s="210" t="s">
        <v>386</v>
      </c>
      <c r="I88" s="210" t="s">
        <v>362</v>
      </c>
      <c r="J88" s="210">
        <v>50</v>
      </c>
      <c r="K88" s="221"/>
    </row>
    <row r="89" spans="2:11" ht="15" customHeight="1">
      <c r="B89" s="230"/>
      <c r="C89" s="210" t="s">
        <v>387</v>
      </c>
      <c r="D89" s="210"/>
      <c r="E89" s="210"/>
      <c r="F89" s="229" t="s">
        <v>366</v>
      </c>
      <c r="G89" s="228"/>
      <c r="H89" s="210" t="s">
        <v>387</v>
      </c>
      <c r="I89" s="210" t="s">
        <v>362</v>
      </c>
      <c r="J89" s="210">
        <v>50</v>
      </c>
      <c r="K89" s="221"/>
    </row>
    <row r="90" spans="2:11" ht="15" customHeight="1">
      <c r="B90" s="230"/>
      <c r="C90" s="210" t="s">
        <v>103</v>
      </c>
      <c r="D90" s="210"/>
      <c r="E90" s="210"/>
      <c r="F90" s="229" t="s">
        <v>366</v>
      </c>
      <c r="G90" s="228"/>
      <c r="H90" s="210" t="s">
        <v>388</v>
      </c>
      <c r="I90" s="210" t="s">
        <v>362</v>
      </c>
      <c r="J90" s="210">
        <v>255</v>
      </c>
      <c r="K90" s="221"/>
    </row>
    <row r="91" spans="2:11" ht="15" customHeight="1">
      <c r="B91" s="230"/>
      <c r="C91" s="210" t="s">
        <v>389</v>
      </c>
      <c r="D91" s="210"/>
      <c r="E91" s="210"/>
      <c r="F91" s="229" t="s">
        <v>360</v>
      </c>
      <c r="G91" s="228"/>
      <c r="H91" s="210" t="s">
        <v>390</v>
      </c>
      <c r="I91" s="210" t="s">
        <v>391</v>
      </c>
      <c r="J91" s="210"/>
      <c r="K91" s="221"/>
    </row>
    <row r="92" spans="2:11" ht="15" customHeight="1">
      <c r="B92" s="230"/>
      <c r="C92" s="210" t="s">
        <v>392</v>
      </c>
      <c r="D92" s="210"/>
      <c r="E92" s="210"/>
      <c r="F92" s="229" t="s">
        <v>360</v>
      </c>
      <c r="G92" s="228"/>
      <c r="H92" s="210" t="s">
        <v>393</v>
      </c>
      <c r="I92" s="210" t="s">
        <v>394</v>
      </c>
      <c r="J92" s="210"/>
      <c r="K92" s="221"/>
    </row>
    <row r="93" spans="2:11" ht="15" customHeight="1">
      <c r="B93" s="230"/>
      <c r="C93" s="210" t="s">
        <v>395</v>
      </c>
      <c r="D93" s="210"/>
      <c r="E93" s="210"/>
      <c r="F93" s="229" t="s">
        <v>360</v>
      </c>
      <c r="G93" s="228"/>
      <c r="H93" s="210" t="s">
        <v>395</v>
      </c>
      <c r="I93" s="210" t="s">
        <v>394</v>
      </c>
      <c r="J93" s="210"/>
      <c r="K93" s="221"/>
    </row>
    <row r="94" spans="2:11" ht="15" customHeight="1">
      <c r="B94" s="230"/>
      <c r="C94" s="210" t="s">
        <v>38</v>
      </c>
      <c r="D94" s="210"/>
      <c r="E94" s="210"/>
      <c r="F94" s="229" t="s">
        <v>360</v>
      </c>
      <c r="G94" s="228"/>
      <c r="H94" s="210" t="s">
        <v>396</v>
      </c>
      <c r="I94" s="210" t="s">
        <v>394</v>
      </c>
      <c r="J94" s="210"/>
      <c r="K94" s="221"/>
    </row>
    <row r="95" spans="2:11" ht="15" customHeight="1">
      <c r="B95" s="230"/>
      <c r="C95" s="210" t="s">
        <v>48</v>
      </c>
      <c r="D95" s="210"/>
      <c r="E95" s="210"/>
      <c r="F95" s="229" t="s">
        <v>360</v>
      </c>
      <c r="G95" s="228"/>
      <c r="H95" s="210" t="s">
        <v>397</v>
      </c>
      <c r="I95" s="210" t="s">
        <v>394</v>
      </c>
      <c r="J95" s="210"/>
      <c r="K95" s="221"/>
    </row>
    <row r="96" spans="2:11" ht="15" customHeight="1">
      <c r="B96" s="233"/>
      <c r="C96" s="234"/>
      <c r="D96" s="234"/>
      <c r="E96" s="234"/>
      <c r="F96" s="234"/>
      <c r="G96" s="234"/>
      <c r="H96" s="234"/>
      <c r="I96" s="234"/>
      <c r="J96" s="234"/>
      <c r="K96" s="235"/>
    </row>
    <row r="97" spans="2:11" ht="18.75" customHeight="1">
      <c r="B97" s="236"/>
      <c r="C97" s="237"/>
      <c r="D97" s="237"/>
      <c r="E97" s="237"/>
      <c r="F97" s="237"/>
      <c r="G97" s="237"/>
      <c r="H97" s="237"/>
      <c r="I97" s="237"/>
      <c r="J97" s="237"/>
      <c r="K97" s="236"/>
    </row>
    <row r="98" spans="2:11" ht="18.75" customHeight="1">
      <c r="B98" s="216"/>
      <c r="C98" s="216"/>
      <c r="D98" s="216"/>
      <c r="E98" s="216"/>
      <c r="F98" s="216"/>
      <c r="G98" s="216"/>
      <c r="H98" s="216"/>
      <c r="I98" s="216"/>
      <c r="J98" s="216"/>
      <c r="K98" s="216"/>
    </row>
    <row r="99" spans="2:11" ht="7.5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9"/>
    </row>
    <row r="100" spans="2:11" ht="45" customHeight="1">
      <c r="B100" s="220"/>
      <c r="C100" s="323" t="s">
        <v>398</v>
      </c>
      <c r="D100" s="323"/>
      <c r="E100" s="323"/>
      <c r="F100" s="323"/>
      <c r="G100" s="323"/>
      <c r="H100" s="323"/>
      <c r="I100" s="323"/>
      <c r="J100" s="323"/>
      <c r="K100" s="221"/>
    </row>
    <row r="101" spans="2:11" ht="17.25" customHeight="1">
      <c r="B101" s="220"/>
      <c r="C101" s="222" t="s">
        <v>354</v>
      </c>
      <c r="D101" s="222"/>
      <c r="E101" s="222"/>
      <c r="F101" s="222" t="s">
        <v>355</v>
      </c>
      <c r="G101" s="223"/>
      <c r="H101" s="222" t="s">
        <v>98</v>
      </c>
      <c r="I101" s="222" t="s">
        <v>57</v>
      </c>
      <c r="J101" s="222" t="s">
        <v>356</v>
      </c>
      <c r="K101" s="221"/>
    </row>
    <row r="102" spans="2:11" ht="17.25" customHeight="1">
      <c r="B102" s="220"/>
      <c r="C102" s="224" t="s">
        <v>357</v>
      </c>
      <c r="D102" s="224"/>
      <c r="E102" s="224"/>
      <c r="F102" s="225" t="s">
        <v>358</v>
      </c>
      <c r="G102" s="226"/>
      <c r="H102" s="224"/>
      <c r="I102" s="224"/>
      <c r="J102" s="224" t="s">
        <v>359</v>
      </c>
      <c r="K102" s="221"/>
    </row>
    <row r="103" spans="2:11" ht="5.25" customHeight="1">
      <c r="B103" s="220"/>
      <c r="C103" s="222"/>
      <c r="D103" s="222"/>
      <c r="E103" s="222"/>
      <c r="F103" s="222"/>
      <c r="G103" s="238"/>
      <c r="H103" s="222"/>
      <c r="I103" s="222"/>
      <c r="J103" s="222"/>
      <c r="K103" s="221"/>
    </row>
    <row r="104" spans="2:11" ht="15" customHeight="1">
      <c r="B104" s="220"/>
      <c r="C104" s="210" t="s">
        <v>53</v>
      </c>
      <c r="D104" s="227"/>
      <c r="E104" s="227"/>
      <c r="F104" s="229" t="s">
        <v>360</v>
      </c>
      <c r="G104" s="238"/>
      <c r="H104" s="210" t="s">
        <v>399</v>
      </c>
      <c r="I104" s="210" t="s">
        <v>362</v>
      </c>
      <c r="J104" s="210">
        <v>20</v>
      </c>
      <c r="K104" s="221"/>
    </row>
    <row r="105" spans="2:11" ht="15" customHeight="1">
      <c r="B105" s="220"/>
      <c r="C105" s="210" t="s">
        <v>363</v>
      </c>
      <c r="D105" s="210"/>
      <c r="E105" s="210"/>
      <c r="F105" s="229" t="s">
        <v>360</v>
      </c>
      <c r="G105" s="210"/>
      <c r="H105" s="210" t="s">
        <v>399</v>
      </c>
      <c r="I105" s="210" t="s">
        <v>362</v>
      </c>
      <c r="J105" s="210">
        <v>120</v>
      </c>
      <c r="K105" s="221"/>
    </row>
    <row r="106" spans="2:11" ht="15" customHeight="1">
      <c r="B106" s="230"/>
      <c r="C106" s="210" t="s">
        <v>365</v>
      </c>
      <c r="D106" s="210"/>
      <c r="E106" s="210"/>
      <c r="F106" s="229" t="s">
        <v>366</v>
      </c>
      <c r="G106" s="210"/>
      <c r="H106" s="210" t="s">
        <v>399</v>
      </c>
      <c r="I106" s="210" t="s">
        <v>362</v>
      </c>
      <c r="J106" s="210">
        <v>50</v>
      </c>
      <c r="K106" s="221"/>
    </row>
    <row r="107" spans="2:11" ht="15" customHeight="1">
      <c r="B107" s="230"/>
      <c r="C107" s="210" t="s">
        <v>368</v>
      </c>
      <c r="D107" s="210"/>
      <c r="E107" s="210"/>
      <c r="F107" s="229" t="s">
        <v>360</v>
      </c>
      <c r="G107" s="210"/>
      <c r="H107" s="210" t="s">
        <v>399</v>
      </c>
      <c r="I107" s="210" t="s">
        <v>370</v>
      </c>
      <c r="J107" s="210"/>
      <c r="K107" s="221"/>
    </row>
    <row r="108" spans="2:11" ht="15" customHeight="1">
      <c r="B108" s="230"/>
      <c r="C108" s="210" t="s">
        <v>379</v>
      </c>
      <c r="D108" s="210"/>
      <c r="E108" s="210"/>
      <c r="F108" s="229" t="s">
        <v>366</v>
      </c>
      <c r="G108" s="210"/>
      <c r="H108" s="210" t="s">
        <v>399</v>
      </c>
      <c r="I108" s="210" t="s">
        <v>362</v>
      </c>
      <c r="J108" s="210">
        <v>50</v>
      </c>
      <c r="K108" s="221"/>
    </row>
    <row r="109" spans="2:11" ht="15" customHeight="1">
      <c r="B109" s="230"/>
      <c r="C109" s="210" t="s">
        <v>387</v>
      </c>
      <c r="D109" s="210"/>
      <c r="E109" s="210"/>
      <c r="F109" s="229" t="s">
        <v>366</v>
      </c>
      <c r="G109" s="210"/>
      <c r="H109" s="210" t="s">
        <v>399</v>
      </c>
      <c r="I109" s="210" t="s">
        <v>362</v>
      </c>
      <c r="J109" s="210">
        <v>50</v>
      </c>
      <c r="K109" s="221"/>
    </row>
    <row r="110" spans="2:11" ht="15" customHeight="1">
      <c r="B110" s="230"/>
      <c r="C110" s="210" t="s">
        <v>385</v>
      </c>
      <c r="D110" s="210"/>
      <c r="E110" s="210"/>
      <c r="F110" s="229" t="s">
        <v>366</v>
      </c>
      <c r="G110" s="210"/>
      <c r="H110" s="210" t="s">
        <v>399</v>
      </c>
      <c r="I110" s="210" t="s">
        <v>362</v>
      </c>
      <c r="J110" s="210">
        <v>50</v>
      </c>
      <c r="K110" s="221"/>
    </row>
    <row r="111" spans="2:11" ht="15" customHeight="1">
      <c r="B111" s="230"/>
      <c r="C111" s="210" t="s">
        <v>53</v>
      </c>
      <c r="D111" s="210"/>
      <c r="E111" s="210"/>
      <c r="F111" s="229" t="s">
        <v>360</v>
      </c>
      <c r="G111" s="210"/>
      <c r="H111" s="210" t="s">
        <v>400</v>
      </c>
      <c r="I111" s="210" t="s">
        <v>362</v>
      </c>
      <c r="J111" s="210">
        <v>20</v>
      </c>
      <c r="K111" s="221"/>
    </row>
    <row r="112" spans="2:11" ht="15" customHeight="1">
      <c r="B112" s="230"/>
      <c r="C112" s="210" t="s">
        <v>401</v>
      </c>
      <c r="D112" s="210"/>
      <c r="E112" s="210"/>
      <c r="F112" s="229" t="s">
        <v>360</v>
      </c>
      <c r="G112" s="210"/>
      <c r="H112" s="210" t="s">
        <v>402</v>
      </c>
      <c r="I112" s="210" t="s">
        <v>362</v>
      </c>
      <c r="J112" s="210">
        <v>120</v>
      </c>
      <c r="K112" s="221"/>
    </row>
    <row r="113" spans="2:11" ht="15" customHeight="1">
      <c r="B113" s="230"/>
      <c r="C113" s="210" t="s">
        <v>38</v>
      </c>
      <c r="D113" s="210"/>
      <c r="E113" s="210"/>
      <c r="F113" s="229" t="s">
        <v>360</v>
      </c>
      <c r="G113" s="210"/>
      <c r="H113" s="210" t="s">
        <v>403</v>
      </c>
      <c r="I113" s="210" t="s">
        <v>394</v>
      </c>
      <c r="J113" s="210"/>
      <c r="K113" s="221"/>
    </row>
    <row r="114" spans="2:11" ht="15" customHeight="1">
      <c r="B114" s="230"/>
      <c r="C114" s="210" t="s">
        <v>48</v>
      </c>
      <c r="D114" s="210"/>
      <c r="E114" s="210"/>
      <c r="F114" s="229" t="s">
        <v>360</v>
      </c>
      <c r="G114" s="210"/>
      <c r="H114" s="210" t="s">
        <v>404</v>
      </c>
      <c r="I114" s="210" t="s">
        <v>394</v>
      </c>
      <c r="J114" s="210"/>
      <c r="K114" s="221"/>
    </row>
    <row r="115" spans="2:11" ht="15" customHeight="1">
      <c r="B115" s="230"/>
      <c r="C115" s="210" t="s">
        <v>57</v>
      </c>
      <c r="D115" s="210"/>
      <c r="E115" s="210"/>
      <c r="F115" s="229" t="s">
        <v>360</v>
      </c>
      <c r="G115" s="210"/>
      <c r="H115" s="210" t="s">
        <v>405</v>
      </c>
      <c r="I115" s="210" t="s">
        <v>406</v>
      </c>
      <c r="J115" s="210"/>
      <c r="K115" s="221"/>
    </row>
    <row r="116" spans="2:11" ht="15" customHeight="1">
      <c r="B116" s="233"/>
      <c r="C116" s="239"/>
      <c r="D116" s="239"/>
      <c r="E116" s="239"/>
      <c r="F116" s="239"/>
      <c r="G116" s="239"/>
      <c r="H116" s="239"/>
      <c r="I116" s="239"/>
      <c r="J116" s="239"/>
      <c r="K116" s="235"/>
    </row>
    <row r="117" spans="2:11" ht="18.75" customHeight="1">
      <c r="B117" s="240"/>
      <c r="C117" s="206"/>
      <c r="D117" s="206"/>
      <c r="E117" s="206"/>
      <c r="F117" s="241"/>
      <c r="G117" s="206"/>
      <c r="H117" s="206"/>
      <c r="I117" s="206"/>
      <c r="J117" s="206"/>
      <c r="K117" s="240"/>
    </row>
    <row r="118" spans="2:11" ht="18.75" customHeight="1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</row>
    <row r="119" spans="2:11" ht="7.5" customHeight="1">
      <c r="B119" s="242"/>
      <c r="C119" s="243"/>
      <c r="D119" s="243"/>
      <c r="E119" s="243"/>
      <c r="F119" s="243"/>
      <c r="G119" s="243"/>
      <c r="H119" s="243"/>
      <c r="I119" s="243"/>
      <c r="J119" s="243"/>
      <c r="K119" s="244"/>
    </row>
    <row r="120" spans="2:11" ht="45" customHeight="1">
      <c r="B120" s="245"/>
      <c r="C120" s="320" t="s">
        <v>407</v>
      </c>
      <c r="D120" s="320"/>
      <c r="E120" s="320"/>
      <c r="F120" s="320"/>
      <c r="G120" s="320"/>
      <c r="H120" s="320"/>
      <c r="I120" s="320"/>
      <c r="J120" s="320"/>
      <c r="K120" s="246"/>
    </row>
    <row r="121" spans="2:11" ht="17.25" customHeight="1">
      <c r="B121" s="247"/>
      <c r="C121" s="222" t="s">
        <v>354</v>
      </c>
      <c r="D121" s="222"/>
      <c r="E121" s="222"/>
      <c r="F121" s="222" t="s">
        <v>355</v>
      </c>
      <c r="G121" s="223"/>
      <c r="H121" s="222" t="s">
        <v>98</v>
      </c>
      <c r="I121" s="222" t="s">
        <v>57</v>
      </c>
      <c r="J121" s="222" t="s">
        <v>356</v>
      </c>
      <c r="K121" s="248"/>
    </row>
    <row r="122" spans="2:11" ht="17.25" customHeight="1">
      <c r="B122" s="247"/>
      <c r="C122" s="224" t="s">
        <v>357</v>
      </c>
      <c r="D122" s="224"/>
      <c r="E122" s="224"/>
      <c r="F122" s="225" t="s">
        <v>358</v>
      </c>
      <c r="G122" s="226"/>
      <c r="H122" s="224"/>
      <c r="I122" s="224"/>
      <c r="J122" s="224" t="s">
        <v>359</v>
      </c>
      <c r="K122" s="248"/>
    </row>
    <row r="123" spans="2:11" ht="5.25" customHeight="1">
      <c r="B123" s="249"/>
      <c r="C123" s="227"/>
      <c r="D123" s="227"/>
      <c r="E123" s="227"/>
      <c r="F123" s="227"/>
      <c r="G123" s="210"/>
      <c r="H123" s="227"/>
      <c r="I123" s="227"/>
      <c r="J123" s="227"/>
      <c r="K123" s="250"/>
    </row>
    <row r="124" spans="2:11" ht="15" customHeight="1">
      <c r="B124" s="249"/>
      <c r="C124" s="210" t="s">
        <v>363</v>
      </c>
      <c r="D124" s="227"/>
      <c r="E124" s="227"/>
      <c r="F124" s="229" t="s">
        <v>360</v>
      </c>
      <c r="G124" s="210"/>
      <c r="H124" s="210" t="s">
        <v>399</v>
      </c>
      <c r="I124" s="210" t="s">
        <v>362</v>
      </c>
      <c r="J124" s="210">
        <v>120</v>
      </c>
      <c r="K124" s="251"/>
    </row>
    <row r="125" spans="2:11" ht="15" customHeight="1">
      <c r="B125" s="249"/>
      <c r="C125" s="210" t="s">
        <v>408</v>
      </c>
      <c r="D125" s="210"/>
      <c r="E125" s="210"/>
      <c r="F125" s="229" t="s">
        <v>360</v>
      </c>
      <c r="G125" s="210"/>
      <c r="H125" s="210" t="s">
        <v>409</v>
      </c>
      <c r="I125" s="210" t="s">
        <v>362</v>
      </c>
      <c r="J125" s="210" t="s">
        <v>410</v>
      </c>
      <c r="K125" s="251"/>
    </row>
    <row r="126" spans="2:11" ht="15" customHeight="1">
      <c r="B126" s="249"/>
      <c r="C126" s="210" t="s">
        <v>309</v>
      </c>
      <c r="D126" s="210"/>
      <c r="E126" s="210"/>
      <c r="F126" s="229" t="s">
        <v>360</v>
      </c>
      <c r="G126" s="210"/>
      <c r="H126" s="210" t="s">
        <v>411</v>
      </c>
      <c r="I126" s="210" t="s">
        <v>362</v>
      </c>
      <c r="J126" s="210" t="s">
        <v>410</v>
      </c>
      <c r="K126" s="251"/>
    </row>
    <row r="127" spans="2:11" ht="15" customHeight="1">
      <c r="B127" s="249"/>
      <c r="C127" s="210" t="s">
        <v>371</v>
      </c>
      <c r="D127" s="210"/>
      <c r="E127" s="210"/>
      <c r="F127" s="229" t="s">
        <v>366</v>
      </c>
      <c r="G127" s="210"/>
      <c r="H127" s="210" t="s">
        <v>372</v>
      </c>
      <c r="I127" s="210" t="s">
        <v>362</v>
      </c>
      <c r="J127" s="210">
        <v>15</v>
      </c>
      <c r="K127" s="251"/>
    </row>
    <row r="128" spans="2:11" ht="15" customHeight="1">
      <c r="B128" s="249"/>
      <c r="C128" s="231" t="s">
        <v>373</v>
      </c>
      <c r="D128" s="231"/>
      <c r="E128" s="231"/>
      <c r="F128" s="232" t="s">
        <v>366</v>
      </c>
      <c r="G128" s="231"/>
      <c r="H128" s="231" t="s">
        <v>374</v>
      </c>
      <c r="I128" s="231" t="s">
        <v>362</v>
      </c>
      <c r="J128" s="231">
        <v>15</v>
      </c>
      <c r="K128" s="251"/>
    </row>
    <row r="129" spans="2:11" ht="15" customHeight="1">
      <c r="B129" s="249"/>
      <c r="C129" s="231" t="s">
        <v>375</v>
      </c>
      <c r="D129" s="231"/>
      <c r="E129" s="231"/>
      <c r="F129" s="232" t="s">
        <v>366</v>
      </c>
      <c r="G129" s="231"/>
      <c r="H129" s="231" t="s">
        <v>376</v>
      </c>
      <c r="I129" s="231" t="s">
        <v>362</v>
      </c>
      <c r="J129" s="231">
        <v>20</v>
      </c>
      <c r="K129" s="251"/>
    </row>
    <row r="130" spans="2:11" ht="15" customHeight="1">
      <c r="B130" s="249"/>
      <c r="C130" s="231" t="s">
        <v>377</v>
      </c>
      <c r="D130" s="231"/>
      <c r="E130" s="231"/>
      <c r="F130" s="232" t="s">
        <v>366</v>
      </c>
      <c r="G130" s="231"/>
      <c r="H130" s="231" t="s">
        <v>378</v>
      </c>
      <c r="I130" s="231" t="s">
        <v>362</v>
      </c>
      <c r="J130" s="231">
        <v>20</v>
      </c>
      <c r="K130" s="251"/>
    </row>
    <row r="131" spans="2:11" ht="15" customHeight="1">
      <c r="B131" s="249"/>
      <c r="C131" s="210" t="s">
        <v>365</v>
      </c>
      <c r="D131" s="210"/>
      <c r="E131" s="210"/>
      <c r="F131" s="229" t="s">
        <v>366</v>
      </c>
      <c r="G131" s="210"/>
      <c r="H131" s="210" t="s">
        <v>399</v>
      </c>
      <c r="I131" s="210" t="s">
        <v>362</v>
      </c>
      <c r="J131" s="210">
        <v>50</v>
      </c>
      <c r="K131" s="251"/>
    </row>
    <row r="132" spans="2:11" ht="15" customHeight="1">
      <c r="B132" s="249"/>
      <c r="C132" s="210" t="s">
        <v>379</v>
      </c>
      <c r="D132" s="210"/>
      <c r="E132" s="210"/>
      <c r="F132" s="229" t="s">
        <v>366</v>
      </c>
      <c r="G132" s="210"/>
      <c r="H132" s="210" t="s">
        <v>399</v>
      </c>
      <c r="I132" s="210" t="s">
        <v>362</v>
      </c>
      <c r="J132" s="210">
        <v>50</v>
      </c>
      <c r="K132" s="251"/>
    </row>
    <row r="133" spans="2:11" ht="15" customHeight="1">
      <c r="B133" s="249"/>
      <c r="C133" s="210" t="s">
        <v>385</v>
      </c>
      <c r="D133" s="210"/>
      <c r="E133" s="210"/>
      <c r="F133" s="229" t="s">
        <v>366</v>
      </c>
      <c r="G133" s="210"/>
      <c r="H133" s="210" t="s">
        <v>399</v>
      </c>
      <c r="I133" s="210" t="s">
        <v>362</v>
      </c>
      <c r="J133" s="210">
        <v>50</v>
      </c>
      <c r="K133" s="251"/>
    </row>
    <row r="134" spans="2:11" ht="15" customHeight="1">
      <c r="B134" s="249"/>
      <c r="C134" s="210" t="s">
        <v>387</v>
      </c>
      <c r="D134" s="210"/>
      <c r="E134" s="210"/>
      <c r="F134" s="229" t="s">
        <v>366</v>
      </c>
      <c r="G134" s="210"/>
      <c r="H134" s="210" t="s">
        <v>399</v>
      </c>
      <c r="I134" s="210" t="s">
        <v>362</v>
      </c>
      <c r="J134" s="210">
        <v>50</v>
      </c>
      <c r="K134" s="251"/>
    </row>
    <row r="135" spans="2:11" ht="15" customHeight="1">
      <c r="B135" s="249"/>
      <c r="C135" s="210" t="s">
        <v>103</v>
      </c>
      <c r="D135" s="210"/>
      <c r="E135" s="210"/>
      <c r="F135" s="229" t="s">
        <v>366</v>
      </c>
      <c r="G135" s="210"/>
      <c r="H135" s="210" t="s">
        <v>412</v>
      </c>
      <c r="I135" s="210" t="s">
        <v>362</v>
      </c>
      <c r="J135" s="210">
        <v>255</v>
      </c>
      <c r="K135" s="251"/>
    </row>
    <row r="136" spans="2:11" ht="15" customHeight="1">
      <c r="B136" s="249"/>
      <c r="C136" s="210" t="s">
        <v>389</v>
      </c>
      <c r="D136" s="210"/>
      <c r="E136" s="210"/>
      <c r="F136" s="229" t="s">
        <v>360</v>
      </c>
      <c r="G136" s="210"/>
      <c r="H136" s="210" t="s">
        <v>413</v>
      </c>
      <c r="I136" s="210" t="s">
        <v>391</v>
      </c>
      <c r="J136" s="210"/>
      <c r="K136" s="251"/>
    </row>
    <row r="137" spans="2:11" ht="15" customHeight="1">
      <c r="B137" s="249"/>
      <c r="C137" s="210" t="s">
        <v>392</v>
      </c>
      <c r="D137" s="210"/>
      <c r="E137" s="210"/>
      <c r="F137" s="229" t="s">
        <v>360</v>
      </c>
      <c r="G137" s="210"/>
      <c r="H137" s="210" t="s">
        <v>414</v>
      </c>
      <c r="I137" s="210" t="s">
        <v>394</v>
      </c>
      <c r="J137" s="210"/>
      <c r="K137" s="251"/>
    </row>
    <row r="138" spans="2:11" ht="15" customHeight="1">
      <c r="B138" s="249"/>
      <c r="C138" s="210" t="s">
        <v>395</v>
      </c>
      <c r="D138" s="210"/>
      <c r="E138" s="210"/>
      <c r="F138" s="229" t="s">
        <v>360</v>
      </c>
      <c r="G138" s="210"/>
      <c r="H138" s="210" t="s">
        <v>395</v>
      </c>
      <c r="I138" s="210" t="s">
        <v>394</v>
      </c>
      <c r="J138" s="210"/>
      <c r="K138" s="251"/>
    </row>
    <row r="139" spans="2:11" ht="15" customHeight="1">
      <c r="B139" s="249"/>
      <c r="C139" s="210" t="s">
        <v>38</v>
      </c>
      <c r="D139" s="210"/>
      <c r="E139" s="210"/>
      <c r="F139" s="229" t="s">
        <v>360</v>
      </c>
      <c r="G139" s="210"/>
      <c r="H139" s="210" t="s">
        <v>415</v>
      </c>
      <c r="I139" s="210" t="s">
        <v>394</v>
      </c>
      <c r="J139" s="210"/>
      <c r="K139" s="251"/>
    </row>
    <row r="140" spans="2:11" ht="15" customHeight="1">
      <c r="B140" s="249"/>
      <c r="C140" s="210" t="s">
        <v>416</v>
      </c>
      <c r="D140" s="210"/>
      <c r="E140" s="210"/>
      <c r="F140" s="229" t="s">
        <v>360</v>
      </c>
      <c r="G140" s="210"/>
      <c r="H140" s="210" t="s">
        <v>417</v>
      </c>
      <c r="I140" s="210" t="s">
        <v>394</v>
      </c>
      <c r="J140" s="210"/>
      <c r="K140" s="251"/>
    </row>
    <row r="141" spans="2:11" ht="15" customHeight="1">
      <c r="B141" s="252"/>
      <c r="C141" s="253"/>
      <c r="D141" s="253"/>
      <c r="E141" s="253"/>
      <c r="F141" s="253"/>
      <c r="G141" s="253"/>
      <c r="H141" s="253"/>
      <c r="I141" s="253"/>
      <c r="J141" s="253"/>
      <c r="K141" s="254"/>
    </row>
    <row r="142" spans="2:11" ht="18.75" customHeight="1">
      <c r="B142" s="206"/>
      <c r="C142" s="206"/>
      <c r="D142" s="206"/>
      <c r="E142" s="206"/>
      <c r="F142" s="241"/>
      <c r="G142" s="206"/>
      <c r="H142" s="206"/>
      <c r="I142" s="206"/>
      <c r="J142" s="206"/>
      <c r="K142" s="206"/>
    </row>
    <row r="143" spans="2:11" ht="18.75" customHeight="1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</row>
    <row r="144" spans="2:11" ht="7.5" customHeight="1">
      <c r="B144" s="217"/>
      <c r="C144" s="218"/>
      <c r="D144" s="218"/>
      <c r="E144" s="218"/>
      <c r="F144" s="218"/>
      <c r="G144" s="218"/>
      <c r="H144" s="218"/>
      <c r="I144" s="218"/>
      <c r="J144" s="218"/>
      <c r="K144" s="219"/>
    </row>
    <row r="145" spans="2:11" ht="45" customHeight="1">
      <c r="B145" s="220"/>
      <c r="C145" s="323" t="s">
        <v>418</v>
      </c>
      <c r="D145" s="323"/>
      <c r="E145" s="323"/>
      <c r="F145" s="323"/>
      <c r="G145" s="323"/>
      <c r="H145" s="323"/>
      <c r="I145" s="323"/>
      <c r="J145" s="323"/>
      <c r="K145" s="221"/>
    </row>
    <row r="146" spans="2:11" ht="17.25" customHeight="1">
      <c r="B146" s="220"/>
      <c r="C146" s="222" t="s">
        <v>354</v>
      </c>
      <c r="D146" s="222"/>
      <c r="E146" s="222"/>
      <c r="F146" s="222" t="s">
        <v>355</v>
      </c>
      <c r="G146" s="223"/>
      <c r="H146" s="222" t="s">
        <v>98</v>
      </c>
      <c r="I146" s="222" t="s">
        <v>57</v>
      </c>
      <c r="J146" s="222" t="s">
        <v>356</v>
      </c>
      <c r="K146" s="221"/>
    </row>
    <row r="147" spans="2:11" ht="17.25" customHeight="1">
      <c r="B147" s="220"/>
      <c r="C147" s="224" t="s">
        <v>357</v>
      </c>
      <c r="D147" s="224"/>
      <c r="E147" s="224"/>
      <c r="F147" s="225" t="s">
        <v>358</v>
      </c>
      <c r="G147" s="226"/>
      <c r="H147" s="224"/>
      <c r="I147" s="224"/>
      <c r="J147" s="224" t="s">
        <v>359</v>
      </c>
      <c r="K147" s="221"/>
    </row>
    <row r="148" spans="2:11" ht="5.25" customHeight="1">
      <c r="B148" s="230"/>
      <c r="C148" s="227"/>
      <c r="D148" s="227"/>
      <c r="E148" s="227"/>
      <c r="F148" s="227"/>
      <c r="G148" s="228"/>
      <c r="H148" s="227"/>
      <c r="I148" s="227"/>
      <c r="J148" s="227"/>
      <c r="K148" s="251"/>
    </row>
    <row r="149" spans="2:11" ht="15" customHeight="1">
      <c r="B149" s="230"/>
      <c r="C149" s="255" t="s">
        <v>363</v>
      </c>
      <c r="D149" s="210"/>
      <c r="E149" s="210"/>
      <c r="F149" s="256" t="s">
        <v>360</v>
      </c>
      <c r="G149" s="210"/>
      <c r="H149" s="255" t="s">
        <v>399</v>
      </c>
      <c r="I149" s="255" t="s">
        <v>362</v>
      </c>
      <c r="J149" s="255">
        <v>120</v>
      </c>
      <c r="K149" s="251"/>
    </row>
    <row r="150" spans="2:11" ht="15" customHeight="1">
      <c r="B150" s="230"/>
      <c r="C150" s="255" t="s">
        <v>408</v>
      </c>
      <c r="D150" s="210"/>
      <c r="E150" s="210"/>
      <c r="F150" s="256" t="s">
        <v>360</v>
      </c>
      <c r="G150" s="210"/>
      <c r="H150" s="255" t="s">
        <v>419</v>
      </c>
      <c r="I150" s="255" t="s">
        <v>362</v>
      </c>
      <c r="J150" s="255" t="s">
        <v>410</v>
      </c>
      <c r="K150" s="251"/>
    </row>
    <row r="151" spans="2:11" ht="15" customHeight="1">
      <c r="B151" s="230"/>
      <c r="C151" s="255" t="s">
        <v>309</v>
      </c>
      <c r="D151" s="210"/>
      <c r="E151" s="210"/>
      <c r="F151" s="256" t="s">
        <v>360</v>
      </c>
      <c r="G151" s="210"/>
      <c r="H151" s="255" t="s">
        <v>420</v>
      </c>
      <c r="I151" s="255" t="s">
        <v>362</v>
      </c>
      <c r="J151" s="255" t="s">
        <v>410</v>
      </c>
      <c r="K151" s="251"/>
    </row>
    <row r="152" spans="2:11" ht="15" customHeight="1">
      <c r="B152" s="230"/>
      <c r="C152" s="255" t="s">
        <v>365</v>
      </c>
      <c r="D152" s="210"/>
      <c r="E152" s="210"/>
      <c r="F152" s="256" t="s">
        <v>366</v>
      </c>
      <c r="G152" s="210"/>
      <c r="H152" s="255" t="s">
        <v>399</v>
      </c>
      <c r="I152" s="255" t="s">
        <v>362</v>
      </c>
      <c r="J152" s="255">
        <v>50</v>
      </c>
      <c r="K152" s="251"/>
    </row>
    <row r="153" spans="2:11" ht="15" customHeight="1">
      <c r="B153" s="230"/>
      <c r="C153" s="255" t="s">
        <v>368</v>
      </c>
      <c r="D153" s="210"/>
      <c r="E153" s="210"/>
      <c r="F153" s="256" t="s">
        <v>360</v>
      </c>
      <c r="G153" s="210"/>
      <c r="H153" s="255" t="s">
        <v>399</v>
      </c>
      <c r="I153" s="255" t="s">
        <v>370</v>
      </c>
      <c r="J153" s="255"/>
      <c r="K153" s="251"/>
    </row>
    <row r="154" spans="2:11" ht="15" customHeight="1">
      <c r="B154" s="230"/>
      <c r="C154" s="255" t="s">
        <v>379</v>
      </c>
      <c r="D154" s="210"/>
      <c r="E154" s="210"/>
      <c r="F154" s="256" t="s">
        <v>366</v>
      </c>
      <c r="G154" s="210"/>
      <c r="H154" s="255" t="s">
        <v>399</v>
      </c>
      <c r="I154" s="255" t="s">
        <v>362</v>
      </c>
      <c r="J154" s="255">
        <v>50</v>
      </c>
      <c r="K154" s="251"/>
    </row>
    <row r="155" spans="2:11" ht="15" customHeight="1">
      <c r="B155" s="230"/>
      <c r="C155" s="255" t="s">
        <v>387</v>
      </c>
      <c r="D155" s="210"/>
      <c r="E155" s="210"/>
      <c r="F155" s="256" t="s">
        <v>366</v>
      </c>
      <c r="G155" s="210"/>
      <c r="H155" s="255" t="s">
        <v>399</v>
      </c>
      <c r="I155" s="255" t="s">
        <v>362</v>
      </c>
      <c r="J155" s="255">
        <v>50</v>
      </c>
      <c r="K155" s="251"/>
    </row>
    <row r="156" spans="2:11" ht="15" customHeight="1">
      <c r="B156" s="230"/>
      <c r="C156" s="255" t="s">
        <v>385</v>
      </c>
      <c r="D156" s="210"/>
      <c r="E156" s="210"/>
      <c r="F156" s="256" t="s">
        <v>366</v>
      </c>
      <c r="G156" s="210"/>
      <c r="H156" s="255" t="s">
        <v>399</v>
      </c>
      <c r="I156" s="255" t="s">
        <v>362</v>
      </c>
      <c r="J156" s="255">
        <v>50</v>
      </c>
      <c r="K156" s="251"/>
    </row>
    <row r="157" spans="2:11" ht="15" customHeight="1">
      <c r="B157" s="230"/>
      <c r="C157" s="255" t="s">
        <v>80</v>
      </c>
      <c r="D157" s="210"/>
      <c r="E157" s="210"/>
      <c r="F157" s="256" t="s">
        <v>360</v>
      </c>
      <c r="G157" s="210"/>
      <c r="H157" s="255" t="s">
        <v>421</v>
      </c>
      <c r="I157" s="255" t="s">
        <v>362</v>
      </c>
      <c r="J157" s="255" t="s">
        <v>422</v>
      </c>
      <c r="K157" s="251"/>
    </row>
    <row r="158" spans="2:11" ht="15" customHeight="1">
      <c r="B158" s="230"/>
      <c r="C158" s="255" t="s">
        <v>423</v>
      </c>
      <c r="D158" s="210"/>
      <c r="E158" s="210"/>
      <c r="F158" s="256" t="s">
        <v>360</v>
      </c>
      <c r="G158" s="210"/>
      <c r="H158" s="255" t="s">
        <v>424</v>
      </c>
      <c r="I158" s="255" t="s">
        <v>394</v>
      </c>
      <c r="J158" s="255"/>
      <c r="K158" s="251"/>
    </row>
    <row r="159" spans="2:11" ht="15" customHeight="1">
      <c r="B159" s="257"/>
      <c r="C159" s="239"/>
      <c r="D159" s="239"/>
      <c r="E159" s="239"/>
      <c r="F159" s="239"/>
      <c r="G159" s="239"/>
      <c r="H159" s="239"/>
      <c r="I159" s="239"/>
      <c r="J159" s="239"/>
      <c r="K159" s="258"/>
    </row>
    <row r="160" spans="2:11" ht="18.75" customHeight="1">
      <c r="B160" s="206"/>
      <c r="C160" s="210"/>
      <c r="D160" s="210"/>
      <c r="E160" s="210"/>
      <c r="F160" s="229"/>
      <c r="G160" s="210"/>
      <c r="H160" s="210"/>
      <c r="I160" s="210"/>
      <c r="J160" s="210"/>
      <c r="K160" s="206"/>
    </row>
    <row r="161" spans="2:11" ht="18.75" customHeight="1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</row>
    <row r="162" spans="2:11" ht="7.5" customHeight="1">
      <c r="B162" s="197"/>
      <c r="C162" s="198"/>
      <c r="D162" s="198"/>
      <c r="E162" s="198"/>
      <c r="F162" s="198"/>
      <c r="G162" s="198"/>
      <c r="H162" s="198"/>
      <c r="I162" s="198"/>
      <c r="J162" s="198"/>
      <c r="K162" s="199"/>
    </row>
    <row r="163" spans="2:11" ht="45" customHeight="1">
      <c r="B163" s="200"/>
      <c r="C163" s="320" t="s">
        <v>425</v>
      </c>
      <c r="D163" s="320"/>
      <c r="E163" s="320"/>
      <c r="F163" s="320"/>
      <c r="G163" s="320"/>
      <c r="H163" s="320"/>
      <c r="I163" s="320"/>
      <c r="J163" s="320"/>
      <c r="K163" s="201"/>
    </row>
    <row r="164" spans="2:11" ht="17.25" customHeight="1">
      <c r="B164" s="200"/>
      <c r="C164" s="222" t="s">
        <v>354</v>
      </c>
      <c r="D164" s="222"/>
      <c r="E164" s="222"/>
      <c r="F164" s="222" t="s">
        <v>355</v>
      </c>
      <c r="G164" s="259"/>
      <c r="H164" s="260" t="s">
        <v>98</v>
      </c>
      <c r="I164" s="260" t="s">
        <v>57</v>
      </c>
      <c r="J164" s="222" t="s">
        <v>356</v>
      </c>
      <c r="K164" s="201"/>
    </row>
    <row r="165" spans="2:11" ht="17.25" customHeight="1">
      <c r="B165" s="203"/>
      <c r="C165" s="224" t="s">
        <v>357</v>
      </c>
      <c r="D165" s="224"/>
      <c r="E165" s="224"/>
      <c r="F165" s="225" t="s">
        <v>358</v>
      </c>
      <c r="G165" s="261"/>
      <c r="H165" s="262"/>
      <c r="I165" s="262"/>
      <c r="J165" s="224" t="s">
        <v>359</v>
      </c>
      <c r="K165" s="204"/>
    </row>
    <row r="166" spans="2:11" ht="5.25" customHeight="1">
      <c r="B166" s="230"/>
      <c r="C166" s="227"/>
      <c r="D166" s="227"/>
      <c r="E166" s="227"/>
      <c r="F166" s="227"/>
      <c r="G166" s="228"/>
      <c r="H166" s="227"/>
      <c r="I166" s="227"/>
      <c r="J166" s="227"/>
      <c r="K166" s="251"/>
    </row>
    <row r="167" spans="2:11" ht="15" customHeight="1">
      <c r="B167" s="230"/>
      <c r="C167" s="210" t="s">
        <v>363</v>
      </c>
      <c r="D167" s="210"/>
      <c r="E167" s="210"/>
      <c r="F167" s="229" t="s">
        <v>360</v>
      </c>
      <c r="G167" s="210"/>
      <c r="H167" s="210" t="s">
        <v>399</v>
      </c>
      <c r="I167" s="210" t="s">
        <v>362</v>
      </c>
      <c r="J167" s="210">
        <v>120</v>
      </c>
      <c r="K167" s="251"/>
    </row>
    <row r="168" spans="2:11" ht="15" customHeight="1">
      <c r="B168" s="230"/>
      <c r="C168" s="210" t="s">
        <v>408</v>
      </c>
      <c r="D168" s="210"/>
      <c r="E168" s="210"/>
      <c r="F168" s="229" t="s">
        <v>360</v>
      </c>
      <c r="G168" s="210"/>
      <c r="H168" s="210" t="s">
        <v>409</v>
      </c>
      <c r="I168" s="210" t="s">
        <v>362</v>
      </c>
      <c r="J168" s="210" t="s">
        <v>410</v>
      </c>
      <c r="K168" s="251"/>
    </row>
    <row r="169" spans="2:11" ht="15" customHeight="1">
      <c r="B169" s="230"/>
      <c r="C169" s="210" t="s">
        <v>309</v>
      </c>
      <c r="D169" s="210"/>
      <c r="E169" s="210"/>
      <c r="F169" s="229" t="s">
        <v>360</v>
      </c>
      <c r="G169" s="210"/>
      <c r="H169" s="210" t="s">
        <v>426</v>
      </c>
      <c r="I169" s="210" t="s">
        <v>362</v>
      </c>
      <c r="J169" s="210" t="s">
        <v>410</v>
      </c>
      <c r="K169" s="251"/>
    </row>
    <row r="170" spans="2:11" ht="15" customHeight="1">
      <c r="B170" s="230"/>
      <c r="C170" s="210" t="s">
        <v>365</v>
      </c>
      <c r="D170" s="210"/>
      <c r="E170" s="210"/>
      <c r="F170" s="229" t="s">
        <v>366</v>
      </c>
      <c r="G170" s="210"/>
      <c r="H170" s="210" t="s">
        <v>426</v>
      </c>
      <c r="I170" s="210" t="s">
        <v>362</v>
      </c>
      <c r="J170" s="210">
        <v>50</v>
      </c>
      <c r="K170" s="251"/>
    </row>
    <row r="171" spans="2:11" ht="15" customHeight="1">
      <c r="B171" s="230"/>
      <c r="C171" s="210" t="s">
        <v>368</v>
      </c>
      <c r="D171" s="210"/>
      <c r="E171" s="210"/>
      <c r="F171" s="229" t="s">
        <v>360</v>
      </c>
      <c r="G171" s="210"/>
      <c r="H171" s="210" t="s">
        <v>426</v>
      </c>
      <c r="I171" s="210" t="s">
        <v>370</v>
      </c>
      <c r="J171" s="210"/>
      <c r="K171" s="251"/>
    </row>
    <row r="172" spans="2:11" ht="15" customHeight="1">
      <c r="B172" s="230"/>
      <c r="C172" s="210" t="s">
        <v>379</v>
      </c>
      <c r="D172" s="210"/>
      <c r="E172" s="210"/>
      <c r="F172" s="229" t="s">
        <v>366</v>
      </c>
      <c r="G172" s="210"/>
      <c r="H172" s="210" t="s">
        <v>426</v>
      </c>
      <c r="I172" s="210" t="s">
        <v>362</v>
      </c>
      <c r="J172" s="210">
        <v>50</v>
      </c>
      <c r="K172" s="251"/>
    </row>
    <row r="173" spans="2:11" ht="15" customHeight="1">
      <c r="B173" s="230"/>
      <c r="C173" s="210" t="s">
        <v>387</v>
      </c>
      <c r="D173" s="210"/>
      <c r="E173" s="210"/>
      <c r="F173" s="229" t="s">
        <v>366</v>
      </c>
      <c r="G173" s="210"/>
      <c r="H173" s="210" t="s">
        <v>426</v>
      </c>
      <c r="I173" s="210" t="s">
        <v>362</v>
      </c>
      <c r="J173" s="210">
        <v>50</v>
      </c>
      <c r="K173" s="251"/>
    </row>
    <row r="174" spans="2:11" ht="15" customHeight="1">
      <c r="B174" s="230"/>
      <c r="C174" s="210" t="s">
        <v>385</v>
      </c>
      <c r="D174" s="210"/>
      <c r="E174" s="210"/>
      <c r="F174" s="229" t="s">
        <v>366</v>
      </c>
      <c r="G174" s="210"/>
      <c r="H174" s="210" t="s">
        <v>426</v>
      </c>
      <c r="I174" s="210" t="s">
        <v>362</v>
      </c>
      <c r="J174" s="210">
        <v>50</v>
      </c>
      <c r="K174" s="251"/>
    </row>
    <row r="175" spans="2:11" ht="15" customHeight="1">
      <c r="B175" s="230"/>
      <c r="C175" s="210" t="s">
        <v>97</v>
      </c>
      <c r="D175" s="210"/>
      <c r="E175" s="210"/>
      <c r="F175" s="229" t="s">
        <v>360</v>
      </c>
      <c r="G175" s="210"/>
      <c r="H175" s="210" t="s">
        <v>427</v>
      </c>
      <c r="I175" s="210" t="s">
        <v>428</v>
      </c>
      <c r="J175" s="210"/>
      <c r="K175" s="251"/>
    </row>
    <row r="176" spans="2:11" ht="15" customHeight="1">
      <c r="B176" s="230"/>
      <c r="C176" s="210" t="s">
        <v>57</v>
      </c>
      <c r="D176" s="210"/>
      <c r="E176" s="210"/>
      <c r="F176" s="229" t="s">
        <v>360</v>
      </c>
      <c r="G176" s="210"/>
      <c r="H176" s="210" t="s">
        <v>429</v>
      </c>
      <c r="I176" s="210" t="s">
        <v>430</v>
      </c>
      <c r="J176" s="210">
        <v>1</v>
      </c>
      <c r="K176" s="251"/>
    </row>
    <row r="177" spans="2:11" ht="15" customHeight="1">
      <c r="B177" s="230"/>
      <c r="C177" s="210" t="s">
        <v>53</v>
      </c>
      <c r="D177" s="210"/>
      <c r="E177" s="210"/>
      <c r="F177" s="229" t="s">
        <v>360</v>
      </c>
      <c r="G177" s="210"/>
      <c r="H177" s="210" t="s">
        <v>431</v>
      </c>
      <c r="I177" s="210" t="s">
        <v>362</v>
      </c>
      <c r="J177" s="210">
        <v>20</v>
      </c>
      <c r="K177" s="251"/>
    </row>
    <row r="178" spans="2:11" ht="15" customHeight="1">
      <c r="B178" s="230"/>
      <c r="C178" s="210" t="s">
        <v>98</v>
      </c>
      <c r="D178" s="210"/>
      <c r="E178" s="210"/>
      <c r="F178" s="229" t="s">
        <v>360</v>
      </c>
      <c r="G178" s="210"/>
      <c r="H178" s="210" t="s">
        <v>432</v>
      </c>
      <c r="I178" s="210" t="s">
        <v>362</v>
      </c>
      <c r="J178" s="210">
        <v>255</v>
      </c>
      <c r="K178" s="251"/>
    </row>
    <row r="179" spans="2:11" ht="15" customHeight="1">
      <c r="B179" s="230"/>
      <c r="C179" s="210" t="s">
        <v>99</v>
      </c>
      <c r="D179" s="210"/>
      <c r="E179" s="210"/>
      <c r="F179" s="229" t="s">
        <v>360</v>
      </c>
      <c r="G179" s="210"/>
      <c r="H179" s="210" t="s">
        <v>325</v>
      </c>
      <c r="I179" s="210" t="s">
        <v>362</v>
      </c>
      <c r="J179" s="210">
        <v>10</v>
      </c>
      <c r="K179" s="251"/>
    </row>
    <row r="180" spans="2:11" ht="15" customHeight="1">
      <c r="B180" s="230"/>
      <c r="C180" s="210" t="s">
        <v>100</v>
      </c>
      <c r="D180" s="210"/>
      <c r="E180" s="210"/>
      <c r="F180" s="229" t="s">
        <v>360</v>
      </c>
      <c r="G180" s="210"/>
      <c r="H180" s="210" t="s">
        <v>433</v>
      </c>
      <c r="I180" s="210" t="s">
        <v>394</v>
      </c>
      <c r="J180" s="210"/>
      <c r="K180" s="251"/>
    </row>
    <row r="181" spans="2:11" ht="15" customHeight="1">
      <c r="B181" s="230"/>
      <c r="C181" s="210" t="s">
        <v>434</v>
      </c>
      <c r="D181" s="210"/>
      <c r="E181" s="210"/>
      <c r="F181" s="229" t="s">
        <v>360</v>
      </c>
      <c r="G181" s="210"/>
      <c r="H181" s="210" t="s">
        <v>435</v>
      </c>
      <c r="I181" s="210" t="s">
        <v>394</v>
      </c>
      <c r="J181" s="210"/>
      <c r="K181" s="251"/>
    </row>
    <row r="182" spans="2:11" ht="15" customHeight="1">
      <c r="B182" s="230"/>
      <c r="C182" s="210" t="s">
        <v>423</v>
      </c>
      <c r="D182" s="210"/>
      <c r="E182" s="210"/>
      <c r="F182" s="229" t="s">
        <v>360</v>
      </c>
      <c r="G182" s="210"/>
      <c r="H182" s="210" t="s">
        <v>436</v>
      </c>
      <c r="I182" s="210" t="s">
        <v>394</v>
      </c>
      <c r="J182" s="210"/>
      <c r="K182" s="251"/>
    </row>
    <row r="183" spans="2:11" ht="15" customHeight="1">
      <c r="B183" s="230"/>
      <c r="C183" s="210" t="s">
        <v>102</v>
      </c>
      <c r="D183" s="210"/>
      <c r="E183" s="210"/>
      <c r="F183" s="229" t="s">
        <v>366</v>
      </c>
      <c r="G183" s="210"/>
      <c r="H183" s="210" t="s">
        <v>437</v>
      </c>
      <c r="I183" s="210" t="s">
        <v>362</v>
      </c>
      <c r="J183" s="210">
        <v>50</v>
      </c>
      <c r="K183" s="251"/>
    </row>
    <row r="184" spans="2:11" ht="15" customHeight="1">
      <c r="B184" s="230"/>
      <c r="C184" s="210" t="s">
        <v>438</v>
      </c>
      <c r="D184" s="210"/>
      <c r="E184" s="210"/>
      <c r="F184" s="229" t="s">
        <v>366</v>
      </c>
      <c r="G184" s="210"/>
      <c r="H184" s="210" t="s">
        <v>439</v>
      </c>
      <c r="I184" s="210" t="s">
        <v>440</v>
      </c>
      <c r="J184" s="210"/>
      <c r="K184" s="251"/>
    </row>
    <row r="185" spans="2:11" ht="15" customHeight="1">
      <c r="B185" s="230"/>
      <c r="C185" s="210" t="s">
        <v>441</v>
      </c>
      <c r="D185" s="210"/>
      <c r="E185" s="210"/>
      <c r="F185" s="229" t="s">
        <v>366</v>
      </c>
      <c r="G185" s="210"/>
      <c r="H185" s="210" t="s">
        <v>442</v>
      </c>
      <c r="I185" s="210" t="s">
        <v>440</v>
      </c>
      <c r="J185" s="210"/>
      <c r="K185" s="251"/>
    </row>
    <row r="186" spans="2:11" ht="15" customHeight="1">
      <c r="B186" s="230"/>
      <c r="C186" s="210" t="s">
        <v>443</v>
      </c>
      <c r="D186" s="210"/>
      <c r="E186" s="210"/>
      <c r="F186" s="229" t="s">
        <v>366</v>
      </c>
      <c r="G186" s="210"/>
      <c r="H186" s="210" t="s">
        <v>444</v>
      </c>
      <c r="I186" s="210" t="s">
        <v>440</v>
      </c>
      <c r="J186" s="210"/>
      <c r="K186" s="251"/>
    </row>
    <row r="187" spans="2:11" ht="15" customHeight="1">
      <c r="B187" s="230"/>
      <c r="C187" s="263" t="s">
        <v>445</v>
      </c>
      <c r="D187" s="210"/>
      <c r="E187" s="210"/>
      <c r="F187" s="229" t="s">
        <v>366</v>
      </c>
      <c r="G187" s="210"/>
      <c r="H187" s="210" t="s">
        <v>446</v>
      </c>
      <c r="I187" s="210" t="s">
        <v>447</v>
      </c>
      <c r="J187" s="264" t="s">
        <v>448</v>
      </c>
      <c r="K187" s="251"/>
    </row>
    <row r="188" spans="2:11" ht="15" customHeight="1">
      <c r="B188" s="257"/>
      <c r="C188" s="265"/>
      <c r="D188" s="239"/>
      <c r="E188" s="239"/>
      <c r="F188" s="239"/>
      <c r="G188" s="239"/>
      <c r="H188" s="239"/>
      <c r="I188" s="239"/>
      <c r="J188" s="239"/>
      <c r="K188" s="258"/>
    </row>
    <row r="189" spans="2:11" ht="18.75" customHeight="1">
      <c r="B189" s="266"/>
      <c r="C189" s="267"/>
      <c r="D189" s="267"/>
      <c r="E189" s="267"/>
      <c r="F189" s="268"/>
      <c r="G189" s="210"/>
      <c r="H189" s="210"/>
      <c r="I189" s="210"/>
      <c r="J189" s="210"/>
      <c r="K189" s="206"/>
    </row>
    <row r="190" spans="2:11" ht="18.75" customHeight="1">
      <c r="B190" s="206"/>
      <c r="C190" s="210"/>
      <c r="D190" s="210"/>
      <c r="E190" s="210"/>
      <c r="F190" s="229"/>
      <c r="G190" s="210"/>
      <c r="H190" s="210"/>
      <c r="I190" s="210"/>
      <c r="J190" s="210"/>
      <c r="K190" s="206"/>
    </row>
    <row r="191" spans="2:11" ht="18.75" customHeight="1"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</row>
    <row r="192" spans="2:11" ht="13.5">
      <c r="B192" s="197"/>
      <c r="C192" s="198"/>
      <c r="D192" s="198"/>
      <c r="E192" s="198"/>
      <c r="F192" s="198"/>
      <c r="G192" s="198"/>
      <c r="H192" s="198"/>
      <c r="I192" s="198"/>
      <c r="J192" s="198"/>
      <c r="K192" s="199"/>
    </row>
    <row r="193" spans="2:11" ht="21">
      <c r="B193" s="200"/>
      <c r="C193" s="320" t="s">
        <v>449</v>
      </c>
      <c r="D193" s="320"/>
      <c r="E193" s="320"/>
      <c r="F193" s="320"/>
      <c r="G193" s="320"/>
      <c r="H193" s="320"/>
      <c r="I193" s="320"/>
      <c r="J193" s="320"/>
      <c r="K193" s="201"/>
    </row>
    <row r="194" spans="2:11" ht="25.5" customHeight="1">
      <c r="B194" s="200"/>
      <c r="C194" s="269" t="s">
        <v>450</v>
      </c>
      <c r="D194" s="269"/>
      <c r="E194" s="269"/>
      <c r="F194" s="269" t="s">
        <v>451</v>
      </c>
      <c r="G194" s="270"/>
      <c r="H194" s="321" t="s">
        <v>452</v>
      </c>
      <c r="I194" s="321"/>
      <c r="J194" s="321"/>
      <c r="K194" s="201"/>
    </row>
    <row r="195" spans="2:11" ht="5.25" customHeight="1">
      <c r="B195" s="230"/>
      <c r="C195" s="227"/>
      <c r="D195" s="227"/>
      <c r="E195" s="227"/>
      <c r="F195" s="227"/>
      <c r="G195" s="210"/>
      <c r="H195" s="227"/>
      <c r="I195" s="227"/>
      <c r="J195" s="227"/>
      <c r="K195" s="251"/>
    </row>
    <row r="196" spans="2:11" ht="15" customHeight="1">
      <c r="B196" s="230"/>
      <c r="C196" s="210" t="s">
        <v>453</v>
      </c>
      <c r="D196" s="210"/>
      <c r="E196" s="210"/>
      <c r="F196" s="229" t="s">
        <v>43</v>
      </c>
      <c r="G196" s="210"/>
      <c r="H196" s="319" t="s">
        <v>454</v>
      </c>
      <c r="I196" s="319"/>
      <c r="J196" s="319"/>
      <c r="K196" s="251"/>
    </row>
    <row r="197" spans="2:11" ht="15" customHeight="1">
      <c r="B197" s="230"/>
      <c r="C197" s="236"/>
      <c r="D197" s="210"/>
      <c r="E197" s="210"/>
      <c r="F197" s="229" t="s">
        <v>44</v>
      </c>
      <c r="G197" s="210"/>
      <c r="H197" s="319" t="s">
        <v>455</v>
      </c>
      <c r="I197" s="319"/>
      <c r="J197" s="319"/>
      <c r="K197" s="251"/>
    </row>
    <row r="198" spans="2:11" ht="15" customHeight="1">
      <c r="B198" s="230"/>
      <c r="C198" s="236"/>
      <c r="D198" s="210"/>
      <c r="E198" s="210"/>
      <c r="F198" s="229" t="s">
        <v>47</v>
      </c>
      <c r="G198" s="210"/>
      <c r="H198" s="319" t="s">
        <v>456</v>
      </c>
      <c r="I198" s="319"/>
      <c r="J198" s="319"/>
      <c r="K198" s="251"/>
    </row>
    <row r="199" spans="2:11" ht="15" customHeight="1">
      <c r="B199" s="230"/>
      <c r="C199" s="210"/>
      <c r="D199" s="210"/>
      <c r="E199" s="210"/>
      <c r="F199" s="229" t="s">
        <v>45</v>
      </c>
      <c r="G199" s="210"/>
      <c r="H199" s="319" t="s">
        <v>457</v>
      </c>
      <c r="I199" s="319"/>
      <c r="J199" s="319"/>
      <c r="K199" s="251"/>
    </row>
    <row r="200" spans="2:11" ht="15" customHeight="1">
      <c r="B200" s="230"/>
      <c r="C200" s="210"/>
      <c r="D200" s="210"/>
      <c r="E200" s="210"/>
      <c r="F200" s="229" t="s">
        <v>46</v>
      </c>
      <c r="G200" s="210"/>
      <c r="H200" s="319" t="s">
        <v>458</v>
      </c>
      <c r="I200" s="319"/>
      <c r="J200" s="319"/>
      <c r="K200" s="251"/>
    </row>
    <row r="201" spans="2:11" ht="15" customHeight="1">
      <c r="B201" s="230"/>
      <c r="C201" s="210"/>
      <c r="D201" s="210"/>
      <c r="E201" s="210"/>
      <c r="F201" s="229"/>
      <c r="G201" s="210"/>
      <c r="H201" s="210"/>
      <c r="I201" s="210"/>
      <c r="J201" s="210"/>
      <c r="K201" s="251"/>
    </row>
    <row r="202" spans="2:11" ht="15" customHeight="1">
      <c r="B202" s="230"/>
      <c r="C202" s="210" t="s">
        <v>406</v>
      </c>
      <c r="D202" s="210"/>
      <c r="E202" s="210"/>
      <c r="F202" s="229" t="s">
        <v>75</v>
      </c>
      <c r="G202" s="210"/>
      <c r="H202" s="319" t="s">
        <v>459</v>
      </c>
      <c r="I202" s="319"/>
      <c r="J202" s="319"/>
      <c r="K202" s="251"/>
    </row>
    <row r="203" spans="2:11" ht="15" customHeight="1">
      <c r="B203" s="230"/>
      <c r="C203" s="236"/>
      <c r="D203" s="210"/>
      <c r="E203" s="210"/>
      <c r="F203" s="229" t="s">
        <v>303</v>
      </c>
      <c r="G203" s="210"/>
      <c r="H203" s="319" t="s">
        <v>304</v>
      </c>
      <c r="I203" s="319"/>
      <c r="J203" s="319"/>
      <c r="K203" s="251"/>
    </row>
    <row r="204" spans="2:11" ht="15" customHeight="1">
      <c r="B204" s="230"/>
      <c r="C204" s="210"/>
      <c r="D204" s="210"/>
      <c r="E204" s="210"/>
      <c r="F204" s="229" t="s">
        <v>301</v>
      </c>
      <c r="G204" s="210"/>
      <c r="H204" s="319" t="s">
        <v>460</v>
      </c>
      <c r="I204" s="319"/>
      <c r="J204" s="319"/>
      <c r="K204" s="251"/>
    </row>
    <row r="205" spans="2:11" ht="15" customHeight="1">
      <c r="B205" s="271"/>
      <c r="C205" s="236"/>
      <c r="D205" s="236"/>
      <c r="E205" s="236"/>
      <c r="F205" s="229" t="s">
        <v>305</v>
      </c>
      <c r="G205" s="215"/>
      <c r="H205" s="318" t="s">
        <v>306</v>
      </c>
      <c r="I205" s="318"/>
      <c r="J205" s="318"/>
      <c r="K205" s="272"/>
    </row>
    <row r="206" spans="2:11" ht="15" customHeight="1">
      <c r="B206" s="271"/>
      <c r="C206" s="236"/>
      <c r="D206" s="236"/>
      <c r="E206" s="236"/>
      <c r="F206" s="229" t="s">
        <v>307</v>
      </c>
      <c r="G206" s="215"/>
      <c r="H206" s="318" t="s">
        <v>461</v>
      </c>
      <c r="I206" s="318"/>
      <c r="J206" s="318"/>
      <c r="K206" s="272"/>
    </row>
    <row r="207" spans="2:11" ht="15" customHeight="1">
      <c r="B207" s="271"/>
      <c r="C207" s="236"/>
      <c r="D207" s="236"/>
      <c r="E207" s="236"/>
      <c r="F207" s="273"/>
      <c r="G207" s="215"/>
      <c r="H207" s="274"/>
      <c r="I207" s="274"/>
      <c r="J207" s="274"/>
      <c r="K207" s="272"/>
    </row>
    <row r="208" spans="2:11" ht="15" customHeight="1">
      <c r="B208" s="271"/>
      <c r="C208" s="210" t="s">
        <v>430</v>
      </c>
      <c r="D208" s="236"/>
      <c r="E208" s="236"/>
      <c r="F208" s="229">
        <v>1</v>
      </c>
      <c r="G208" s="215"/>
      <c r="H208" s="318" t="s">
        <v>462</v>
      </c>
      <c r="I208" s="318"/>
      <c r="J208" s="318"/>
      <c r="K208" s="272"/>
    </row>
    <row r="209" spans="2:11" ht="15" customHeight="1">
      <c r="B209" s="271"/>
      <c r="C209" s="236"/>
      <c r="D209" s="236"/>
      <c r="E209" s="236"/>
      <c r="F209" s="229">
        <v>2</v>
      </c>
      <c r="G209" s="215"/>
      <c r="H209" s="318" t="s">
        <v>463</v>
      </c>
      <c r="I209" s="318"/>
      <c r="J209" s="318"/>
      <c r="K209" s="272"/>
    </row>
    <row r="210" spans="2:11" ht="15" customHeight="1">
      <c r="B210" s="271"/>
      <c r="C210" s="236"/>
      <c r="D210" s="236"/>
      <c r="E210" s="236"/>
      <c r="F210" s="229">
        <v>3</v>
      </c>
      <c r="G210" s="215"/>
      <c r="H210" s="318" t="s">
        <v>464</v>
      </c>
      <c r="I210" s="318"/>
      <c r="J210" s="318"/>
      <c r="K210" s="272"/>
    </row>
    <row r="211" spans="2:11" ht="15" customHeight="1">
      <c r="B211" s="271"/>
      <c r="C211" s="236"/>
      <c r="D211" s="236"/>
      <c r="E211" s="236"/>
      <c r="F211" s="229">
        <v>4</v>
      </c>
      <c r="G211" s="215"/>
      <c r="H211" s="318" t="s">
        <v>465</v>
      </c>
      <c r="I211" s="318"/>
      <c r="J211" s="318"/>
      <c r="K211" s="272"/>
    </row>
    <row r="212" spans="2:11" ht="12.75" customHeight="1">
      <c r="B212" s="275"/>
      <c r="C212" s="276"/>
      <c r="D212" s="276"/>
      <c r="E212" s="276"/>
      <c r="F212" s="276"/>
      <c r="G212" s="276"/>
      <c r="H212" s="276"/>
      <c r="I212" s="276"/>
      <c r="J212" s="276"/>
      <c r="K212" s="277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Kolda</cp:lastModifiedBy>
  <cp:lastPrinted>2016-09-28T08:05:21Z</cp:lastPrinted>
  <dcterms:created xsi:type="dcterms:W3CDTF">2016-09-12T13:54:13Z</dcterms:created>
  <dcterms:modified xsi:type="dcterms:W3CDTF">2016-09-28T08:05:26Z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