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8792" windowHeight="8196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'Položky'!$A$1:$G$52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'Rekapitulace'!$E$22</definedName>
    <definedName name="VRNnazev">'Rekapitulace'!$A$22</definedName>
    <definedName name="VRNproc">'Rekapitulace'!$F$22</definedName>
    <definedName name="VRNzakl">'Rekapitulace'!$G$22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<sst xmlns="http://schemas.openxmlformats.org/spreadsheetml/2006/main" count="209" uniqueCount="132">
  <si>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</si>
  <si>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</si>
  <si>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</si>
  <si>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</si>
  <si>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</si>
  <si>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</si>
  <si>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</si>
  <si>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</si>
  <si>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</si>
  <si>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</si>
  <si>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</si>
  <si>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</si>
  <si>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</si>
  <si>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</si>
  <si>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</si>
  <si>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</si>
  <si>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</si>
  <si>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</si>
  <si>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</si>
  <si>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</si>
  <si>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</si>
  <si>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</si>
  <si>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</si>
  <si>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</si>
  <si>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</si>
  <si>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</si>
  <si>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</si>
  <si>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</si>
  <si>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</si>
  <si>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</si>
  <si>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</si>
  <si>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</si>
  <si>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</si>
  <si>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</si>
  <si>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</si>
  <si>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</si>
  <si>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</si>
  <si>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</si>
  <si>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</si>
  <si>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</si>
  <si>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</si>
  <si>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</si>
  <si>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</si>
  <si>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</si>
  <si>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</si>
  <si>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</si>
  <si>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</si>
  <si>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</si>
  <si>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</si>
  <si>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</si>
  <si>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</si>
  <si>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</si>
  <si>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</si>
  <si>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</si>
  <si>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</si>
  <si>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</si>
  <si>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</si>
  <si>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</si>
  <si>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</si>
  <si>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</si>
  <si>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</si>
  <si>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</si>
  <si>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</si>
  <si>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</si>
  <si>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</si>
  <si>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</si>
  <si>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</si>
  <si>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 xml:space="preserve">Vybavení pro Odbor soc.služeb - ul.Míru 1345, FM </t>
  </si>
  <si>
    <t>VYBAVENÍ ELEKTRONIKOU A SPOTŘEBIČI</t>
  </si>
  <si>
    <t>A1-1.PP</t>
  </si>
  <si>
    <t>Domovník 0.1+0.3</t>
  </si>
  <si>
    <t>0</t>
  </si>
  <si>
    <t xml:space="preserve">bez požadavku </t>
  </si>
  <si>
    <t>B1-1.NP</t>
  </si>
  <si>
    <t>Rebel (kancelář) 1.1</t>
  </si>
  <si>
    <t>B2-1.NP</t>
  </si>
  <si>
    <t>Herna 1.2</t>
  </si>
  <si>
    <t>B3-1.NP</t>
  </si>
  <si>
    <t>Herna se šatním koutem 1.3</t>
  </si>
  <si>
    <t>B4-1.NP</t>
  </si>
  <si>
    <t>Pramínek (kancelář) 1.4</t>
  </si>
  <si>
    <t>B4.1T</t>
  </si>
  <si>
    <t>B4.2T</t>
  </si>
  <si>
    <t>B4.3T</t>
  </si>
  <si>
    <t>C1-2.NP</t>
  </si>
  <si>
    <t>Terénní práce (kancelář) 2.1</t>
  </si>
  <si>
    <t>C1.1T</t>
  </si>
  <si>
    <t>C1.2T</t>
  </si>
  <si>
    <t>C1.3T</t>
  </si>
  <si>
    <t xml:space="preserve">Stolní lampa </t>
  </si>
  <si>
    <t>C1.4T</t>
  </si>
  <si>
    <t xml:space="preserve">Rychlovarná konvice </t>
  </si>
  <si>
    <t>C1.5T</t>
  </si>
  <si>
    <t xml:space="preserve">Mikrovlnná trouba </t>
  </si>
  <si>
    <t>C1.6T</t>
  </si>
  <si>
    <t>C2-2.NP</t>
  </si>
  <si>
    <t>Společenská místnost 2.2</t>
  </si>
  <si>
    <t>C2.1T</t>
  </si>
  <si>
    <t>C2.2T</t>
  </si>
  <si>
    <t>C2.3T</t>
  </si>
  <si>
    <t>C3-2.NP</t>
  </si>
  <si>
    <t>Společenská místnost (velká) 2.3</t>
  </si>
  <si>
    <t>C3.1T</t>
  </si>
  <si>
    <t>Zatemňovací roleta bílo-černá výrobek na zakázku</t>
  </si>
  <si>
    <t>C3.2T</t>
  </si>
  <si>
    <t>C4-2.NP</t>
  </si>
  <si>
    <t>Služebna policie 2.4</t>
  </si>
  <si>
    <t>C4.1T</t>
  </si>
  <si>
    <t>C4.2T</t>
  </si>
  <si>
    <t xml:space="preserve"> ks</t>
  </si>
  <si>
    <t>D1-3.NP</t>
  </si>
  <si>
    <t>Multifunkční místnost 3.1</t>
  </si>
  <si>
    <t>D1.1T</t>
  </si>
  <si>
    <t>D1.2T</t>
  </si>
  <si>
    <t xml:space="preserve">DVD přehrávač </t>
  </si>
  <si>
    <t>D1.3T</t>
  </si>
  <si>
    <t>D1.4T</t>
  </si>
  <si>
    <t>D1.5T</t>
  </si>
  <si>
    <t xml:space="preserve">HIFI věž </t>
  </si>
  <si>
    <t>B1.1T</t>
  </si>
  <si>
    <t>B1.2T</t>
  </si>
  <si>
    <t>Lednice 600x600x900mm</t>
  </si>
  <si>
    <t xml:space="preserve">TV úhlopříčka 50" </t>
  </si>
  <si>
    <t>Notebook dle popisu</t>
  </si>
  <si>
    <t>SOUPIS PRACÍ - SLEPÝ</t>
  </si>
  <si>
    <t>PC+monitor dle popisu</t>
  </si>
  <si>
    <t>Stolní multifunkční tiskárna laserová černobílá dle popisu</t>
  </si>
  <si>
    <t>Stolní multifunkční tiskárna laserová barevná dle popisu</t>
  </si>
  <si>
    <t>Dataprojektor - otočný, závěšený pod stropem vč. držáku dle popisu</t>
  </si>
  <si>
    <t xml:space="preserve">Flipchart - stojan+blok </t>
  </si>
  <si>
    <t>Dodávka a motáž promítací plátno dle popisu</t>
  </si>
  <si>
    <t>PC +monitor+sluchátka (hry) dle popisu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</si>
</sst>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32" fillId="22" borderId="6" applyNumberFormat="0" applyFont="0" applyAlignment="0" applyProtection="0"/>
    <xf numFmtId="9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5" applyFont="1" applyBorder="1">
      <alignment/>
      <protection/>
    </xf>
    <xf numFmtId="0" fontId="0" fillId="0" borderId="49" xfId="45" applyBorder="1">
      <alignment/>
      <protection/>
    </xf>
    <xf numFmtId="0" fontId="0" fillId="0" borderId="49" xfId="45" applyBorder="1" applyAlignment="1">
      <alignment horizontal="right"/>
      <protection/>
    </xf>
    <xf numFmtId="0" fontId="0" fillId="0" borderId="49" xfId="4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5" applyFont="1" applyBorder="1">
      <alignment/>
      <protection/>
    </xf>
    <xf numFmtId="0" fontId="0" fillId="0" borderId="51" xfId="45" applyBorder="1">
      <alignment/>
      <protection/>
    </xf>
    <xf numFmtId="0" fontId="0" fillId="0" borderId="51" xfId="45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0" fillId="0" borderId="0" xfId="45" applyFill="1">
      <alignment/>
      <protection/>
    </xf>
    <xf numFmtId="0" fontId="11" fillId="0" borderId="0" xfId="45" applyFont="1" applyFill="1" applyAlignment="1">
      <alignment horizontal="centerContinuous"/>
      <protection/>
    </xf>
    <xf numFmtId="0" fontId="12" fillId="0" borderId="0" xfId="45" applyFont="1" applyFill="1" applyAlignment="1">
      <alignment horizontal="centerContinuous"/>
      <protection/>
    </xf>
    <xf numFmtId="0" fontId="12" fillId="0" borderId="0" xfId="45" applyFont="1" applyFill="1" applyAlignment="1">
      <alignment horizontal="right"/>
      <protection/>
    </xf>
    <xf numFmtId="0" fontId="4" fillId="0" borderId="49" xfId="45" applyFont="1" applyFill="1" applyBorder="1">
      <alignment/>
      <protection/>
    </xf>
    <xf numFmtId="0" fontId="0" fillId="0" borderId="49" xfId="45" applyFill="1" applyBorder="1">
      <alignment/>
      <protection/>
    </xf>
    <xf numFmtId="0" fontId="9" fillId="0" borderId="49" xfId="45" applyFont="1" applyFill="1" applyBorder="1" applyAlignment="1">
      <alignment horizontal="right"/>
      <protection/>
    </xf>
    <xf numFmtId="0" fontId="0" fillId="0" borderId="49" xfId="45" applyFill="1" applyBorder="1" applyAlignment="1">
      <alignment horizontal="left"/>
      <protection/>
    </xf>
    <xf numFmtId="0" fontId="0" fillId="0" borderId="50" xfId="45" applyFill="1" applyBorder="1">
      <alignment/>
      <protection/>
    </xf>
    <xf numFmtId="0" fontId="4" fillId="0" borderId="51" xfId="45" applyFont="1" applyFill="1" applyBorder="1">
      <alignment/>
      <protection/>
    </xf>
    <xf numFmtId="0" fontId="0" fillId="0" borderId="51" xfId="45" applyFill="1" applyBorder="1">
      <alignment/>
      <protection/>
    </xf>
    <xf numFmtId="0" fontId="9" fillId="0" borderId="0" xfId="45" applyFont="1" applyFill="1">
      <alignment/>
      <protection/>
    </xf>
    <xf numFmtId="0" fontId="0" fillId="0" borderId="0" xfId="45" applyFont="1" applyFill="1">
      <alignment/>
      <protection/>
    </xf>
    <xf numFmtId="0" fontId="0" fillId="0" borderId="0" xfId="45" applyFill="1" applyAlignment="1">
      <alignment horizontal="right"/>
      <protection/>
    </xf>
    <xf numFmtId="0" fontId="0" fillId="0" borderId="0" xfId="45" applyFill="1" applyAlignment="1">
      <alignment/>
      <protection/>
    </xf>
    <xf numFmtId="49" fontId="5" fillId="0" borderId="58" xfId="45" applyNumberFormat="1" applyFont="1" applyFill="1" applyBorder="1">
      <alignment/>
      <protection/>
    </xf>
    <xf numFmtId="0" fontId="5" fillId="0" borderId="39" xfId="45" applyFont="1" applyFill="1" applyBorder="1" applyAlignment="1">
      <alignment horizontal="center"/>
      <protection/>
    </xf>
    <xf numFmtId="0" fontId="5" fillId="0" borderId="39" xfId="45" applyNumberFormat="1" applyFont="1" applyFill="1" applyBorder="1" applyAlignment="1">
      <alignment horizontal="center"/>
      <protection/>
    </xf>
    <xf numFmtId="0" fontId="5" fillId="0" borderId="58" xfId="45" applyFont="1" applyFill="1" applyBorder="1" applyAlignment="1">
      <alignment horizontal="center"/>
      <protection/>
    </xf>
    <xf numFmtId="0" fontId="6" fillId="0" borderId="61" xfId="45" applyFont="1" applyFill="1" applyBorder="1" applyAlignment="1">
      <alignment horizontal="center"/>
      <protection/>
    </xf>
    <xf numFmtId="49" fontId="6" fillId="0" borderId="61" xfId="45" applyNumberFormat="1" applyFont="1" applyFill="1" applyBorder="1" applyAlignment="1">
      <alignment horizontal="left"/>
      <protection/>
    </xf>
    <xf numFmtId="0" fontId="6" fillId="0" borderId="61" xfId="45" applyFont="1" applyFill="1" applyBorder="1">
      <alignment/>
      <protection/>
    </xf>
    <xf numFmtId="0" fontId="0" fillId="0" borderId="61" xfId="45" applyFill="1" applyBorder="1" applyAlignment="1">
      <alignment horizontal="center"/>
      <protection/>
    </xf>
    <xf numFmtId="0" fontId="0" fillId="0" borderId="61" xfId="45" applyNumberFormat="1" applyFill="1" applyBorder="1" applyAlignment="1">
      <alignment horizontal="right"/>
      <protection/>
    </xf>
    <xf numFmtId="0" fontId="0" fillId="0" borderId="61" xfId="45" applyNumberFormat="1" applyFill="1" applyBorder="1">
      <alignment/>
      <protection/>
    </xf>
    <xf numFmtId="0" fontId="0" fillId="0" borderId="0" xfId="45" applyNumberFormat="1">
      <alignment/>
      <protection/>
    </xf>
    <xf numFmtId="0" fontId="13" fillId="0" borderId="0" xfId="45" applyFont="1">
      <alignment/>
      <protection/>
    </xf>
    <xf numFmtId="0" fontId="0" fillId="0" borderId="61" xfId="45" applyFont="1" applyFill="1" applyBorder="1" applyAlignment="1">
      <alignment horizontal="center"/>
      <protection/>
    </xf>
    <xf numFmtId="49" fontId="8" fillId="0" borderId="61" xfId="45" applyNumberFormat="1" applyFont="1" applyFill="1" applyBorder="1" applyAlignment="1">
      <alignment horizontal="left"/>
      <protection/>
    </xf>
    <xf numFmtId="0" fontId="8" fillId="0" borderId="61" xfId="45" applyFont="1" applyFill="1" applyBorder="1" applyAlignment="1">
      <alignment wrapText="1"/>
      <protection/>
    </xf>
    <xf numFmtId="49" fontId="8" fillId="0" borderId="61" xfId="45" applyNumberFormat="1" applyFont="1" applyFill="1" applyBorder="1" applyAlignment="1">
      <alignment horizontal="center" shrinkToFit="1"/>
      <protection/>
    </xf>
    <xf numFmtId="4" fontId="8" fillId="0" borderId="61" xfId="45" applyNumberFormat="1" applyFont="1" applyFill="1" applyBorder="1" applyAlignment="1">
      <alignment horizontal="right"/>
      <protection/>
    </xf>
    <xf numFmtId="4" fontId="8" fillId="0" borderId="61" xfId="45" applyNumberFormat="1" applyFont="1" applyFill="1" applyBorder="1">
      <alignment/>
      <protection/>
    </xf>
    <xf numFmtId="0" fontId="0" fillId="0" borderId="62" xfId="45" applyFill="1" applyBorder="1" applyAlignment="1">
      <alignment horizontal="center"/>
      <protection/>
    </xf>
    <xf numFmtId="49" fontId="4" fillId="0" borderId="62" xfId="45" applyNumberFormat="1" applyFont="1" applyFill="1" applyBorder="1" applyAlignment="1">
      <alignment horizontal="left"/>
      <protection/>
    </xf>
    <xf numFmtId="0" fontId="4" fillId="0" borderId="62" xfId="45" applyFont="1" applyFill="1" applyBorder="1">
      <alignment/>
      <protection/>
    </xf>
    <xf numFmtId="4" fontId="0" fillId="0" borderId="62" xfId="45" applyNumberFormat="1" applyFill="1" applyBorder="1" applyAlignment="1">
      <alignment horizontal="right"/>
      <protection/>
    </xf>
    <xf numFmtId="4" fontId="6" fillId="0" borderId="62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4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5" fillId="0" borderId="0" xfId="45" applyFont="1" applyBorder="1">
      <alignment/>
      <protection/>
    </xf>
    <xf numFmtId="3" fontId="15" fillId="0" borderId="0" xfId="45" applyNumberFormat="1" applyFont="1" applyBorder="1" applyAlignment="1">
      <alignment horizontal="right"/>
      <protection/>
    </xf>
    <xf numFmtId="4" fontId="15" fillId="0" borderId="0" xfId="45" applyNumberFormat="1" applyFont="1" applyBorder="1">
      <alignment/>
      <protection/>
    </xf>
    <xf numFmtId="0" fontId="14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5" applyFont="1" applyBorder="1" applyAlignment="1">
      <alignment horizontal="center"/>
      <protection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51" xfId="45" applyFont="1" applyBorder="1" applyAlignment="1">
      <alignment horizontal="left"/>
      <protection/>
    </xf>
    <xf numFmtId="0" fontId="0" fillId="0" borderId="69" xfId="45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5" applyFont="1" applyAlignment="1">
      <alignment horizontal="center"/>
      <protection/>
    </xf>
    <xf numFmtId="0" fontId="0" fillId="0" borderId="65" xfId="45" applyFont="1" applyFill="1" applyBorder="1" applyAlignment="1">
      <alignment horizontal="center"/>
      <protection/>
    </xf>
    <xf numFmtId="0" fontId="0" fillId="0" borderId="66" xfId="45" applyFont="1" applyFill="1" applyBorder="1" applyAlignment="1">
      <alignment horizontal="center"/>
      <protection/>
    </xf>
    <xf numFmtId="49" fontId="0" fillId="0" borderId="67" xfId="45" applyNumberFormat="1" applyFont="1" applyFill="1" applyBorder="1" applyAlignment="1">
      <alignment horizontal="center"/>
      <protection/>
    </xf>
    <xf numFmtId="0" fontId="0" fillId="0" borderId="68" xfId="45" applyFont="1" applyFill="1" applyBorder="1" applyAlignment="1">
      <alignment horizontal="center"/>
      <protection/>
    </xf>
    <xf numFmtId="0" fontId="0" fillId="0" borderId="51" xfId="45" applyFill="1" applyBorder="1" applyAlignment="1">
      <alignment horizontal="center" shrinkToFit="1"/>
      <protection/>
    </xf>
    <xf numFmtId="0" fontId="0" fillId="0" borderId="69" xfId="45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1.75" customHeight="1">
      <c r="A1" s="1" t="s">
        <v>124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7</v>
      </c>
      <c r="B7" s="15"/>
      <c r="C7" s="175"/>
      <c r="D7" s="176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75"/>
      <c r="D8" s="176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7"/>
      <c r="F11" s="178"/>
      <c r="G11" s="179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v>0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80"/>
      <c r="C37" s="180"/>
      <c r="D37" s="180"/>
      <c r="E37" s="180"/>
      <c r="F37" s="180"/>
      <c r="G37" s="180"/>
      <c r="H37" t="s">
        <v>3</v>
      </c>
    </row>
    <row r="38" spans="1:8" ht="12.75" customHeight="1">
      <c r="A38" s="68"/>
      <c r="B38" s="180"/>
      <c r="C38" s="180"/>
      <c r="D38" s="180"/>
      <c r="E38" s="180"/>
      <c r="F38" s="180"/>
      <c r="G38" s="180"/>
      <c r="H38" t="s">
        <v>3</v>
      </c>
    </row>
    <row r="39" spans="1:8" ht="12.75">
      <c r="A39" s="68"/>
      <c r="B39" s="180"/>
      <c r="C39" s="180"/>
      <c r="D39" s="180"/>
      <c r="E39" s="180"/>
      <c r="F39" s="180"/>
      <c r="G39" s="180"/>
      <c r="H39" t="s">
        <v>3</v>
      </c>
    </row>
    <row r="40" spans="1:8" ht="12.75">
      <c r="A40" s="68"/>
      <c r="B40" s="180"/>
      <c r="C40" s="180"/>
      <c r="D40" s="180"/>
      <c r="E40" s="180"/>
      <c r="F40" s="180"/>
      <c r="G40" s="180"/>
      <c r="H40" t="s">
        <v>3</v>
      </c>
    </row>
    <row r="41" spans="1:8" ht="12.75">
      <c r="A41" s="68"/>
      <c r="B41" s="180"/>
      <c r="C41" s="180"/>
      <c r="D41" s="180"/>
      <c r="E41" s="180"/>
      <c r="F41" s="180"/>
      <c r="G41" s="180"/>
      <c r="H41" t="s">
        <v>3</v>
      </c>
    </row>
    <row r="42" spans="1:8" ht="12.75">
      <c r="A42" s="68"/>
      <c r="B42" s="180"/>
      <c r="C42" s="180"/>
      <c r="D42" s="180"/>
      <c r="E42" s="180"/>
      <c r="F42" s="180"/>
      <c r="G42" s="180"/>
      <c r="H42" t="s">
        <v>3</v>
      </c>
    </row>
    <row r="43" spans="1:8" ht="12.75">
      <c r="A43" s="68"/>
      <c r="B43" s="180"/>
      <c r="C43" s="180"/>
      <c r="D43" s="180"/>
      <c r="E43" s="180"/>
      <c r="F43" s="180"/>
      <c r="G43" s="180"/>
      <c r="H43" t="s">
        <v>3</v>
      </c>
    </row>
    <row r="44" spans="1:8" ht="12.75">
      <c r="A44" s="68"/>
      <c r="B44" s="180"/>
      <c r="C44" s="180"/>
      <c r="D44" s="180"/>
      <c r="E44" s="180"/>
      <c r="F44" s="180"/>
      <c r="G44" s="180"/>
      <c r="H44" t="s">
        <v>3</v>
      </c>
    </row>
    <row r="45" spans="1:8" ht="3" customHeight="1">
      <c r="A45" s="68"/>
      <c r="B45" s="180"/>
      <c r="C45" s="180"/>
      <c r="D45" s="180"/>
      <c r="E45" s="180"/>
      <c r="F45" s="180"/>
      <c r="G45" s="180"/>
      <c r="H45" t="s">
        <v>3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182" t="s">
        <v>4</v>
      </c>
      <c r="B1" s="183"/>
      <c r="C1" s="69" t="str">
        <f>CONCATENATE(cislostavby," ",nazevstavby)</f>
        <v> Vybavení pro Odbor soc.služeb - ul.Míru 1345, FM </v>
      </c>
      <c r="D1" s="70"/>
      <c r="E1" s="71"/>
      <c r="F1" s="70"/>
      <c r="G1" s="72"/>
      <c r="H1" s="73"/>
      <c r="I1" s="74"/>
    </row>
    <row r="2" spans="1:9" ht="13.5" thickBot="1">
      <c r="A2" s="184" t="s">
        <v>0</v>
      </c>
      <c r="B2" s="185"/>
      <c r="C2" s="75" t="str">
        <f>CONCATENATE(cisloobjektu," ",nazevobjektu)</f>
        <v> VYBAVENÍ ELEKTRONIKOU A SPOTŘEBIČI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71" t="str">
        <f>Položky!B7</f>
        <v>A1-1.PP</v>
      </c>
      <c r="B7" s="86" t="str">
        <f>Položky!C7</f>
        <v>Domovník 0.1+0.3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1" customFormat="1" ht="12.75">
      <c r="A8" s="171" t="str">
        <f>Položky!B10</f>
        <v>B1-1.NP</v>
      </c>
      <c r="B8" s="86" t="str">
        <f>Položky!C10</f>
        <v>Rebel (kancelář) 1.1</v>
      </c>
      <c r="C8" s="87"/>
      <c r="D8" s="88"/>
      <c r="E8" s="172">
        <f>Položky!BA13</f>
        <v>0</v>
      </c>
      <c r="F8" s="173">
        <f>Položky!BB13</f>
        <v>0</v>
      </c>
      <c r="G8" s="173">
        <f>Položky!BC13</f>
        <v>0</v>
      </c>
      <c r="H8" s="173">
        <f>Položky!BD13</f>
        <v>0</v>
      </c>
      <c r="I8" s="174">
        <f>Položky!BE13</f>
        <v>0</v>
      </c>
    </row>
    <row r="9" spans="1:9" s="11" customFormat="1" ht="12.75">
      <c r="A9" s="171" t="str">
        <f>Položky!B14</f>
        <v>B2-1.NP</v>
      </c>
      <c r="B9" s="86" t="str">
        <f>Položky!C14</f>
        <v>Herna 1.2</v>
      </c>
      <c r="C9" s="87"/>
      <c r="D9" s="88"/>
      <c r="E9" s="172">
        <f>Položky!BA16</f>
        <v>0</v>
      </c>
      <c r="F9" s="173">
        <f>Položky!BB16</f>
        <v>0</v>
      </c>
      <c r="G9" s="173">
        <f>Položky!BC16</f>
        <v>0</v>
      </c>
      <c r="H9" s="173">
        <f>Položky!BD16</f>
        <v>0</v>
      </c>
      <c r="I9" s="174">
        <f>Položky!BE16</f>
        <v>0</v>
      </c>
    </row>
    <row r="10" spans="1:9" s="11" customFormat="1" ht="12.75">
      <c r="A10" s="171" t="str">
        <f>Položky!B17</f>
        <v>B3-1.NP</v>
      </c>
      <c r="B10" s="86" t="str">
        <f>Položky!C17</f>
        <v>Herna se šatním koutem 1.3</v>
      </c>
      <c r="C10" s="87"/>
      <c r="D10" s="88"/>
      <c r="E10" s="172">
        <f>Položky!BA19</f>
        <v>0</v>
      </c>
      <c r="F10" s="173">
        <f>Položky!BB19</f>
        <v>0</v>
      </c>
      <c r="G10" s="173">
        <f>Položky!BC19</f>
        <v>0</v>
      </c>
      <c r="H10" s="173">
        <f>Položky!BD19</f>
        <v>0</v>
      </c>
      <c r="I10" s="174">
        <f>Položky!BE19</f>
        <v>0</v>
      </c>
    </row>
    <row r="11" spans="1:9" s="11" customFormat="1" ht="12.75">
      <c r="A11" s="171" t="str">
        <f>Položky!B20</f>
        <v>B4-1.NP</v>
      </c>
      <c r="B11" s="86" t="str">
        <f>Položky!C20</f>
        <v>Pramínek (kancelář) 1.4</v>
      </c>
      <c r="C11" s="87"/>
      <c r="D11" s="88"/>
      <c r="E11" s="172">
        <f>Položky!BA24</f>
        <v>0</v>
      </c>
      <c r="F11" s="173">
        <f>Položky!BB24</f>
        <v>0</v>
      </c>
      <c r="G11" s="173">
        <f>Položky!BC24</f>
        <v>0</v>
      </c>
      <c r="H11" s="173">
        <f>Položky!BD24</f>
        <v>0</v>
      </c>
      <c r="I11" s="174">
        <f>Položky!BE24</f>
        <v>0</v>
      </c>
    </row>
    <row r="12" spans="1:9" s="11" customFormat="1" ht="12.75">
      <c r="A12" s="171" t="str">
        <f>Položky!B25</f>
        <v>C1-2.NP</v>
      </c>
      <c r="B12" s="86" t="str">
        <f>Položky!C25</f>
        <v>Terénní práce (kancelář) 2.1</v>
      </c>
      <c r="C12" s="87"/>
      <c r="D12" s="88"/>
      <c r="E12" s="172">
        <f>Položky!BA32</f>
        <v>0</v>
      </c>
      <c r="F12" s="173">
        <f>Položky!BB32</f>
        <v>0</v>
      </c>
      <c r="G12" s="173">
        <f>Položky!BC32</f>
        <v>0</v>
      </c>
      <c r="H12" s="173">
        <f>Položky!BD32</f>
        <v>0</v>
      </c>
      <c r="I12" s="174">
        <f>Položky!BE32</f>
        <v>0</v>
      </c>
    </row>
    <row r="13" spans="1:9" s="11" customFormat="1" ht="12.75">
      <c r="A13" s="171" t="str">
        <f>Položky!B33</f>
        <v>C2-2.NP</v>
      </c>
      <c r="B13" s="86" t="str">
        <f>Položky!C33</f>
        <v>Společenská místnost 2.2</v>
      </c>
      <c r="C13" s="87"/>
      <c r="D13" s="88"/>
      <c r="E13" s="172">
        <f>Položky!BA37</f>
        <v>0</v>
      </c>
      <c r="F13" s="173">
        <f>Položky!BB37</f>
        <v>0</v>
      </c>
      <c r="G13" s="173">
        <f>Položky!BC37</f>
        <v>0</v>
      </c>
      <c r="H13" s="173">
        <f>Položky!BD37</f>
        <v>0</v>
      </c>
      <c r="I13" s="174">
        <f>Položky!BE37</f>
        <v>0</v>
      </c>
    </row>
    <row r="14" spans="1:9" s="11" customFormat="1" ht="12.75">
      <c r="A14" s="171" t="str">
        <f>Položky!B38</f>
        <v>C3-2.NP</v>
      </c>
      <c r="B14" s="86" t="str">
        <f>Položky!C38</f>
        <v>Společenská místnost (velká) 2.3</v>
      </c>
      <c r="C14" s="87"/>
      <c r="D14" s="88"/>
      <c r="E14" s="172">
        <f>Položky!BA41</f>
        <v>0</v>
      </c>
      <c r="F14" s="173">
        <f>Položky!BB41</f>
        <v>0</v>
      </c>
      <c r="G14" s="173">
        <f>Položky!BC41</f>
        <v>0</v>
      </c>
      <c r="H14" s="173">
        <f>Položky!BD41</f>
        <v>0</v>
      </c>
      <c r="I14" s="174">
        <f>Položky!BE41</f>
        <v>0</v>
      </c>
    </row>
    <row r="15" spans="1:9" s="11" customFormat="1" ht="12.75">
      <c r="A15" s="171" t="str">
        <f>Položky!B42</f>
        <v>C4-2.NP</v>
      </c>
      <c r="B15" s="86" t="str">
        <f>Položky!C42</f>
        <v>Služebna policie 2.4</v>
      </c>
      <c r="C15" s="87"/>
      <c r="D15" s="88"/>
      <c r="E15" s="172">
        <f>Položky!BA45</f>
        <v>0</v>
      </c>
      <c r="F15" s="173">
        <f>Položky!BB45</f>
        <v>0</v>
      </c>
      <c r="G15" s="173">
        <f>Položky!BC45</f>
        <v>0</v>
      </c>
      <c r="H15" s="173">
        <f>Položky!BD45</f>
        <v>0</v>
      </c>
      <c r="I15" s="174">
        <f>Položky!BE45</f>
        <v>0</v>
      </c>
    </row>
    <row r="16" spans="1:9" s="11" customFormat="1" ht="13.5" thickBot="1">
      <c r="A16" s="171" t="str">
        <f>Položky!B46</f>
        <v>D1-3.NP</v>
      </c>
      <c r="B16" s="86" t="str">
        <f>Položky!C46</f>
        <v>Multifunkční místnost 3.1</v>
      </c>
      <c r="C16" s="87"/>
      <c r="D16" s="88"/>
      <c r="E16" s="172">
        <f>Položky!BA52</f>
        <v>0</v>
      </c>
      <c r="F16" s="173">
        <f>Položky!BB52</f>
        <v>0</v>
      </c>
      <c r="G16" s="173">
        <f>Položky!BC52</f>
        <v>0</v>
      </c>
      <c r="H16" s="173">
        <f>Položky!BD52</f>
        <v>0</v>
      </c>
      <c r="I16" s="174">
        <f>Položky!BE52</f>
        <v>0</v>
      </c>
    </row>
    <row r="17" spans="1:9" s="94" customFormat="1" ht="13.5" thickBot="1">
      <c r="A17" s="89"/>
      <c r="B17" s="81" t="s">
        <v>49</v>
      </c>
      <c r="C17" s="81"/>
      <c r="D17" s="90"/>
      <c r="E17" s="91">
        <f>SUM(E7:E16)</f>
        <v>0</v>
      </c>
      <c r="F17" s="92">
        <f>SUM(F7:F16)</f>
        <v>0</v>
      </c>
      <c r="G17" s="92">
        <f>SUM(G7:G16)</f>
        <v>0</v>
      </c>
      <c r="H17" s="92">
        <f>SUM(H7:H16)</f>
        <v>0</v>
      </c>
      <c r="I17" s="93">
        <f>SUM(I7:I16)</f>
        <v>0</v>
      </c>
    </row>
    <row r="18" spans="1:9" ht="12.75">
      <c r="A18" s="87"/>
      <c r="B18" s="87"/>
      <c r="C18" s="87"/>
      <c r="D18" s="87"/>
      <c r="E18" s="87"/>
      <c r="F18" s="87"/>
      <c r="G18" s="87"/>
      <c r="H18" s="87"/>
      <c r="I18" s="87"/>
    </row>
    <row r="19" spans="1:57" ht="19.5" customHeight="1">
      <c r="A19" s="95" t="s">
        <v>50</v>
      </c>
      <c r="B19" s="95"/>
      <c r="C19" s="95"/>
      <c r="D19" s="95"/>
      <c r="E19" s="95"/>
      <c r="F19" s="95"/>
      <c r="G19" s="96"/>
      <c r="H19" s="95"/>
      <c r="I19" s="95"/>
      <c r="BA19" s="30"/>
      <c r="BB19" s="30"/>
      <c r="BC19" s="30"/>
      <c r="BD19" s="30"/>
      <c r="BE19" s="30"/>
    </row>
    <row r="20" spans="1:9" ht="13.5" thickBot="1">
      <c r="A20" s="97"/>
      <c r="B20" s="97"/>
      <c r="C20" s="97"/>
      <c r="D20" s="97"/>
      <c r="E20" s="97"/>
      <c r="F20" s="97"/>
      <c r="G20" s="97"/>
      <c r="H20" s="97"/>
      <c r="I20" s="97"/>
    </row>
    <row r="21" spans="1:9" ht="12.75">
      <c r="A21" s="98" t="s">
        <v>51</v>
      </c>
      <c r="B21" s="99"/>
      <c r="C21" s="99"/>
      <c r="D21" s="100"/>
      <c r="E21" s="101" t="s">
        <v>52</v>
      </c>
      <c r="F21" s="102" t="s">
        <v>53</v>
      </c>
      <c r="G21" s="103" t="s">
        <v>54</v>
      </c>
      <c r="H21" s="104"/>
      <c r="I21" s="105" t="s">
        <v>52</v>
      </c>
    </row>
    <row r="22" spans="1:53" ht="12.75">
      <c r="A22" s="106"/>
      <c r="B22" s="107"/>
      <c r="C22" s="107"/>
      <c r="D22" s="108"/>
      <c r="E22" s="109"/>
      <c r="F22" s="110"/>
      <c r="G22" s="111">
        <f>CHOOSE(BA22+1,HSV+PSV,HSV+PSV+Mont,HSV+PSV+Dodavka+Mont,HSV,PSV,Mont,Dodavka,Mont+Dodavka,0)</f>
        <v>0</v>
      </c>
      <c r="H22" s="112"/>
      <c r="I22" s="113">
        <f>E22+F22*G22/100</f>
        <v>0</v>
      </c>
      <c r="BA22">
        <v>8</v>
      </c>
    </row>
    <row r="23" spans="1:9" ht="13.5" thickBot="1">
      <c r="A23" s="114"/>
      <c r="B23" s="115" t="s">
        <v>55</v>
      </c>
      <c r="C23" s="116"/>
      <c r="D23" s="117"/>
      <c r="E23" s="118"/>
      <c r="F23" s="119"/>
      <c r="G23" s="119"/>
      <c r="H23" s="188">
        <f>SUM(H22:H22)</f>
        <v>0</v>
      </c>
      <c r="I23" s="189"/>
    </row>
    <row r="24" spans="1:9" ht="12.75">
      <c r="A24" s="97"/>
      <c r="B24" s="97"/>
      <c r="C24" s="97"/>
      <c r="D24" s="97"/>
      <c r="E24" s="97"/>
      <c r="F24" s="97"/>
      <c r="G24" s="97"/>
      <c r="H24" s="97"/>
      <c r="I24" s="97"/>
    </row>
    <row r="25" spans="2:9" ht="12.75">
      <c r="B25" s="94"/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5"/>
  <sheetViews>
    <sheetView showGridLines="0" showZeros="0" tabSelected="1" zoomScalePageLayoutView="0" workbookViewId="0" topLeftCell="A1">
      <selection activeCell="C54" sqref="C54"/>
    </sheetView>
  </sheetViews>
  <sheetFormatPr defaultColWidth="9.125" defaultRowHeight="12.75"/>
  <cols>
    <col min="1" max="1" width="3.875" style="123" customWidth="1"/>
    <col min="2" max="2" width="12.00390625" style="123" customWidth="1"/>
    <col min="3" max="3" width="40.50390625" style="123" customWidth="1"/>
    <col min="4" max="4" width="5.50390625" style="123" customWidth="1"/>
    <col min="5" max="5" width="8.50390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">
      <c r="A1" s="190" t="s">
        <v>56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4</v>
      </c>
      <c r="B3" s="192"/>
      <c r="C3" s="128" t="str">
        <f>CONCATENATE(cislostavby," ",nazevstavby)</f>
        <v> Vybavení pro Odbor soc.služeb - ul.Míru 1345, FM 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0</v>
      </c>
      <c r="B4" s="194"/>
      <c r="C4" s="133" t="str">
        <f>CONCATENATE(cisloobjektu," ",nazevobjektu)</f>
        <v> VYBAVENÍ ELEKTRONIKOU A SPOTŘEBIČI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57</v>
      </c>
      <c r="B6" s="140" t="s">
        <v>58</v>
      </c>
      <c r="C6" s="140" t="s">
        <v>59</v>
      </c>
      <c r="D6" s="140" t="s">
        <v>60</v>
      </c>
      <c r="E6" s="141" t="s">
        <v>61</v>
      </c>
      <c r="F6" s="140" t="s">
        <v>62</v>
      </c>
      <c r="G6" s="142" t="s">
        <v>63</v>
      </c>
    </row>
    <row r="7" spans="1:15" ht="12.75">
      <c r="A7" s="143" t="s">
        <v>64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/>
      <c r="E8" s="155">
        <v>0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57" ht="12.75">
      <c r="A9" s="157"/>
      <c r="B9" s="158" t="s">
        <v>66</v>
      </c>
      <c r="C9" s="159" t="str">
        <f>CONCATENATE(B7," ",C7)</f>
        <v>A1-1.PP Domovník 0.1+0.3</v>
      </c>
      <c r="D9" s="157"/>
      <c r="E9" s="160"/>
      <c r="F9" s="160"/>
      <c r="G9" s="161">
        <f>SUM(G7:G8)</f>
        <v>0</v>
      </c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5" ht="12.75">
      <c r="A10" s="143" t="s">
        <v>64</v>
      </c>
      <c r="B10" s="144" t="s">
        <v>73</v>
      </c>
      <c r="C10" s="145" t="s">
        <v>74</v>
      </c>
      <c r="D10" s="146"/>
      <c r="E10" s="147"/>
      <c r="F10" s="147"/>
      <c r="G10" s="148"/>
      <c r="H10" s="149"/>
      <c r="I10" s="149"/>
      <c r="O10" s="150">
        <v>1</v>
      </c>
    </row>
    <row r="11" spans="1:104" ht="12.75">
      <c r="A11" s="151">
        <v>2</v>
      </c>
      <c r="B11" s="152" t="s">
        <v>119</v>
      </c>
      <c r="C11" s="153" t="s">
        <v>125</v>
      </c>
      <c r="D11" s="154" t="s">
        <v>65</v>
      </c>
      <c r="E11" s="155">
        <v>1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04" ht="12.75">
      <c r="A12" s="151">
        <v>3</v>
      </c>
      <c r="B12" s="152" t="s">
        <v>120</v>
      </c>
      <c r="C12" s="153" t="s">
        <v>126</v>
      </c>
      <c r="D12" s="154" t="s">
        <v>65</v>
      </c>
      <c r="E12" s="155">
        <v>1</v>
      </c>
      <c r="F12" s="155">
        <v>0</v>
      </c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57" ht="12.75">
      <c r="A13" s="157"/>
      <c r="B13" s="158" t="s">
        <v>66</v>
      </c>
      <c r="C13" s="159" t="str">
        <f>CONCATENATE(B10," ",C10)</f>
        <v>B1-1.NP Rebel (kancelář) 1.1</v>
      </c>
      <c r="D13" s="157"/>
      <c r="E13" s="160"/>
      <c r="F13" s="160"/>
      <c r="G13" s="161">
        <f>SUM(G10:G12)</f>
        <v>0</v>
      </c>
      <c r="O13" s="150">
        <v>4</v>
      </c>
      <c r="BA13" s="162">
        <f>SUM(BA10:BA12)</f>
        <v>0</v>
      </c>
      <c r="BB13" s="162">
        <f>SUM(BB10:BB12)</f>
        <v>0</v>
      </c>
      <c r="BC13" s="162">
        <f>SUM(BC10:BC12)</f>
        <v>0</v>
      </c>
      <c r="BD13" s="162">
        <f>SUM(BD10:BD12)</f>
        <v>0</v>
      </c>
      <c r="BE13" s="162">
        <f>SUM(BE10:BE12)</f>
        <v>0</v>
      </c>
    </row>
    <row r="14" spans="1:15" ht="12.75">
      <c r="A14" s="143" t="s">
        <v>64</v>
      </c>
      <c r="B14" s="144" t="s">
        <v>75</v>
      </c>
      <c r="C14" s="145" t="s">
        <v>76</v>
      </c>
      <c r="D14" s="146"/>
      <c r="E14" s="147"/>
      <c r="F14" s="147"/>
      <c r="G14" s="148"/>
      <c r="H14" s="149"/>
      <c r="I14" s="149"/>
      <c r="O14" s="150">
        <v>1</v>
      </c>
    </row>
    <row r="15" spans="1:104" ht="12.75">
      <c r="A15" s="151">
        <v>4</v>
      </c>
      <c r="B15" s="152" t="s">
        <v>71</v>
      </c>
      <c r="C15" s="153" t="s">
        <v>72</v>
      </c>
      <c r="D15" s="154" t="s">
        <v>3</v>
      </c>
      <c r="E15" s="155">
        <v>0</v>
      </c>
      <c r="F15" s="155">
        <v>0</v>
      </c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4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</v>
      </c>
    </row>
    <row r="16" spans="1:57" ht="12.75">
      <c r="A16" s="157"/>
      <c r="B16" s="158" t="s">
        <v>66</v>
      </c>
      <c r="C16" s="159" t="str">
        <f>CONCATENATE(B14," ",C14)</f>
        <v>B2-1.NP Herna 1.2</v>
      </c>
      <c r="D16" s="157"/>
      <c r="E16" s="160"/>
      <c r="F16" s="160"/>
      <c r="G16" s="161">
        <f>SUM(G14:G15)</f>
        <v>0</v>
      </c>
      <c r="O16" s="150">
        <v>4</v>
      </c>
      <c r="BA16" s="162">
        <f>SUM(BA14:BA15)</f>
        <v>0</v>
      </c>
      <c r="BB16" s="162">
        <f>SUM(BB14:BB15)</f>
        <v>0</v>
      </c>
      <c r="BC16" s="162">
        <f>SUM(BC14:BC15)</f>
        <v>0</v>
      </c>
      <c r="BD16" s="162">
        <f>SUM(BD14:BD15)</f>
        <v>0</v>
      </c>
      <c r="BE16" s="162">
        <f>SUM(BE14:BE15)</f>
        <v>0</v>
      </c>
    </row>
    <row r="17" spans="1:15" ht="12.75">
      <c r="A17" s="143" t="s">
        <v>64</v>
      </c>
      <c r="B17" s="144" t="s">
        <v>77</v>
      </c>
      <c r="C17" s="145" t="s">
        <v>78</v>
      </c>
      <c r="D17" s="146"/>
      <c r="E17" s="147"/>
      <c r="F17" s="147"/>
      <c r="G17" s="148"/>
      <c r="H17" s="149"/>
      <c r="I17" s="149"/>
      <c r="O17" s="150">
        <v>1</v>
      </c>
    </row>
    <row r="18" spans="1:104" ht="12.75">
      <c r="A18" s="151">
        <v>5</v>
      </c>
      <c r="B18" s="152" t="s">
        <v>71</v>
      </c>
      <c r="C18" s="153" t="s">
        <v>72</v>
      </c>
      <c r="D18" s="154" t="s">
        <v>3</v>
      </c>
      <c r="E18" s="155">
        <v>0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5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57" ht="12.75">
      <c r="A19" s="157"/>
      <c r="B19" s="158" t="s">
        <v>66</v>
      </c>
      <c r="C19" s="159" t="str">
        <f>CONCATENATE(B17," ",C17)</f>
        <v>B3-1.NP Herna se šatním koutem 1.3</v>
      </c>
      <c r="D19" s="157"/>
      <c r="E19" s="160"/>
      <c r="F19" s="160"/>
      <c r="G19" s="161">
        <f>SUM(G17:G18)</f>
        <v>0</v>
      </c>
      <c r="O19" s="150">
        <v>4</v>
      </c>
      <c r="BA19" s="162">
        <f>SUM(BA17:BA18)</f>
        <v>0</v>
      </c>
      <c r="BB19" s="162">
        <f>SUM(BB17:BB18)</f>
        <v>0</v>
      </c>
      <c r="BC19" s="162">
        <f>SUM(BC17:BC18)</f>
        <v>0</v>
      </c>
      <c r="BD19" s="162">
        <f>SUM(BD17:BD18)</f>
        <v>0</v>
      </c>
      <c r="BE19" s="162">
        <f>SUM(BE17:BE18)</f>
        <v>0</v>
      </c>
    </row>
    <row r="20" spans="1:15" ht="12.75">
      <c r="A20" s="143" t="s">
        <v>64</v>
      </c>
      <c r="B20" s="144" t="s">
        <v>79</v>
      </c>
      <c r="C20" s="145" t="s">
        <v>80</v>
      </c>
      <c r="D20" s="146"/>
      <c r="E20" s="147"/>
      <c r="F20" s="147"/>
      <c r="G20" s="148"/>
      <c r="H20" s="149"/>
      <c r="I20" s="149"/>
      <c r="O20" s="150">
        <v>1</v>
      </c>
    </row>
    <row r="21" spans="1:104" ht="12.75">
      <c r="A21" s="151">
        <v>6</v>
      </c>
      <c r="B21" s="152" t="s">
        <v>81</v>
      </c>
      <c r="C21" s="153" t="s">
        <v>125</v>
      </c>
      <c r="D21" s="154" t="s">
        <v>65</v>
      </c>
      <c r="E21" s="155">
        <v>1</v>
      </c>
      <c r="F21" s="155">
        <v>0</v>
      </c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6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</v>
      </c>
    </row>
    <row r="22" spans="1:104" ht="12.75">
      <c r="A22" s="151">
        <v>7</v>
      </c>
      <c r="B22" s="152" t="s">
        <v>82</v>
      </c>
      <c r="C22" s="153" t="s">
        <v>126</v>
      </c>
      <c r="D22" s="154" t="s">
        <v>65</v>
      </c>
      <c r="E22" s="155">
        <v>1</v>
      </c>
      <c r="F22" s="155">
        <v>0</v>
      </c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7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</v>
      </c>
    </row>
    <row r="23" spans="1:104" ht="12.75">
      <c r="A23" s="151">
        <v>8</v>
      </c>
      <c r="B23" s="152" t="s">
        <v>83</v>
      </c>
      <c r="C23" s="153" t="s">
        <v>121</v>
      </c>
      <c r="D23" s="154" t="s">
        <v>65</v>
      </c>
      <c r="E23" s="155">
        <v>1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8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</v>
      </c>
    </row>
    <row r="24" spans="1:57" ht="12.75">
      <c r="A24" s="157"/>
      <c r="B24" s="158" t="s">
        <v>66</v>
      </c>
      <c r="C24" s="159" t="str">
        <f>CONCATENATE(B20," ",C20)</f>
        <v>B4-1.NP Pramínek (kancelář) 1.4</v>
      </c>
      <c r="D24" s="157"/>
      <c r="E24" s="160"/>
      <c r="F24" s="160"/>
      <c r="G24" s="161">
        <f>SUM(G20:G23)</f>
        <v>0</v>
      </c>
      <c r="O24" s="150">
        <v>4</v>
      </c>
      <c r="BA24" s="162">
        <f>SUM(BA20:BA23)</f>
        <v>0</v>
      </c>
      <c r="BB24" s="162">
        <f>SUM(BB20:BB23)</f>
        <v>0</v>
      </c>
      <c r="BC24" s="162">
        <f>SUM(BC20:BC23)</f>
        <v>0</v>
      </c>
      <c r="BD24" s="162">
        <f>SUM(BD20:BD23)</f>
        <v>0</v>
      </c>
      <c r="BE24" s="162">
        <f>SUM(BE20:BE23)</f>
        <v>0</v>
      </c>
    </row>
    <row r="25" spans="1:15" ht="12.75">
      <c r="A25" s="143" t="s">
        <v>64</v>
      </c>
      <c r="B25" s="144" t="s">
        <v>84</v>
      </c>
      <c r="C25" s="145" t="s">
        <v>85</v>
      </c>
      <c r="D25" s="146"/>
      <c r="E25" s="147"/>
      <c r="F25" s="147"/>
      <c r="G25" s="148"/>
      <c r="H25" s="149"/>
      <c r="I25" s="149"/>
      <c r="O25" s="150">
        <v>1</v>
      </c>
    </row>
    <row r="26" spans="1:104" ht="12.75">
      <c r="A26" s="151">
        <v>9</v>
      </c>
      <c r="B26" s="152" t="s">
        <v>86</v>
      </c>
      <c r="C26" s="153" t="s">
        <v>125</v>
      </c>
      <c r="D26" s="154" t="s">
        <v>65</v>
      </c>
      <c r="E26" s="155">
        <v>1</v>
      </c>
      <c r="F26" s="155">
        <v>0</v>
      </c>
      <c r="G26" s="156">
        <f aca="true" t="shared" si="0" ref="G26:G31">E26*F26</f>
        <v>0</v>
      </c>
      <c r="O26" s="150">
        <v>2</v>
      </c>
      <c r="AA26" s="123">
        <v>12</v>
      </c>
      <c r="AB26" s="123">
        <v>0</v>
      </c>
      <c r="AC26" s="123">
        <v>9</v>
      </c>
      <c r="AZ26" s="123">
        <v>1</v>
      </c>
      <c r="BA26" s="123">
        <f aca="true" t="shared" si="1" ref="BA26:BA31">IF(AZ26=1,G26,0)</f>
        <v>0</v>
      </c>
      <c r="BB26" s="123">
        <f aca="true" t="shared" si="2" ref="BB26:BB31">IF(AZ26=2,G26,0)</f>
        <v>0</v>
      </c>
      <c r="BC26" s="123">
        <f aca="true" t="shared" si="3" ref="BC26:BC31">IF(AZ26=3,G26,0)</f>
        <v>0</v>
      </c>
      <c r="BD26" s="123">
        <f aca="true" t="shared" si="4" ref="BD26:BD31">IF(AZ26=4,G26,0)</f>
        <v>0</v>
      </c>
      <c r="BE26" s="123">
        <f aca="true" t="shared" si="5" ref="BE26:BE31">IF(AZ26=5,G26,0)</f>
        <v>0</v>
      </c>
      <c r="CZ26" s="123">
        <v>0</v>
      </c>
    </row>
    <row r="27" spans="1:104" ht="12.75">
      <c r="A27" s="151">
        <v>10</v>
      </c>
      <c r="B27" s="152" t="s">
        <v>87</v>
      </c>
      <c r="C27" s="153" t="s">
        <v>127</v>
      </c>
      <c r="D27" s="154" t="s">
        <v>65</v>
      </c>
      <c r="E27" s="155">
        <v>1</v>
      </c>
      <c r="F27" s="155">
        <v>0</v>
      </c>
      <c r="G27" s="156">
        <f t="shared" si="0"/>
        <v>0</v>
      </c>
      <c r="O27" s="150">
        <v>2</v>
      </c>
      <c r="AA27" s="123">
        <v>12</v>
      </c>
      <c r="AB27" s="123">
        <v>0</v>
      </c>
      <c r="AC27" s="123">
        <v>10</v>
      </c>
      <c r="AZ27" s="123">
        <v>1</v>
      </c>
      <c r="BA27" s="123">
        <f t="shared" si="1"/>
        <v>0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0</v>
      </c>
    </row>
    <row r="28" spans="1:104" ht="12.75">
      <c r="A28" s="151">
        <v>11</v>
      </c>
      <c r="B28" s="152" t="s">
        <v>88</v>
      </c>
      <c r="C28" s="153" t="s">
        <v>89</v>
      </c>
      <c r="D28" s="154" t="s">
        <v>65</v>
      </c>
      <c r="E28" s="155">
        <v>1</v>
      </c>
      <c r="F28" s="155">
        <v>0</v>
      </c>
      <c r="G28" s="156">
        <f t="shared" si="0"/>
        <v>0</v>
      </c>
      <c r="O28" s="150">
        <v>2</v>
      </c>
      <c r="AA28" s="123">
        <v>12</v>
      </c>
      <c r="AB28" s="123">
        <v>0</v>
      </c>
      <c r="AC28" s="123">
        <v>11</v>
      </c>
      <c r="AZ28" s="123">
        <v>1</v>
      </c>
      <c r="BA28" s="123">
        <f t="shared" si="1"/>
        <v>0</v>
      </c>
      <c r="BB28" s="123">
        <f t="shared" si="2"/>
        <v>0</v>
      </c>
      <c r="BC28" s="123">
        <f t="shared" si="3"/>
        <v>0</v>
      </c>
      <c r="BD28" s="123">
        <f t="shared" si="4"/>
        <v>0</v>
      </c>
      <c r="BE28" s="123">
        <f t="shared" si="5"/>
        <v>0</v>
      </c>
      <c r="CZ28" s="123">
        <v>0</v>
      </c>
    </row>
    <row r="29" spans="1:104" ht="12.75">
      <c r="A29" s="151">
        <v>12</v>
      </c>
      <c r="B29" s="152" t="s">
        <v>90</v>
      </c>
      <c r="C29" s="153" t="s">
        <v>91</v>
      </c>
      <c r="D29" s="154" t="s">
        <v>65</v>
      </c>
      <c r="E29" s="155">
        <v>1</v>
      </c>
      <c r="F29" s="155">
        <v>0</v>
      </c>
      <c r="G29" s="156">
        <f t="shared" si="0"/>
        <v>0</v>
      </c>
      <c r="O29" s="150">
        <v>2</v>
      </c>
      <c r="AA29" s="123">
        <v>12</v>
      </c>
      <c r="AB29" s="123">
        <v>0</v>
      </c>
      <c r="AC29" s="123">
        <v>12</v>
      </c>
      <c r="AZ29" s="123">
        <v>1</v>
      </c>
      <c r="BA29" s="123">
        <f t="shared" si="1"/>
        <v>0</v>
      </c>
      <c r="BB29" s="123">
        <f t="shared" si="2"/>
        <v>0</v>
      </c>
      <c r="BC29" s="123">
        <f t="shared" si="3"/>
        <v>0</v>
      </c>
      <c r="BD29" s="123">
        <f t="shared" si="4"/>
        <v>0</v>
      </c>
      <c r="BE29" s="123">
        <f t="shared" si="5"/>
        <v>0</v>
      </c>
      <c r="CZ29" s="123">
        <v>0</v>
      </c>
    </row>
    <row r="30" spans="1:104" ht="12.75">
      <c r="A30" s="151">
        <v>13</v>
      </c>
      <c r="B30" s="152" t="s">
        <v>92</v>
      </c>
      <c r="C30" s="153" t="s">
        <v>93</v>
      </c>
      <c r="D30" s="154" t="s">
        <v>65</v>
      </c>
      <c r="E30" s="155">
        <v>1</v>
      </c>
      <c r="F30" s="155">
        <v>0</v>
      </c>
      <c r="G30" s="156">
        <f t="shared" si="0"/>
        <v>0</v>
      </c>
      <c r="O30" s="150">
        <v>2</v>
      </c>
      <c r="AA30" s="123">
        <v>12</v>
      </c>
      <c r="AB30" s="123">
        <v>0</v>
      </c>
      <c r="AC30" s="123">
        <v>13</v>
      </c>
      <c r="AZ30" s="123">
        <v>1</v>
      </c>
      <c r="BA30" s="123">
        <f t="shared" si="1"/>
        <v>0</v>
      </c>
      <c r="BB30" s="123">
        <f t="shared" si="2"/>
        <v>0</v>
      </c>
      <c r="BC30" s="123">
        <f t="shared" si="3"/>
        <v>0</v>
      </c>
      <c r="BD30" s="123">
        <f t="shared" si="4"/>
        <v>0</v>
      </c>
      <c r="BE30" s="123">
        <f t="shared" si="5"/>
        <v>0</v>
      </c>
      <c r="CZ30" s="123">
        <v>0</v>
      </c>
    </row>
    <row r="31" spans="1:104" ht="12.75">
      <c r="A31" s="151">
        <v>14</v>
      </c>
      <c r="B31" s="152" t="s">
        <v>94</v>
      </c>
      <c r="C31" s="153" t="s">
        <v>121</v>
      </c>
      <c r="D31" s="154" t="s">
        <v>65</v>
      </c>
      <c r="E31" s="155">
        <v>1</v>
      </c>
      <c r="F31" s="155">
        <v>0</v>
      </c>
      <c r="G31" s="156">
        <f t="shared" si="0"/>
        <v>0</v>
      </c>
      <c r="O31" s="150">
        <v>2</v>
      </c>
      <c r="AA31" s="123">
        <v>12</v>
      </c>
      <c r="AB31" s="123">
        <v>0</v>
      </c>
      <c r="AC31" s="123">
        <v>14</v>
      </c>
      <c r="AZ31" s="123">
        <v>1</v>
      </c>
      <c r="BA31" s="123">
        <f t="shared" si="1"/>
        <v>0</v>
      </c>
      <c r="BB31" s="123">
        <f t="shared" si="2"/>
        <v>0</v>
      </c>
      <c r="BC31" s="123">
        <f t="shared" si="3"/>
        <v>0</v>
      </c>
      <c r="BD31" s="123">
        <f t="shared" si="4"/>
        <v>0</v>
      </c>
      <c r="BE31" s="123">
        <f t="shared" si="5"/>
        <v>0</v>
      </c>
      <c r="CZ31" s="123">
        <v>0</v>
      </c>
    </row>
    <row r="32" spans="1:57" ht="12.75">
      <c r="A32" s="157"/>
      <c r="B32" s="158" t="s">
        <v>66</v>
      </c>
      <c r="C32" s="159" t="str">
        <f>CONCATENATE(B25," ",C25)</f>
        <v>C1-2.NP Terénní práce (kancelář) 2.1</v>
      </c>
      <c r="D32" s="157"/>
      <c r="E32" s="160"/>
      <c r="F32" s="160"/>
      <c r="G32" s="161">
        <f>SUM(G25:G31)</f>
        <v>0</v>
      </c>
      <c r="O32" s="150">
        <v>4</v>
      </c>
      <c r="BA32" s="162">
        <f>SUM(BA25:BA31)</f>
        <v>0</v>
      </c>
      <c r="BB32" s="162">
        <f>SUM(BB25:BB31)</f>
        <v>0</v>
      </c>
      <c r="BC32" s="162">
        <f>SUM(BC25:BC31)</f>
        <v>0</v>
      </c>
      <c r="BD32" s="162">
        <f>SUM(BD25:BD31)</f>
        <v>0</v>
      </c>
      <c r="BE32" s="162">
        <f>SUM(BE25:BE31)</f>
        <v>0</v>
      </c>
    </row>
    <row r="33" spans="1:15" ht="12.75">
      <c r="A33" s="143" t="s">
        <v>64</v>
      </c>
      <c r="B33" s="144" t="s">
        <v>95</v>
      </c>
      <c r="C33" s="145" t="s">
        <v>96</v>
      </c>
      <c r="D33" s="146"/>
      <c r="E33" s="147"/>
      <c r="F33" s="147"/>
      <c r="G33" s="148"/>
      <c r="H33" s="149"/>
      <c r="I33" s="149"/>
      <c r="O33" s="150">
        <v>1</v>
      </c>
    </row>
    <row r="34" spans="1:104" ht="12.75">
      <c r="A34" s="151">
        <v>15</v>
      </c>
      <c r="B34" s="152" t="s">
        <v>97</v>
      </c>
      <c r="C34" s="153" t="s">
        <v>123</v>
      </c>
      <c r="D34" s="154" t="s">
        <v>65</v>
      </c>
      <c r="E34" s="155">
        <v>1</v>
      </c>
      <c r="F34" s="155">
        <v>0</v>
      </c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15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</v>
      </c>
    </row>
    <row r="35" spans="1:104" ht="21">
      <c r="A35" s="151">
        <v>16</v>
      </c>
      <c r="B35" s="152" t="s">
        <v>98</v>
      </c>
      <c r="C35" s="153" t="s">
        <v>128</v>
      </c>
      <c r="D35" s="154" t="s">
        <v>65</v>
      </c>
      <c r="E35" s="155">
        <v>1</v>
      </c>
      <c r="F35" s="155">
        <v>0</v>
      </c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16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04" ht="12.75">
      <c r="A36" s="151">
        <v>17</v>
      </c>
      <c r="B36" s="152" t="s">
        <v>99</v>
      </c>
      <c r="C36" s="153" t="s">
        <v>129</v>
      </c>
      <c r="D36" s="154" t="s">
        <v>65</v>
      </c>
      <c r="E36" s="155">
        <v>1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17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57" ht="12.75">
      <c r="A37" s="157"/>
      <c r="B37" s="158" t="s">
        <v>66</v>
      </c>
      <c r="C37" s="159" t="str">
        <f>CONCATENATE(B33," ",C33)</f>
        <v>C2-2.NP Společenská místnost 2.2</v>
      </c>
      <c r="D37" s="157"/>
      <c r="E37" s="160"/>
      <c r="F37" s="160"/>
      <c r="G37" s="161">
        <f>SUM(G33:G36)</f>
        <v>0</v>
      </c>
      <c r="O37" s="150">
        <v>4</v>
      </c>
      <c r="BA37" s="162">
        <f>SUM(BA33:BA36)</f>
        <v>0</v>
      </c>
      <c r="BB37" s="162">
        <f>SUM(BB33:BB36)</f>
        <v>0</v>
      </c>
      <c r="BC37" s="162">
        <f>SUM(BC33:BC36)</f>
        <v>0</v>
      </c>
      <c r="BD37" s="162">
        <f>SUM(BD33:BD36)</f>
        <v>0</v>
      </c>
      <c r="BE37" s="162">
        <f>SUM(BE33:BE36)</f>
        <v>0</v>
      </c>
    </row>
    <row r="38" spans="1:15" ht="12.75">
      <c r="A38" s="143" t="s">
        <v>64</v>
      </c>
      <c r="B38" s="144" t="s">
        <v>100</v>
      </c>
      <c r="C38" s="145" t="s">
        <v>101</v>
      </c>
      <c r="D38" s="146"/>
      <c r="E38" s="147"/>
      <c r="F38" s="147"/>
      <c r="G38" s="148"/>
      <c r="H38" s="149"/>
      <c r="I38" s="149"/>
      <c r="O38" s="150">
        <v>1</v>
      </c>
    </row>
    <row r="39" spans="1:104" ht="12.75">
      <c r="A39" s="151">
        <v>18</v>
      </c>
      <c r="B39" s="152" t="s">
        <v>102</v>
      </c>
      <c r="C39" s="153" t="s">
        <v>103</v>
      </c>
      <c r="D39" s="154" t="s">
        <v>65</v>
      </c>
      <c r="E39" s="155">
        <v>2</v>
      </c>
      <c r="F39" s="155">
        <v>0</v>
      </c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18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104" ht="12.75">
      <c r="A40" s="151">
        <v>19</v>
      </c>
      <c r="B40" s="152" t="s">
        <v>104</v>
      </c>
      <c r="C40" s="153" t="s">
        <v>130</v>
      </c>
      <c r="D40" s="154" t="s">
        <v>65</v>
      </c>
      <c r="E40" s="155">
        <v>2</v>
      </c>
      <c r="F40" s="155">
        <v>0</v>
      </c>
      <c r="G40" s="156">
        <f>E40*F40</f>
        <v>0</v>
      </c>
      <c r="O40" s="150">
        <v>2</v>
      </c>
      <c r="AA40" s="123">
        <v>12</v>
      </c>
      <c r="AB40" s="123">
        <v>0</v>
      </c>
      <c r="AC40" s="123">
        <v>19</v>
      </c>
      <c r="AZ40" s="123">
        <v>1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0</v>
      </c>
    </row>
    <row r="41" spans="1:57" ht="12.75">
      <c r="A41" s="157"/>
      <c r="B41" s="158" t="s">
        <v>66</v>
      </c>
      <c r="C41" s="159" t="str">
        <f>CONCATENATE(B38," ",C38)</f>
        <v>C3-2.NP Společenská místnost (velká) 2.3</v>
      </c>
      <c r="D41" s="157"/>
      <c r="E41" s="160"/>
      <c r="F41" s="160"/>
      <c r="G41" s="161">
        <f>SUM(G38:G40)</f>
        <v>0</v>
      </c>
      <c r="O41" s="150">
        <v>4</v>
      </c>
      <c r="BA41" s="162">
        <f>SUM(BA38:BA40)</f>
        <v>0</v>
      </c>
      <c r="BB41" s="162">
        <f>SUM(BB38:BB40)</f>
        <v>0</v>
      </c>
      <c r="BC41" s="162">
        <f>SUM(BC38:BC40)</f>
        <v>0</v>
      </c>
      <c r="BD41" s="162">
        <f>SUM(BD38:BD40)</f>
        <v>0</v>
      </c>
      <c r="BE41" s="162">
        <f>SUM(BE38:BE40)</f>
        <v>0</v>
      </c>
    </row>
    <row r="42" spans="1:15" ht="12.75">
      <c r="A42" s="143" t="s">
        <v>64</v>
      </c>
      <c r="B42" s="144" t="s">
        <v>105</v>
      </c>
      <c r="C42" s="145" t="s">
        <v>106</v>
      </c>
      <c r="D42" s="146"/>
      <c r="E42" s="147"/>
      <c r="F42" s="147"/>
      <c r="G42" s="148"/>
      <c r="H42" s="149"/>
      <c r="I42" s="149"/>
      <c r="O42" s="150">
        <v>1</v>
      </c>
    </row>
    <row r="43" spans="1:104" ht="12.75">
      <c r="A43" s="151">
        <v>20</v>
      </c>
      <c r="B43" s="152" t="s">
        <v>107</v>
      </c>
      <c r="C43" s="153" t="s">
        <v>125</v>
      </c>
      <c r="D43" s="154" t="s">
        <v>65</v>
      </c>
      <c r="E43" s="155">
        <v>1</v>
      </c>
      <c r="F43" s="155">
        <v>0</v>
      </c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20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</v>
      </c>
    </row>
    <row r="44" spans="1:104" ht="12.75">
      <c r="A44" s="151">
        <v>21</v>
      </c>
      <c r="B44" s="152" t="s">
        <v>108</v>
      </c>
      <c r="C44" s="153" t="s">
        <v>127</v>
      </c>
      <c r="D44" s="154" t="s">
        <v>109</v>
      </c>
      <c r="E44" s="155">
        <v>1</v>
      </c>
      <c r="F44" s="155">
        <v>0</v>
      </c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21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</v>
      </c>
    </row>
    <row r="45" spans="1:57" ht="12.75">
      <c r="A45" s="157"/>
      <c r="B45" s="158" t="s">
        <v>66</v>
      </c>
      <c r="C45" s="159" t="str">
        <f>CONCATENATE(B42," ",C42)</f>
        <v>C4-2.NP Služebna policie 2.4</v>
      </c>
      <c r="D45" s="157"/>
      <c r="E45" s="160"/>
      <c r="F45" s="160"/>
      <c r="G45" s="161">
        <f>SUM(G42:G44)</f>
        <v>0</v>
      </c>
      <c r="O45" s="150">
        <v>4</v>
      </c>
      <c r="BA45" s="162">
        <f>SUM(BA42:BA44)</f>
        <v>0</v>
      </c>
      <c r="BB45" s="162">
        <f>SUM(BB42:BB44)</f>
        <v>0</v>
      </c>
      <c r="BC45" s="162">
        <f>SUM(BC42:BC44)</f>
        <v>0</v>
      </c>
      <c r="BD45" s="162">
        <f>SUM(BD42:BD44)</f>
        <v>0</v>
      </c>
      <c r="BE45" s="162">
        <f>SUM(BE42:BE44)</f>
        <v>0</v>
      </c>
    </row>
    <row r="46" spans="1:15" ht="12.75">
      <c r="A46" s="143" t="s">
        <v>64</v>
      </c>
      <c r="B46" s="144" t="s">
        <v>110</v>
      </c>
      <c r="C46" s="145" t="s">
        <v>111</v>
      </c>
      <c r="D46" s="146"/>
      <c r="E46" s="147"/>
      <c r="F46" s="147"/>
      <c r="G46" s="148"/>
      <c r="H46" s="149"/>
      <c r="I46" s="149"/>
      <c r="O46" s="150">
        <v>1</v>
      </c>
    </row>
    <row r="47" spans="1:104" ht="12.75">
      <c r="A47" s="151">
        <v>22</v>
      </c>
      <c r="B47" s="152" t="s">
        <v>112</v>
      </c>
      <c r="C47" s="153" t="s">
        <v>122</v>
      </c>
      <c r="D47" s="154" t="s">
        <v>65</v>
      </c>
      <c r="E47" s="155">
        <v>1</v>
      </c>
      <c r="F47" s="155">
        <v>0</v>
      </c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22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104" ht="12.75">
      <c r="A48" s="151">
        <v>23</v>
      </c>
      <c r="B48" s="152" t="s">
        <v>113</v>
      </c>
      <c r="C48" s="153" t="s">
        <v>114</v>
      </c>
      <c r="D48" s="154" t="s">
        <v>65</v>
      </c>
      <c r="E48" s="155">
        <v>1</v>
      </c>
      <c r="F48" s="155">
        <v>0</v>
      </c>
      <c r="G48" s="156">
        <f>E48*F48</f>
        <v>0</v>
      </c>
      <c r="O48" s="150">
        <v>2</v>
      </c>
      <c r="AA48" s="123">
        <v>12</v>
      </c>
      <c r="AB48" s="123">
        <v>0</v>
      </c>
      <c r="AC48" s="123">
        <v>23</v>
      </c>
      <c r="AZ48" s="123">
        <v>1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</v>
      </c>
    </row>
    <row r="49" spans="1:104" ht="12.75">
      <c r="A49" s="151">
        <v>24</v>
      </c>
      <c r="B49" s="152" t="s">
        <v>115</v>
      </c>
      <c r="C49" s="153" t="s">
        <v>131</v>
      </c>
      <c r="D49" s="154" t="s">
        <v>65</v>
      </c>
      <c r="E49" s="155">
        <v>4</v>
      </c>
      <c r="F49" s="155">
        <v>0</v>
      </c>
      <c r="G49" s="156">
        <f>E49*F49</f>
        <v>0</v>
      </c>
      <c r="O49" s="150">
        <v>2</v>
      </c>
      <c r="AA49" s="123">
        <v>12</v>
      </c>
      <c r="AB49" s="123">
        <v>0</v>
      </c>
      <c r="AC49" s="123">
        <v>24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</v>
      </c>
    </row>
    <row r="50" spans="1:104" ht="12.75">
      <c r="A50" s="151">
        <v>25</v>
      </c>
      <c r="B50" s="152" t="s">
        <v>116</v>
      </c>
      <c r="C50" s="153" t="s">
        <v>126</v>
      </c>
      <c r="D50" s="154" t="s">
        <v>65</v>
      </c>
      <c r="E50" s="155">
        <v>1</v>
      </c>
      <c r="F50" s="155">
        <v>0</v>
      </c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25</v>
      </c>
      <c r="AZ50" s="123">
        <v>1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</v>
      </c>
    </row>
    <row r="51" spans="1:104" ht="12.75">
      <c r="A51" s="151">
        <v>26</v>
      </c>
      <c r="B51" s="152" t="s">
        <v>117</v>
      </c>
      <c r="C51" s="153" t="s">
        <v>118</v>
      </c>
      <c r="D51" s="154" t="s">
        <v>65</v>
      </c>
      <c r="E51" s="155">
        <v>1</v>
      </c>
      <c r="F51" s="155">
        <v>0</v>
      </c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26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57" ht="12.75">
      <c r="A52" s="157"/>
      <c r="B52" s="158" t="s">
        <v>66</v>
      </c>
      <c r="C52" s="159" t="str">
        <f>CONCATENATE(B46," ",C46)</f>
        <v>D1-3.NP Multifunkční místnost 3.1</v>
      </c>
      <c r="D52" s="157"/>
      <c r="E52" s="160"/>
      <c r="F52" s="160"/>
      <c r="G52" s="161">
        <f>SUM(G46:G51)</f>
        <v>0</v>
      </c>
      <c r="O52" s="150">
        <v>4</v>
      </c>
      <c r="BA52" s="162">
        <f>SUM(BA46:BA51)</f>
        <v>0</v>
      </c>
      <c r="BB52" s="162">
        <f>SUM(BB46:BB51)</f>
        <v>0</v>
      </c>
      <c r="BC52" s="162">
        <f>SUM(BC46:BC51)</f>
        <v>0</v>
      </c>
      <c r="BD52" s="162">
        <f>SUM(BD46:BD51)</f>
        <v>0</v>
      </c>
      <c r="BE52" s="162">
        <f>SUM(BE46:BE51)</f>
        <v>0</v>
      </c>
    </row>
    <row r="53" spans="1:7" ht="12.75">
      <c r="A53" s="124"/>
      <c r="B53" s="124"/>
      <c r="C53" s="124"/>
      <c r="D53" s="124"/>
      <c r="E53" s="124"/>
      <c r="F53" s="124"/>
      <c r="G53" s="124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spans="1:7" ht="12.75">
      <c r="A76" s="163"/>
      <c r="B76" s="163"/>
      <c r="C76" s="163"/>
      <c r="D76" s="163"/>
      <c r="E76" s="163"/>
      <c r="F76" s="163"/>
      <c r="G76" s="163"/>
    </row>
    <row r="77" spans="1:7" ht="12.75">
      <c r="A77" s="163"/>
      <c r="B77" s="163"/>
      <c r="C77" s="163"/>
      <c r="D77" s="163"/>
      <c r="E77" s="163"/>
      <c r="F77" s="163"/>
      <c r="G77" s="163"/>
    </row>
    <row r="78" spans="1:7" ht="12.75">
      <c r="A78" s="163"/>
      <c r="B78" s="163"/>
      <c r="C78" s="163"/>
      <c r="D78" s="163"/>
      <c r="E78" s="163"/>
      <c r="F78" s="163"/>
      <c r="G78" s="163"/>
    </row>
    <row r="79" spans="1:7" ht="12.75">
      <c r="A79" s="163"/>
      <c r="B79" s="163"/>
      <c r="C79" s="163"/>
      <c r="D79" s="163"/>
      <c r="E79" s="163"/>
      <c r="F79" s="163"/>
      <c r="G79" s="16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spans="1:2" ht="12.75">
      <c r="A111" s="164"/>
      <c r="B111" s="164"/>
    </row>
    <row r="112" spans="1:7" ht="12.75">
      <c r="A112" s="163"/>
      <c r="B112" s="163"/>
      <c r="C112" s="166"/>
      <c r="D112" s="166"/>
      <c r="E112" s="167"/>
      <c r="F112" s="166"/>
      <c r="G112" s="168"/>
    </row>
    <row r="113" spans="1:7" ht="12.75">
      <c r="A113" s="169"/>
      <c r="B113" s="169"/>
      <c r="C113" s="163"/>
      <c r="D113" s="163"/>
      <c r="E113" s="170"/>
      <c r="F113" s="163"/>
      <c r="G113" s="163"/>
    </row>
    <row r="114" spans="1:7" ht="12.75">
      <c r="A114" s="163"/>
      <c r="B114" s="163"/>
      <c r="C114" s="163"/>
      <c r="D114" s="163"/>
      <c r="E114" s="170"/>
      <c r="F114" s="163"/>
      <c r="G114" s="163"/>
    </row>
    <row r="115" spans="1:7" ht="12.75">
      <c r="A115" s="163"/>
      <c r="B115" s="163"/>
      <c r="C115" s="163"/>
      <c r="D115" s="163"/>
      <c r="E115" s="170"/>
      <c r="F115" s="163"/>
      <c r="G115" s="163"/>
    </row>
    <row r="116" spans="1:7" ht="12.75">
      <c r="A116" s="163"/>
      <c r="B116" s="163"/>
      <c r="C116" s="163"/>
      <c r="D116" s="163"/>
      <c r="E116" s="170"/>
      <c r="F116" s="163"/>
      <c r="G116" s="163"/>
    </row>
    <row r="117" spans="1:7" ht="12.75">
      <c r="A117" s="163"/>
      <c r="B117" s="163"/>
      <c r="C117" s="163"/>
      <c r="D117" s="163"/>
      <c r="E117" s="170"/>
      <c r="F117" s="163"/>
      <c r="G117" s="163"/>
    </row>
    <row r="118" spans="1:7" ht="12.75">
      <c r="A118" s="163"/>
      <c r="B118" s="163"/>
      <c r="C118" s="163"/>
      <c r="D118" s="163"/>
      <c r="E118" s="170"/>
      <c r="F118" s="163"/>
      <c r="G118" s="163"/>
    </row>
    <row r="119" spans="1:7" ht="12.75">
      <c r="A119" s="163"/>
      <c r="B119" s="163"/>
      <c r="C119" s="163"/>
      <c r="D119" s="163"/>
      <c r="E119" s="170"/>
      <c r="F119" s="163"/>
      <c r="G119" s="163"/>
    </row>
    <row r="120" spans="1:7" ht="12.75">
      <c r="A120" s="163"/>
      <c r="B120" s="163"/>
      <c r="C120" s="163"/>
      <c r="D120" s="163"/>
      <c r="E120" s="170"/>
      <c r="F120" s="163"/>
      <c r="G120" s="163"/>
    </row>
    <row r="121" spans="1:7" ht="12.75">
      <c r="A121" s="163"/>
      <c r="B121" s="163"/>
      <c r="C121" s="163"/>
      <c r="D121" s="163"/>
      <c r="E121" s="170"/>
      <c r="F121" s="163"/>
      <c r="G121" s="163"/>
    </row>
    <row r="122" spans="1:7" ht="12.75">
      <c r="A122" s="163"/>
      <c r="B122" s="163"/>
      <c r="C122" s="163"/>
      <c r="D122" s="163"/>
      <c r="E122" s="170"/>
      <c r="F122" s="163"/>
      <c r="G122" s="163"/>
    </row>
    <row r="123" spans="1:7" ht="12.75">
      <c r="A123" s="163"/>
      <c r="B123" s="163"/>
      <c r="C123" s="163"/>
      <c r="D123" s="163"/>
      <c r="E123" s="170"/>
      <c r="F123" s="163"/>
      <c r="G123" s="163"/>
    </row>
    <row r="124" spans="1:7" ht="12.75">
      <c r="A124" s="163"/>
      <c r="B124" s="163"/>
      <c r="C124" s="163"/>
      <c r="D124" s="163"/>
      <c r="E124" s="170"/>
      <c r="F124" s="163"/>
      <c r="G124" s="163"/>
    </row>
    <row r="125" spans="1:7" ht="12.75">
      <c r="A125" s="163"/>
      <c r="B125" s="163"/>
      <c r="C125" s="163"/>
      <c r="D125" s="163"/>
      <c r="E125" s="170"/>
      <c r="F125" s="163"/>
      <c r="G125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Zdeněk Konečný</cp:lastModifiedBy>
  <dcterms:created xsi:type="dcterms:W3CDTF">2015-04-16T06:52:33Z</dcterms:created>
  <dcterms:modified xsi:type="dcterms:W3CDTF">2017-09-07T06:28:19Z</dcterms:modified>
  <cp:category/>
  <cp:version/>
  <cp:contentType/>
  <cp:contentStatus/>
</cp:coreProperties>
</file>