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kt\K18-211-SCH Zámecká 56, FM\02-DPS\05-rozpočet\"/>
    </mc:Choice>
  </mc:AlternateContent>
  <xr:revisionPtr revIDLastSave="0" documentId="13_ncr:1_{4741EE43-7CE9-4558-A709-5A8F0B6CCB5C}" xr6:coauthVersionLast="40" xr6:coauthVersionMax="40" xr10:uidLastSave="{00000000-0000-0000-0000-000000000000}"/>
  <bookViews>
    <workbookView xWindow="0" yWindow="0" windowWidth="28800" windowHeight="1216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1.1 Pol'!$A$1:$W$244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49" i="12" l="1"/>
  <c r="BA24" i="12"/>
  <c r="BA21" i="12"/>
  <c r="BA12" i="12"/>
  <c r="G9" i="12"/>
  <c r="I9" i="12"/>
  <c r="K9" i="12"/>
  <c r="K8" i="12" s="1"/>
  <c r="O9" i="12"/>
  <c r="O8" i="12" s="1"/>
  <c r="Q9" i="12"/>
  <c r="V9" i="12"/>
  <c r="G11" i="12"/>
  <c r="M11" i="12" s="1"/>
  <c r="I11" i="12"/>
  <c r="I8" i="12" s="1"/>
  <c r="K11" i="12"/>
  <c r="O11" i="12"/>
  <c r="Q11" i="12"/>
  <c r="Q8" i="12" s="1"/>
  <c r="V11" i="12"/>
  <c r="G14" i="12"/>
  <c r="AF243" i="12" s="1"/>
  <c r="I14" i="12"/>
  <c r="K14" i="12"/>
  <c r="K13" i="12" s="1"/>
  <c r="O14" i="12"/>
  <c r="Q14" i="12"/>
  <c r="V14" i="12"/>
  <c r="G16" i="12"/>
  <c r="I16" i="12"/>
  <c r="K16" i="12"/>
  <c r="O16" i="12"/>
  <c r="Q16" i="12"/>
  <c r="V16" i="12"/>
  <c r="V13" i="12" s="1"/>
  <c r="G20" i="12"/>
  <c r="M20" i="12" s="1"/>
  <c r="M19" i="12" s="1"/>
  <c r="I20" i="12"/>
  <c r="I19" i="12" s="1"/>
  <c r="K20" i="12"/>
  <c r="K19" i="12" s="1"/>
  <c r="O20" i="12"/>
  <c r="O19" i="12" s="1"/>
  <c r="Q20" i="12"/>
  <c r="Q19" i="12" s="1"/>
  <c r="V20" i="12"/>
  <c r="V19" i="12" s="1"/>
  <c r="G23" i="12"/>
  <c r="G22" i="12" s="1"/>
  <c r="I52" i="1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I44" i="12"/>
  <c r="Q44" i="12"/>
  <c r="G45" i="12"/>
  <c r="I45" i="12"/>
  <c r="K45" i="12"/>
  <c r="K44" i="12" s="1"/>
  <c r="O45" i="12"/>
  <c r="O44" i="12" s="1"/>
  <c r="Q45" i="12"/>
  <c r="V45" i="12"/>
  <c r="V44" i="12" s="1"/>
  <c r="I47" i="12"/>
  <c r="Q47" i="12"/>
  <c r="G48" i="12"/>
  <c r="M48" i="12" s="1"/>
  <c r="M47" i="12" s="1"/>
  <c r="I48" i="12"/>
  <c r="K48" i="12"/>
  <c r="K47" i="12" s="1"/>
  <c r="O48" i="12"/>
  <c r="O47" i="12" s="1"/>
  <c r="Q48" i="12"/>
  <c r="V48" i="12"/>
  <c r="V47" i="12" s="1"/>
  <c r="G51" i="12"/>
  <c r="I51" i="12"/>
  <c r="K51" i="12"/>
  <c r="O51" i="12"/>
  <c r="Q51" i="12"/>
  <c r="V51" i="12"/>
  <c r="V50" i="12" s="1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Q56" i="12"/>
  <c r="V56" i="12"/>
  <c r="G59" i="12"/>
  <c r="I59" i="12"/>
  <c r="K59" i="12"/>
  <c r="O59" i="12"/>
  <c r="Q59" i="12"/>
  <c r="V59" i="12"/>
  <c r="G62" i="12"/>
  <c r="I62" i="12"/>
  <c r="K62" i="12"/>
  <c r="M62" i="12"/>
  <c r="O62" i="12"/>
  <c r="Q62" i="12"/>
  <c r="V62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9" i="12"/>
  <c r="I79" i="12"/>
  <c r="K79" i="12"/>
  <c r="O79" i="12"/>
  <c r="Q79" i="12"/>
  <c r="V79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192" i="12"/>
  <c r="I192" i="12"/>
  <c r="K192" i="12"/>
  <c r="O192" i="12"/>
  <c r="Q192" i="12"/>
  <c r="V192" i="12"/>
  <c r="G194" i="12"/>
  <c r="I194" i="12"/>
  <c r="K194" i="12"/>
  <c r="M194" i="12"/>
  <c r="O194" i="12"/>
  <c r="Q194" i="12"/>
  <c r="V194" i="12"/>
  <c r="G198" i="12"/>
  <c r="M198" i="12" s="1"/>
  <c r="I198" i="12"/>
  <c r="K198" i="12"/>
  <c r="O198" i="12"/>
  <c r="Q198" i="12"/>
  <c r="V198" i="12"/>
  <c r="G203" i="12"/>
  <c r="I203" i="12"/>
  <c r="K203" i="12"/>
  <c r="M203" i="12"/>
  <c r="O203" i="12"/>
  <c r="Q203" i="12"/>
  <c r="V203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10" i="12"/>
  <c r="I210" i="12"/>
  <c r="K210" i="12"/>
  <c r="O210" i="12"/>
  <c r="Q210" i="12"/>
  <c r="V210" i="12"/>
  <c r="G211" i="12"/>
  <c r="I211" i="12"/>
  <c r="K211" i="12"/>
  <c r="M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I213" i="12"/>
  <c r="K213" i="12"/>
  <c r="M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I209" i="12" s="1"/>
  <c r="K215" i="12"/>
  <c r="O215" i="12"/>
  <c r="Q215" i="12"/>
  <c r="V215" i="12"/>
  <c r="G216" i="12"/>
  <c r="M216" i="12" s="1"/>
  <c r="I216" i="12"/>
  <c r="K216" i="12"/>
  <c r="O216" i="12"/>
  <c r="Q216" i="12"/>
  <c r="V216" i="12"/>
  <c r="G218" i="12"/>
  <c r="I218" i="12"/>
  <c r="K218" i="12"/>
  <c r="K217" i="12" s="1"/>
  <c r="O218" i="12"/>
  <c r="O217" i="12" s="1"/>
  <c r="Q218" i="12"/>
  <c r="V218" i="12"/>
  <c r="G221" i="12"/>
  <c r="M221" i="12" s="1"/>
  <c r="I221" i="12"/>
  <c r="I217" i="12" s="1"/>
  <c r="K221" i="12"/>
  <c r="O221" i="12"/>
  <c r="Q221" i="12"/>
  <c r="Q217" i="12" s="1"/>
  <c r="V221" i="12"/>
  <c r="O222" i="12"/>
  <c r="G223" i="12"/>
  <c r="G222" i="12" s="1"/>
  <c r="I65" i="1" s="1"/>
  <c r="I223" i="12"/>
  <c r="I222" i="12" s="1"/>
  <c r="K223" i="12"/>
  <c r="K222" i="12" s="1"/>
  <c r="M223" i="12"/>
  <c r="M222" i="12" s="1"/>
  <c r="O223" i="12"/>
  <c r="Q223" i="12"/>
  <c r="Q222" i="12" s="1"/>
  <c r="V223" i="12"/>
  <c r="V222" i="12" s="1"/>
  <c r="G225" i="12"/>
  <c r="I225" i="12"/>
  <c r="I224" i="12" s="1"/>
  <c r="K225" i="12"/>
  <c r="M225" i="12"/>
  <c r="O225" i="12"/>
  <c r="Q225" i="12"/>
  <c r="Q224" i="12" s="1"/>
  <c r="V225" i="12"/>
  <c r="V224" i="12" s="1"/>
  <c r="G227" i="12"/>
  <c r="M227" i="12" s="1"/>
  <c r="I227" i="12"/>
  <c r="K227" i="12"/>
  <c r="O227" i="12"/>
  <c r="O224" i="12" s="1"/>
  <c r="Q227" i="12"/>
  <c r="V227" i="12"/>
  <c r="G229" i="12"/>
  <c r="I229" i="12"/>
  <c r="K229" i="12"/>
  <c r="O229" i="12"/>
  <c r="Q229" i="12"/>
  <c r="V229" i="12"/>
  <c r="G230" i="12"/>
  <c r="I230" i="12"/>
  <c r="I228" i="12" s="1"/>
  <c r="K230" i="12"/>
  <c r="M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5" i="12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I234" i="12" s="1"/>
  <c r="K238" i="12"/>
  <c r="O238" i="12"/>
  <c r="Q238" i="12"/>
  <c r="V238" i="12"/>
  <c r="G239" i="12"/>
  <c r="M239" i="12" s="1"/>
  <c r="I239" i="12"/>
  <c r="K239" i="12"/>
  <c r="O239" i="12"/>
  <c r="Q239" i="12"/>
  <c r="V239" i="12"/>
  <c r="I240" i="12"/>
  <c r="Q240" i="12"/>
  <c r="G241" i="12"/>
  <c r="I241" i="12"/>
  <c r="K241" i="12"/>
  <c r="K240" i="12" s="1"/>
  <c r="O241" i="12"/>
  <c r="O240" i="12" s="1"/>
  <c r="Q241" i="12"/>
  <c r="V241" i="12"/>
  <c r="V240" i="12" s="1"/>
  <c r="AE243" i="12"/>
  <c r="F40" i="1" s="1"/>
  <c r="G41" i="1" l="1"/>
  <c r="G39" i="1"/>
  <c r="G42" i="1" s="1"/>
  <c r="A25" i="1" s="1"/>
  <c r="A26" i="1" s="1"/>
  <c r="G40" i="1"/>
  <c r="H40" i="1" s="1"/>
  <c r="I40" i="1" s="1"/>
  <c r="O25" i="12"/>
  <c r="Q234" i="12"/>
  <c r="I78" i="12"/>
  <c r="O78" i="12"/>
  <c r="V55" i="12"/>
  <c r="K25" i="12"/>
  <c r="G13" i="12"/>
  <c r="I50" i="1" s="1"/>
  <c r="M14" i="12"/>
  <c r="M13" i="12" s="1"/>
  <c r="F39" i="1"/>
  <c r="F41" i="1"/>
  <c r="H41" i="1" s="1"/>
  <c r="I41" i="1" s="1"/>
  <c r="K234" i="12"/>
  <c r="V217" i="12"/>
  <c r="Q209" i="12"/>
  <c r="K204" i="12"/>
  <c r="Q191" i="12"/>
  <c r="I191" i="12"/>
  <c r="K55" i="12"/>
  <c r="Q50" i="12"/>
  <c r="I50" i="12"/>
  <c r="O50" i="12"/>
  <c r="V25" i="12"/>
  <c r="O13" i="12"/>
  <c r="V8" i="12"/>
  <c r="V209" i="12"/>
  <c r="Q228" i="12"/>
  <c r="K224" i="12"/>
  <c r="O204" i="12"/>
  <c r="Q78" i="12"/>
  <c r="V228" i="12"/>
  <c r="V204" i="12"/>
  <c r="K191" i="12"/>
  <c r="Q132" i="12"/>
  <c r="I132" i="12"/>
  <c r="O85" i="12"/>
  <c r="V78" i="12"/>
  <c r="K50" i="12"/>
  <c r="Q25" i="12"/>
  <c r="I25" i="12"/>
  <c r="Q13" i="12"/>
  <c r="I13" i="12"/>
  <c r="G8" i="12"/>
  <c r="M192" i="12"/>
  <c r="M191" i="12" s="1"/>
  <c r="G191" i="12"/>
  <c r="I61" i="1" s="1"/>
  <c r="M133" i="12"/>
  <c r="M132" i="12" s="1"/>
  <c r="G132" i="12"/>
  <c r="I60" i="1" s="1"/>
  <c r="M85" i="12"/>
  <c r="V234" i="12"/>
  <c r="G228" i="12"/>
  <c r="I67" i="1" s="1"/>
  <c r="M229" i="12"/>
  <c r="M228" i="12" s="1"/>
  <c r="G224" i="12"/>
  <c r="I66" i="1" s="1"/>
  <c r="I18" i="1" s="1"/>
  <c r="G217" i="12"/>
  <c r="I64" i="1" s="1"/>
  <c r="M218" i="12"/>
  <c r="M217" i="12" s="1"/>
  <c r="G209" i="12"/>
  <c r="I63" i="1" s="1"/>
  <c r="M210" i="12"/>
  <c r="M209" i="12" s="1"/>
  <c r="Q204" i="12"/>
  <c r="I204" i="12"/>
  <c r="O191" i="12"/>
  <c r="O132" i="12"/>
  <c r="G85" i="12"/>
  <c r="I59" i="1" s="1"/>
  <c r="K78" i="12"/>
  <c r="G55" i="12"/>
  <c r="I57" i="1" s="1"/>
  <c r="M59" i="12"/>
  <c r="M55" i="12"/>
  <c r="M235" i="12"/>
  <c r="M234" i="12" s="1"/>
  <c r="G234" i="12"/>
  <c r="I68" i="1" s="1"/>
  <c r="I19" i="1" s="1"/>
  <c r="O228" i="12"/>
  <c r="M224" i="12"/>
  <c r="O209" i="12"/>
  <c r="G204" i="12"/>
  <c r="I62" i="1" s="1"/>
  <c r="K132" i="12"/>
  <c r="K85" i="12"/>
  <c r="Q85" i="12"/>
  <c r="I85" i="12"/>
  <c r="O55" i="12"/>
  <c r="G44" i="12"/>
  <c r="I54" i="1" s="1"/>
  <c r="M45" i="12"/>
  <c r="M44" i="12" s="1"/>
  <c r="G240" i="12"/>
  <c r="I69" i="1" s="1"/>
  <c r="I20" i="1" s="1"/>
  <c r="M241" i="12"/>
  <c r="M240" i="12" s="1"/>
  <c r="O234" i="12"/>
  <c r="K228" i="12"/>
  <c r="K209" i="12"/>
  <c r="M204" i="12"/>
  <c r="V191" i="12"/>
  <c r="V132" i="12"/>
  <c r="V85" i="12"/>
  <c r="G78" i="12"/>
  <c r="I58" i="1" s="1"/>
  <c r="M79" i="12"/>
  <c r="M78" i="12" s="1"/>
  <c r="Q55" i="12"/>
  <c r="I55" i="12"/>
  <c r="G50" i="12"/>
  <c r="I56" i="1" s="1"/>
  <c r="M51" i="12"/>
  <c r="M50" i="12" s="1"/>
  <c r="M25" i="12"/>
  <c r="G47" i="12"/>
  <c r="I55" i="1" s="1"/>
  <c r="G25" i="12"/>
  <c r="I53" i="1" s="1"/>
  <c r="M23" i="12"/>
  <c r="M22" i="12" s="1"/>
  <c r="G19" i="12"/>
  <c r="I51" i="1" s="1"/>
  <c r="M16" i="12"/>
  <c r="M9" i="12"/>
  <c r="M8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I70" i="1" s="1"/>
  <c r="G243" i="12"/>
  <c r="F42" i="1"/>
  <c r="H39" i="1"/>
  <c r="J69" i="1" l="1"/>
  <c r="J56" i="1"/>
  <c r="J64" i="1"/>
  <c r="J51" i="1"/>
  <c r="J59" i="1"/>
  <c r="J67" i="1"/>
  <c r="J62" i="1"/>
  <c r="J65" i="1"/>
  <c r="J49" i="1"/>
  <c r="J58" i="1"/>
  <c r="J66" i="1"/>
  <c r="J53" i="1"/>
  <c r="J61" i="1"/>
  <c r="J50" i="1"/>
  <c r="J60" i="1"/>
  <c r="J68" i="1"/>
  <c r="J55" i="1"/>
  <c r="J63" i="1"/>
  <c r="J52" i="1"/>
  <c r="J54" i="1"/>
  <c r="J57" i="1"/>
  <c r="I39" i="1"/>
  <c r="I42" i="1" s="1"/>
  <c r="H42" i="1"/>
  <c r="I16" i="1"/>
  <c r="I21" i="1" s="1"/>
  <c r="G23" i="1" s="1"/>
  <c r="A23" i="1" s="1"/>
  <c r="A24" i="1" s="1"/>
  <c r="G24" i="1" s="1"/>
  <c r="A27" i="1" s="1"/>
  <c r="A29" i="1" s="1"/>
  <c r="G29" i="1" s="1"/>
  <c r="G27" i="1" s="1"/>
  <c r="G28" i="1"/>
  <c r="J40" i="1" l="1"/>
  <c r="J41" i="1"/>
  <c r="J39" i="1"/>
  <c r="J42" i="1" s="1"/>
  <c r="J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4899FE81-F004-4DB0-B66B-C7A5779069F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849B895-4C16-4722-873F-3777C11E68D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<sst xmlns="http://schemas.openxmlformats.org/spreadsheetml/2006/main" count="1279" uniqueCount="491">
  <si>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</si>
  <si>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</si>
  <si>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</si>
  <si>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</si>
  <si>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</si>
  <si>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</si>
  <si>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</si>
  <si>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</si>
  <si>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</si>
  <si>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</si>
  <si>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</si>
  <si>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</si>
  <si>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</si>
  <si>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</si>
  <si>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</si>
  <si>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</si>
  <si>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</si>
  <si>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</si>
  <si>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</si>
  <si>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</si>
  <si>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</si>
  <si>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</si>
  <si>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</si>
  <si>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</si>
  <si>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</si>
  <si>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</si>
  <si>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</si>
  <si>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</si>
  <si>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</si>
  <si>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</si>
  <si>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</si>
  <si>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</si>
  <si>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</si>
  <si>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</si>
  <si>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</si>
  <si>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</si>
  <si>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</si>
  <si>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</si>
  <si>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</si>
  <si>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</si>
  <si>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</si>
  <si>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</si>
  <si>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</si>
  <si>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</si>
  <si>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- Rev1</t>
  </si>
  <si>
    <t>01</t>
  </si>
  <si>
    <t>Oprava střechy</t>
  </si>
  <si>
    <t>Objekt:</t>
  </si>
  <si>
    <t>Rozpočet:</t>
  </si>
  <si>
    <t>B18/0032</t>
  </si>
  <si>
    <t xml:space="preserve">Oprava střechy bytového domu Zámecká č.p. 56,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</si>
  <si>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</si>
  <si>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</si>
  <si>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</si>
  <si>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</si>
  <si>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</si>
  <si>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</si>
  <si>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Ing. Lukáš Kosub</t>
  </si>
  <si>
    <t>Erbenova 509/5</t>
  </si>
  <si>
    <t>Ostrava-Vítkovice</t>
  </si>
  <si>
    <t>70300</t>
  </si>
  <si>
    <t>01740296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</si>
  <si>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</si>
  <si>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</si>
  <si>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</si>
  <si>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</si>
  <si>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</si>
  <si>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</si>
  <si>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</si>
  <si>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</si>
  <si>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</si>
  <si>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</si>
  <si>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</si>
  <si>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</si>
  <si>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</si>
  <si>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</si>
  <si>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</si>
  <si>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</si>
  <si>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</si>
  <si>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</si>
  <si>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</si>
  <si>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</si>
  <si>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</si>
  <si>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</si>
  <si>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</si>
  <si>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</si>
  <si>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</si>
  <si>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</si>
  <si>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</si>
  <si>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</si>
  <si>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</si>
  <si>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</si>
  <si>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</si>
  <si>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</si>
  <si>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</si>
  <si>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769</t>
  </si>
  <si>
    <t>Konstrukce truhlářské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</si>
  <si>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</si>
  <si>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</si>
  <si>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</si>
  <si>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</si>
  <si>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</si>
  <si>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</si>
  <si>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</si>
  <si>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</si>
  <si>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</si>
  <si>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</si>
  <si>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</si>
  <si>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</si>
  <si>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</si>
  <si>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</si>
  <si>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</si>
  <si>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</si>
  <si>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</si>
  <si>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</si>
  <si>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</si>
  <si>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</si>
  <si>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</si>
  <si>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</si>
  <si>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</si>
  <si>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</si>
  <si>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</si>
  <si>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</si>
  <si>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</si>
  <si>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</si>
  <si>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</si>
  <si>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</si>
  <si>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</si>
  <si>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</si>
  <si>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</si>
  <si>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</si>
  <si>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</si>
  <si>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</si>
  <si>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</si>
  <si>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</si>
  <si>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</si>
  <si>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</si>
  <si>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</si>
  <si>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</si>
  <si>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18/ II</t>
  </si>
  <si>
    <t>RTS 18/ I</t>
  </si>
  <si>
    <t>POL1_</t>
  </si>
  <si>
    <t>s přemístěním hmot na skládku na vzdálenost do 3 m nebo s naložením na dopravní prostředek</t>
  </si>
  <si>
    <t>SPI</t>
  </si>
  <si>
    <t>115201511R00</t>
  </si>
  <si>
    <t>Montáž a demontáž odpadního potrubí demontáž, DN 150 mm</t>
  </si>
  <si>
    <t>m</t>
  </si>
  <si>
    <t>800-1</t>
  </si>
  <si>
    <t>při snižování hladiny podzemní vody soustavou čerpacích jehel, s tvarovkami pro všechny druhy potrubí a způsoby uložení,</t>
  </si>
  <si>
    <t>311271177RT2</t>
  </si>
  <si>
    <t>Zdivo nosné z tvárnic porobetonových hladkých tloušťky 300 mm, charakteristická pevnost v tlaku fk = 2,71 MPa, součinitel prostupu tepla U=0,422 W/m2.K</t>
  </si>
  <si>
    <t>801-1</t>
  </si>
  <si>
    <t>1,8*0,8-0,6*0,6</t>
  </si>
  <si>
    <t>VV</t>
  </si>
  <si>
    <t>342265122RT5</t>
  </si>
  <si>
    <t>Úprava podkroví sádrokartonem na plochách šikmých na ocelový rošt 1x deska, tloušťky 12,5 mm, standard, bez izolace</t>
  </si>
  <si>
    <t>deskami ze sádrokartonu tl. 12,5 mm, s vloženou tepelnou izolací a parotěsnou zábranou,</t>
  </si>
  <si>
    <t>3*(0,78+0,78+1,18+1,18)*1,1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</si>
  <si>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</si>
  <si>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</si>
  <si>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</si>
  <si>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612401391RT2</t>
  </si>
  <si>
    <t>Omítky malých ploch vnitřních stěn přes 0,25 do 1 m2, vápennou štukovou omítkou</t>
  </si>
  <si>
    <t>kus</t>
  </si>
  <si>
    <t>801-4</t>
  </si>
  <si>
    <t>jakoukoliv maltou, z pomocného pracovního lešení o výšce podlahy do 1900 mm a pro zatížení do 1,5 kPa,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</si>
  <si>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</si>
  <si>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</si>
  <si>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</si>
  <si>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</si>
  <si>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10,5*(4,695+8,025+1+18,11+1+19,338+1+7,490+1+4,317+1+6,685+1)</t>
  </si>
  <si>
    <t>941941192RT3</t>
  </si>
  <si>
    <t>Montáž lešení lehkého pracovního řadového s podlahami příplatek za každý další i započatý měsíc použití lešení_x000D_
 šířky šířky od 0,80 do 1,00 m a výšky přes 10 do 30 m</t>
  </si>
  <si>
    <t>Položka pořadí 7 : 783,93000*2</t>
  </si>
  <si>
    <t>941941832R00</t>
  </si>
  <si>
    <t>Demontáž lešení lehkého řadového s podlahami šířky od 0,8 do 1 m, výšky přes 10 do 30 m</t>
  </si>
  <si>
    <t>Položka pořadí 7 : 783,93000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</si>
  <si>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</si>
  <si>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</si>
  <si>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</si>
  <si>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</si>
  <si>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</si>
  <si>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</si>
  <si>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944945013R00</t>
  </si>
  <si>
    <t>Montáž záchytné stříšky šířky přes 2 m</t>
  </si>
  <si>
    <t>944945193R00</t>
  </si>
  <si>
    <t>Montáž záchytné stříšky příplatek k ceně za každý další i započatý měsíc použití záchytné stříšky_x000D_
 šířky přes 2 m</t>
  </si>
  <si>
    <t>944945812R00</t>
  </si>
  <si>
    <t>Demontáž záchytné stříšky šířky do 2 m</t>
  </si>
  <si>
    <t>zřizované současně s lehkým nebo těžkým lešením,</t>
  </si>
  <si>
    <t>968062354R00</t>
  </si>
  <si>
    <t>Vybourání dřevěných rámů oken dvojitých nebo zdvojených, plochy do 1 m2</t>
  </si>
  <si>
    <t>801-3</t>
  </si>
  <si>
    <t>včetně pomocného lešení o výšce podlahy do 1900 mm a pro zatížení do 1,5 kPa  (150 kg/m2),</t>
  </si>
  <si>
    <t>998011003R00</t>
  </si>
  <si>
    <t>Přesun hmot pro budovy s nosnou konstrukcí zděnou výšky přes 12 do 24 m</t>
  </si>
  <si>
    <t>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</si>
  <si>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</si>
  <si>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</si>
  <si>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712300831R00</t>
  </si>
  <si>
    <t xml:space="preserve">Odstranění povlakové krytiny a mechu na střechách plochých do 10° povlakové krytiny_x000D_
 jednovrstvé,  </t>
  </si>
  <si>
    <t>800-711</t>
  </si>
  <si>
    <t>Položka pořadí 60 : 243,09700</t>
  </si>
  <si>
    <t>998712203R00</t>
  </si>
  <si>
    <t>Přesun hmot pro povlakové krytiny v objektech výšky přes 12 do 24 m</t>
  </si>
  <si>
    <t>50 m vodorovně</t>
  </si>
  <si>
    <t>713111111RT1</t>
  </si>
  <si>
    <t xml:space="preserve">Montáž tepelné izolace stropů kladené vrchem, volně,  </t>
  </si>
  <si>
    <t>800-713</t>
  </si>
  <si>
    <t>174,770</t>
  </si>
  <si>
    <t>2*3,1*1,1</t>
  </si>
  <si>
    <t>713111111RT2</t>
  </si>
  <si>
    <t>Montáž tepelné izolace stropů kladené vrchem, volně, dvouvrstvá</t>
  </si>
  <si>
    <t>174,77</t>
  </si>
  <si>
    <t>38,15</t>
  </si>
  <si>
    <t>713105122R00</t>
  </si>
  <si>
    <t>Odstranění tepelné izolace z desek, lamel, rohoží, pásů a foukané izolace šikmých střech, volně uložené, z minerálních desek, lamel, rohoží a pásů, tloušťky od 100 mm do 200 mm</t>
  </si>
  <si>
    <t>105,53/cosx(16)</t>
  </si>
  <si>
    <t>94,87/cosx(16)</t>
  </si>
  <si>
    <t>713121111R00</t>
  </si>
  <si>
    <t>Montáž tepelné izolace podlah  jednovrstvá, bez dodávky materiálu</t>
  </si>
  <si>
    <t>17,036</t>
  </si>
  <si>
    <t>63151402R</t>
  </si>
  <si>
    <t>deska izolační minerální vlákno; tl. 60,0 mm; součinitel tepelné vodivosti 0,035 W/mK; R = 4,650 m2K/W; obj. hmotnost 40,00 kg/m3; hydrofobizováno</t>
  </si>
  <si>
    <t>SPCM</t>
  </si>
  <si>
    <t>POL3_</t>
  </si>
  <si>
    <t>174,77*2*1,15</t>
  </si>
  <si>
    <t>38,15*1,15</t>
  </si>
  <si>
    <t>63151408R</t>
  </si>
  <si>
    <t>deska izolační minerální vlákno; tl. 120,0 mm; součinitel tepelné vodivosti 0,035 W/mK; R = 3,350 m2K/W; obj. hmotnost 40,00 kg/m3; hydrofobizováno</t>
  </si>
  <si>
    <t>63151414.AR</t>
  </si>
  <si>
    <t>deska izolační minerální vlákno; tl. 200,0 mm; součinitel tepelné vodivosti 0,035 W/mK; R = 5,600 m2K/W; obj. hmotnost 40,00 kg/m3; hydrofobizováno</t>
  </si>
  <si>
    <t>Položka pořadí 23 : 17,03600*1,15</t>
  </si>
  <si>
    <t>998713203R00</t>
  </si>
  <si>
    <t>Přesun hmot pro izolace tepelné v objektech výšky do 24 m</t>
  </si>
  <si>
    <t>721177115R00</t>
  </si>
  <si>
    <t>Potrubí z plastových trub odhlučněné 3-vrstvé PP/PP-MV/PP, hlasitost 17 dB (A), odpadní (svislé), D 110 mm, s 3,4 mm, DN 100, SN 6,0 kN/m2</t>
  </si>
  <si>
    <t>800-721</t>
  </si>
  <si>
    <t>včetně tvarovek, objímek a vložek pro tlumení hluku, popř. elektrospojek. Bez zednických výpomocí.</t>
  </si>
  <si>
    <t>721242110RT1</t>
  </si>
  <si>
    <t>Lapače střešních splavenin D 110 mm, s otáč.kul.kloubem na odtoku, s košem , se suchou a nezámr.klapkou,čistícím víčkem a vylam.těs. kroužky pro připoj.potrub.svodů D 75, 90,...</t>
  </si>
  <si>
    <t>721242803R00</t>
  </si>
  <si>
    <t>Demontáž lapačů střešních splavenin DN 100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</si>
  <si>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</si>
  <si>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</si>
  <si>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</si>
  <si>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762085140R00</t>
  </si>
  <si>
    <t>Zvláštní výkony hoblování viditelných částí krovu_x000D_
 čtyřstranné</t>
  </si>
  <si>
    <t>800-762</t>
  </si>
  <si>
    <t>18,11+19,388+7,49+4,32+6,685+8,025</t>
  </si>
  <si>
    <t>762332110R00</t>
  </si>
  <si>
    <t>Vázané konstrukce krovů montáž_x000D_
 střech pultových, sedlových, valbových, stanových čtvercového nebo obdélníkového půdorysu z řeziva, průřezové plochy do 120 cm2</t>
  </si>
  <si>
    <t>762341220R00</t>
  </si>
  <si>
    <t>Bednění a laťování montáž_x000D_
 bednění_x000D_
 z velkoplošných desek na bázi dřeva</t>
  </si>
  <si>
    <t>H04 : 3,085*1,085*2</t>
  </si>
  <si>
    <t>17,036*2</t>
  </si>
  <si>
    <t>762342204RT4</t>
  </si>
  <si>
    <t>Bednění a laťování montáž_x000D_
 kontralatí přibitím,  , s dodávkou latí 40x60 mm</t>
  </si>
  <si>
    <t>109,79</t>
  </si>
  <si>
    <t>98,7</t>
  </si>
  <si>
    <t>35</t>
  </si>
  <si>
    <t>-2*3,08*1,085</t>
  </si>
  <si>
    <t>762341610RT3</t>
  </si>
  <si>
    <t>Bednění a laťování s dodávkou řeziva_x000D_
 bednění_x000D_
 štítových okapových říms, krajnic, závětrných prken, a žaluzií ve spádu nebo rovnoběžně s okapem z prken hrubých tloušťky do 32 mm , včetně dodávky prken tloušťky 22 mm</t>
  </si>
  <si>
    <t>0,6*(18,1+19,38+2,91+2,91+2,91+2,91)</t>
  </si>
  <si>
    <t>762342203RT4</t>
  </si>
  <si>
    <t>Bednění a laťování s dodávkou řeziva_x000D_
 laťování střech o sklonu do 60°_x000D_
 při vzdálenost latí přes 220 do 360 mm, vodorovné, včetně dodávky latí 40/60 mm</t>
  </si>
  <si>
    <t>762344121RT2</t>
  </si>
  <si>
    <t>Montáž přídavné krokve na ocel.držák sklon střechy 30-60°, pro tepelnou izolaci tloušťky 200-240 mm, včetně dodávky řeziva 60x60 mm</t>
  </si>
  <si>
    <t>7,8*22</t>
  </si>
  <si>
    <t>8,4*23</t>
  </si>
  <si>
    <t>1,65*5*4</t>
  </si>
  <si>
    <t>762341811R00</t>
  </si>
  <si>
    <t>Demontáž bednění a laťování bednění střech rovných, obloukových, o sklonu do 60 stupňů včetně všech nadstřešních konstrukcí z prken hrubých</t>
  </si>
  <si>
    <t>762342811R00</t>
  </si>
  <si>
    <t>Demontáž bednění a laťování laťování střech o sklonu do 60 stupňů včetně všech nadstřešních konstrukcí rozteč latí do 22 cm</t>
  </si>
  <si>
    <t>kontralaťe : 243,09371</t>
  </si>
  <si>
    <t>762395000R00</t>
  </si>
  <si>
    <t>Spojovací a ochranné prostředky svory, prkna, hřebíky, pásová ocel, vruty, impregnace</t>
  </si>
  <si>
    <t>m3</t>
  </si>
  <si>
    <t>762521108R00</t>
  </si>
  <si>
    <t>Položení podlah montáž_x000D_
 hrubých fošen nehoblovaných na sraz</t>
  </si>
  <si>
    <t>Q-01 : 17,036*2</t>
  </si>
  <si>
    <t>59243878R</t>
  </si>
  <si>
    <t>držák latě; pro hřeben, pro nároží</t>
  </si>
  <si>
    <t>13+8+12</t>
  </si>
  <si>
    <t>60512687R</t>
  </si>
  <si>
    <t>fošna SM, BO; tl = 30 až 60 mm; l = do 6 000 mm; jakost I</t>
  </si>
  <si>
    <t>Začátek provozního součtu</t>
  </si>
  <si>
    <t xml:space="preserve">  18,11+19,388+7,49+4,32+6,685+8,025</t>
  </si>
  <si>
    <t>Konec provozního součtu</t>
  </si>
  <si>
    <t>64,018*0,05*0,18*1,15</t>
  </si>
  <si>
    <t>0,6*50*0,05*0,18</t>
  </si>
  <si>
    <t>60725014R</t>
  </si>
  <si>
    <t>deska dřevoštěpková třívrstvá pro prostředí vlhké; strana nebroušená; hrana rovná; tl = 18,0 mm</t>
  </si>
  <si>
    <t>Položka pořadí 34 : 40,76645*1,15</t>
  </si>
  <si>
    <t>60725032R</t>
  </si>
  <si>
    <t>deska dřevoštěpková třívrstvá pro prostředí vlhké; strana nebroušená; hrana rovná; tl = 12,0 mm</t>
  </si>
  <si>
    <t>Q-01 : 17,036*2*1,15</t>
  </si>
  <si>
    <t>998762203R00</t>
  </si>
  <si>
    <t>Přesun hmot pro konstrukce tesařské v objektech výšky do 24 m</t>
  </si>
  <si>
    <t>764361391R00</t>
  </si>
  <si>
    <t xml:space="preserve">Střešní otvory z hliníkového plechu montáž_x000D_
 střešního okna se zasklením sklem drátovým v krytině vlnité a prejzové </t>
  </si>
  <si>
    <t>800-764</t>
  </si>
  <si>
    <t>764345841R00</t>
  </si>
  <si>
    <t>Demontáž ostatních kusových prvků demontáž ventilačních nástavců výšky 500 až 1 000 mm se stříškou a lemováním_x000D_
 průměru přes 150 do 200 mm, sklonu do 30°</t>
  </si>
  <si>
    <t>764348813R00</t>
  </si>
  <si>
    <t>Demontáž ostatních kusových prvků demontáž sněhového zachytávače, držáku lana bleskosvodu_x000D_
 sklonu do 30°</t>
  </si>
  <si>
    <t>764351836R00</t>
  </si>
  <si>
    <t>Demontáž žlabů háků,  , sklonu do 30°</t>
  </si>
  <si>
    <t>764352811R00</t>
  </si>
  <si>
    <t>Demontáž žlabů podokapních půlkruhových rovných, rš 330 mm, sklonu přes 30 do 45°</t>
  </si>
  <si>
    <t>19,338+18,11+6,685</t>
  </si>
  <si>
    <t>764359810R00</t>
  </si>
  <si>
    <t>Demontáž žlabů kotlíku kónického,  , sklonu do 30°</t>
  </si>
  <si>
    <t>764362811R00</t>
  </si>
  <si>
    <t>Demontáž střešních otvorů střešních oken a poklopů, na krytině hladké a drážkové, sklonu přes 30 do 45°</t>
  </si>
  <si>
    <t>764393830R00</t>
  </si>
  <si>
    <t>Demontáž ostatních prvků střešních hřebene , rš 250 až 400 mm, sklonu do 30°</t>
  </si>
  <si>
    <t>764410850R00</t>
  </si>
  <si>
    <t>Demontáž oplechování parapetů rš od 100 do 330 mm</t>
  </si>
  <si>
    <t>764453833R00</t>
  </si>
  <si>
    <t>Demontáž odpadních trub nebo součástí odboček, o straně nebo průměru ze 120 na 150 mm</t>
  </si>
  <si>
    <t>764454801R00</t>
  </si>
  <si>
    <t>Demontáž odpadních trub nebo součástí trub kruhových , o průměru 75 a 100 mm</t>
  </si>
  <si>
    <t>767392112R00</t>
  </si>
  <si>
    <t>Montáž krytiny střech plechem tvarovaným šroubováním</t>
  </si>
  <si>
    <t>800-767</t>
  </si>
  <si>
    <t>109,7828</t>
  </si>
  <si>
    <t>68,098</t>
  </si>
  <si>
    <t>2*12,07</t>
  </si>
  <si>
    <t>33,94</t>
  </si>
  <si>
    <t>767392802R00</t>
  </si>
  <si>
    <t>Demontáž krytin střech z plechů šroubovaných</t>
  </si>
  <si>
    <t>109,783</t>
  </si>
  <si>
    <t>98,694</t>
  </si>
  <si>
    <t>34,62</t>
  </si>
  <si>
    <t>764 - K1</t>
  </si>
  <si>
    <t>K1 - Okapní plech z  lakovaného Pz plechu, rš 300 mm</t>
  </si>
  <si>
    <t>Vlastní</t>
  </si>
  <si>
    <t>764 - K10</t>
  </si>
  <si>
    <t>K10 - Úžlabí z Pz lakovaného plechu, rš 850 mm</t>
  </si>
  <si>
    <t>Indiv</t>
  </si>
  <si>
    <t>764 - K11</t>
  </si>
  <si>
    <t>K11 - Oplechování zdí OZR 120 z Pz lakovaného plechu tl. 0,5mm</t>
  </si>
  <si>
    <t>764 - K12</t>
  </si>
  <si>
    <t>K12 - Oplechování zdí z lakovaného Pz plechu r.š. 475mm</t>
  </si>
  <si>
    <t>764 - K13</t>
  </si>
  <si>
    <t>K13 - Oplechování zdí z lakovaného Pz plechu r.š. 625mm</t>
  </si>
  <si>
    <t>764 - K14</t>
  </si>
  <si>
    <t>K14- Oplechování zdí z lakovaného Pz plechu r.š. 365mm</t>
  </si>
  <si>
    <t>Kalkul</t>
  </si>
  <si>
    <t>764 - K15</t>
  </si>
  <si>
    <t>K15 - Oplechování požárního otvoru z lakovaného Pz plechu r.š. 440mm</t>
  </si>
  <si>
    <t>764 - K16</t>
  </si>
  <si>
    <t>K16 - Oplechování zdí u vikýřů z lakovaného Pz plechu r.š. 1100-280mm</t>
  </si>
  <si>
    <t>764 - K17</t>
  </si>
  <si>
    <t>K17 - Oplechování komínu z lakovaného Pz plechu r.š. 310+310+2x310+190mm</t>
  </si>
  <si>
    <t>764 - K18</t>
  </si>
  <si>
    <t>K18 - Oplechování komínu z lakovaného Pz plechu r.š. 310+2x310+190</t>
  </si>
  <si>
    <t>764 - K2</t>
  </si>
  <si>
    <t>K2 - Okapní plech z lakovanéhoo plechu OPN 170 r.š. 170mm</t>
  </si>
  <si>
    <t>100-62</t>
  </si>
  <si>
    <t>764 - K20</t>
  </si>
  <si>
    <t>K20 - D+M Sněhové zábrany trubkové, systémové prvky ke krytině - jednotrubkové vč. syst. držáků</t>
  </si>
  <si>
    <t>764 - K22</t>
  </si>
  <si>
    <t>K22 D+M střešní lavka vč. systémových úchytů dl. 1200mm</t>
  </si>
  <si>
    <t>ks</t>
  </si>
  <si>
    <t>764 - K23</t>
  </si>
  <si>
    <t>K23 - D+M střešní lavka vč. systémových úchytů dl. 600mm</t>
  </si>
  <si>
    <t>764 - K25</t>
  </si>
  <si>
    <t>K25 - Oplechování štítové strany z FeZn plechu 1650x1030mm</t>
  </si>
  <si>
    <t>764 - K26</t>
  </si>
  <si>
    <t>K26 - Okapní plech r.š.250mm z lakovaného FeZn 0,5mm plechu viz výpis prvků</t>
  </si>
  <si>
    <t>bm</t>
  </si>
  <si>
    <t>764 - K27</t>
  </si>
  <si>
    <t>K27 - Krycí plech r.š. 470mm z FeZn 0,5mm plechu viz.výpis prvků</t>
  </si>
  <si>
    <t>764 - K28</t>
  </si>
  <si>
    <t>K28 - PARAPETNÍ PLECH + POJISTNÁ LIŠTA, R.Š. = 1380 mm, DÉLKA 2x 1250 + 585, SPOJENÍ NA DVOJITOU DRÁ, R.Š. = 90 mm, DÉLKA 2585, KOTVENO LEPENÍM PUR LEPIDLEM</t>
  </si>
  <si>
    <t>764 - K29</t>
  </si>
  <si>
    <t>K29 - krycí plech r.š. 310mm FeZN 0,5 plechu viz výpis prvků</t>
  </si>
  <si>
    <t>764 - K3</t>
  </si>
  <si>
    <t>K3- Žlaby z Pz plechu lakovaného podokapní půlkruhové, rš 330 mm</t>
  </si>
  <si>
    <t>764 - K30</t>
  </si>
  <si>
    <t>K30 - Boční oplechování r.š. 10-240mm FeZn 0,5mm plechu viz výpis prvků</t>
  </si>
  <si>
    <t>764 - K3-1</t>
  </si>
  <si>
    <t>K3 - 1 Montáž háků Pz půlkruhových</t>
  </si>
  <si>
    <t>764 - K4,5</t>
  </si>
  <si>
    <t>K4, 5 - Odpadní trouby z Pz lakovaný plechu, kruhové, D 100 mm</t>
  </si>
  <si>
    <t>764 - K6</t>
  </si>
  <si>
    <t>K6 - Oplechování venkovního parapetu r.š. 200 z PZ lakovaného plechu 0,9mm</t>
  </si>
  <si>
    <t>764 - K7</t>
  </si>
  <si>
    <t xml:space="preserve">K7 - Závětrná lišta dvojdílná r.š. 255+r.š.490mm z lakovaného Pz plechu </t>
  </si>
  <si>
    <t xml:space="preserve">764 - K8 </t>
  </si>
  <si>
    <t xml:space="preserve">K8 - Hřebenáč rovná + větrací pás r.š. 400mm z lakovaného Pz plechu </t>
  </si>
  <si>
    <t>764 - K9</t>
  </si>
  <si>
    <t>K9 - Držák hřebenáče perforovaný AlZn tl. 0,7mm</t>
  </si>
  <si>
    <t xml:space="preserve">m   </t>
  </si>
  <si>
    <t>764 - OV5</t>
  </si>
  <si>
    <t>OV5 - Antenné prostup . systémový prvek střešní krytiny</t>
  </si>
  <si>
    <t>7643 - K19</t>
  </si>
  <si>
    <t>K19 - Ovětravací taška - systémové řešení ke střešní krytině</t>
  </si>
  <si>
    <t xml:space="preserve">794 - K 21 </t>
  </si>
  <si>
    <t>K21 - D+M odvětravací komínek kanalizace- systémové řešení k střešní krytině</t>
  </si>
  <si>
    <t>764 - K3-2</t>
  </si>
  <si>
    <t>K3 -2 Roh vnější žlabu půlkruhového rš 330 pozink-lak</t>
  </si>
  <si>
    <t>764 K3,4 - 3</t>
  </si>
  <si>
    <t>K3,4 -3 Kotlík oválný 330/100 pozink-lak</t>
  </si>
  <si>
    <t xml:space="preserve">Krytina </t>
  </si>
  <si>
    <t>Střešní krytina plechová se stojatou dražkou bez prolisů s povrchovou úpravou polyureten 50 vč., systemových doplňků</t>
  </si>
  <si>
    <t xml:space="preserve">m2    </t>
  </si>
  <si>
    <t>235,9608*1,25</t>
  </si>
  <si>
    <t>998764203R00</t>
  </si>
  <si>
    <t>Přesun hmot pro konstrukce klempířské v objektech výšky do 24 m</t>
  </si>
  <si>
    <t>765799301R00</t>
  </si>
  <si>
    <t>Fólie parotěsné, difúzní a vodotěsné demontáž</t>
  </si>
  <si>
    <t>800-765</t>
  </si>
  <si>
    <t>32,53/cosx(20)</t>
  </si>
  <si>
    <t>765799310RK2</t>
  </si>
  <si>
    <t>Fólie parotěsné, difúzní a vodotěsné Fólie podstřešní difuzní na krokve,, fólie izolační střešní pojistná, hydroizolační; paropropustná; tloušťka 0,22 mm; plošná hmotnost 110 g/m2; PE; sd 1,60 až 2,40 m</t>
  </si>
  <si>
    <t>765799312RK2</t>
  </si>
  <si>
    <t>Fólie parotěsné, difúzní a vodotěsné Fólie podstřešní difuzní na bednění,, fólie izolační střešní hydroizolační; paropropustná; tloušťka 0,30 mm; plošná hmotnost 150 g/m2; kašírování netkaná textilie; µ = 15000,0; sd 4,80 ...</t>
  </si>
  <si>
    <t>;998765203R00</t>
  </si>
  <si>
    <t>, výšky do 24 m</t>
  </si>
  <si>
    <t>767851802R00</t>
  </si>
  <si>
    <t>Demontáž komínových lávek části lávky</t>
  </si>
  <si>
    <t>767 - OV6</t>
  </si>
  <si>
    <t>OV6 - D+M Ocelový žebřík ke komínu viz výpis prvků vč. kotvících prvků</t>
  </si>
  <si>
    <t>767 - OV7</t>
  </si>
  <si>
    <t>OV7 - D+M Ocelový žebřík na půdu viz výpis prvků vč. kotvení</t>
  </si>
  <si>
    <t>767 - Záchytný systém</t>
  </si>
  <si>
    <t>Dodávka a montáž ok záchytného systému</t>
  </si>
  <si>
    <t>kpl</t>
  </si>
  <si>
    <t>765799115R00</t>
  </si>
  <si>
    <t>Montáž ostatních konstrukcí na střeše montáž střešních oken interierových</t>
  </si>
  <si>
    <t>766629301R00</t>
  </si>
  <si>
    <t>Montáž otvorových prvků plastových oken plastových , plochy do 1,50 m2</t>
  </si>
  <si>
    <t>800-766</t>
  </si>
  <si>
    <t>769-OV3</t>
  </si>
  <si>
    <t>OV-3 Dodávka revizních dvířek 600x600 REI 30</t>
  </si>
  <si>
    <t>61140632R</t>
  </si>
  <si>
    <t>okno střešní š = 740 mm; h = 1 180,0 mm; výklopné/kyvné; křídlo a rám dřevo; oplechování lak. hliník; ovládání ruční; Uokna 0,82 W/m2K; 2-st. spárové přivětrávání; barva přírodní</t>
  </si>
  <si>
    <t>611406604R</t>
  </si>
  <si>
    <t>lemování pro střešní okno poplastovaný hliník; střešní krytina plochá; max. tl. krytiny 25 mm; š. okna 740 mm; h okna 1 180 mm</t>
  </si>
  <si>
    <t>62865191R</t>
  </si>
  <si>
    <t>okno střešní š = 450 mm; h = 550,0 mm; výklopné, výlezové; barva antracit</t>
  </si>
  <si>
    <t>769-O02</t>
  </si>
  <si>
    <t>O02- Dodávka dřevěného okna atypického s izolačním dvojsklem viz výpis prvků profil 68mm</t>
  </si>
  <si>
    <t>783626200R00</t>
  </si>
  <si>
    <t>Nátěry truhlářských výrobků syntetické lazurovací, 2x lakování</t>
  </si>
  <si>
    <t>800-783</t>
  </si>
  <si>
    <t>(0,6+0,6+0,25+0,025)*(18,1+19,38+2,91+2,91+2,91+2,91)</t>
  </si>
  <si>
    <t>0,6*50*(0,15+0,15+0,2+0,2)</t>
  </si>
  <si>
    <t>783782205RV1</t>
  </si>
  <si>
    <t>Nátěr tesařských konstrukcí Bochemitem QB 2x- ošetření stávajicích dřeveněnych konstrukcí</t>
  </si>
  <si>
    <t>784195412R00</t>
  </si>
  <si>
    <t>Malby z malířských směsí otěruvzdorných,  , bělost 92 %, dvojnásobné</t>
  </si>
  <si>
    <t>800-784</t>
  </si>
  <si>
    <t>M2100001</t>
  </si>
  <si>
    <t>Demontáž hromosvodu</t>
  </si>
  <si>
    <t>26,3+3+17+6,5+6,5+12,8</t>
  </si>
  <si>
    <t>M2100002</t>
  </si>
  <si>
    <t>Dodávka a montáž hromosvodu</t>
  </si>
  <si>
    <t>979011111R00</t>
  </si>
  <si>
    <t>Svislá doprava suti a vybouraných hmot za prvé podlaží nad nebo pod základním podlažím</t>
  </si>
  <si>
    <t>POL8_</t>
  </si>
  <si>
    <t>979011121R00</t>
  </si>
  <si>
    <t>Svislá doprava suti a vybouraných hmot příplatek za každé další podlaží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</si>
  <si>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</si>
  <si>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</si>
  <si>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</si>
  <si>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</si>
  <si>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</si>
  <si>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</si>
  <si>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005121010R</t>
  </si>
  <si>
    <t>Vybudování zařízení staveniště</t>
  </si>
  <si>
    <t>Soubor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</si>
  <si>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</si>
  <si>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</si>
  <si>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</si>
  <si>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</si>
  <si>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</si>
  <si>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</si>
  <si>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</si>
  <si>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</si>
  <si>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</si>
  <si>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005211040R</t>
  </si>
  <si>
    <t xml:space="preserve">Užívání veřejných ploch a prostranství  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</si>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</sst>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sheetProtection algorithmName="SHA-512" hashValue="wlJvkBbHgfmVH0NJbv09kubfKRqti7vdd37Y0Y6sos7FUzKQAqr6OKi5er2LFTsICtkdfu3XYnb4HSHSF10kOw==" saltValue="CgwYTpymqFfIr+iprkftU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L23" sqref="L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12" t="s">
        <v>41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3"/>
      <c r="B2" s="77" t="s">
        <v>22</v>
      </c>
      <c r="C2" s="78"/>
      <c r="D2" s="79" t="s">
        <v>49</v>
      </c>
      <c r="E2" s="221" t="s">
        <v>50</v>
      </c>
      <c r="F2" s="222"/>
      <c r="G2" s="222"/>
      <c r="H2" s="222"/>
      <c r="I2" s="222"/>
      <c r="J2" s="223"/>
      <c r="O2" s="2"/>
    </row>
    <row r="3" spans="1:15" ht="27" customHeight="1" x14ac:dyDescent="0.2">
      <c r="A3" s="3"/>
      <c r="B3" s="80" t="s">
        <v>47</v>
      </c>
      <c r="C3" s="78"/>
      <c r="D3" s="81" t="s">
        <v>45</v>
      </c>
      <c r="E3" s="224" t="s">
        <v>46</v>
      </c>
      <c r="F3" s="225"/>
      <c r="G3" s="225"/>
      <c r="H3" s="225"/>
      <c r="I3" s="225"/>
      <c r="J3" s="226"/>
    </row>
    <row r="4" spans="1:15" ht="23.25" customHeight="1" x14ac:dyDescent="0.2">
      <c r="A4" s="74">
        <v>1677</v>
      </c>
      <c r="B4" s="82" t="s">
        <v>48</v>
      </c>
      <c r="C4" s="83"/>
      <c r="D4" s="84" t="s">
        <v>43</v>
      </c>
      <c r="E4" s="234" t="s">
        <v>44</v>
      </c>
      <c r="F4" s="235"/>
      <c r="G4" s="235"/>
      <c r="H4" s="235"/>
      <c r="I4" s="235"/>
      <c r="J4" s="236"/>
    </row>
    <row r="5" spans="1:15" ht="24" customHeight="1" x14ac:dyDescent="0.2">
      <c r="A5" s="3"/>
      <c r="B5" s="42" t="s">
        <v>42</v>
      </c>
      <c r="C5" s="4"/>
      <c r="D5" s="85" t="s">
        <v>51</v>
      </c>
      <c r="E5" s="24"/>
      <c r="F5" s="24"/>
      <c r="G5" s="24"/>
      <c r="H5" s="26" t="s">
        <v>40</v>
      </c>
      <c r="I5" s="85" t="s">
        <v>55</v>
      </c>
      <c r="J5" s="10"/>
    </row>
    <row r="6" spans="1:15" ht="15.75" customHeight="1" x14ac:dyDescent="0.2">
      <c r="A6" s="3"/>
      <c r="B6" s="37"/>
      <c r="C6" s="24"/>
      <c r="D6" s="85" t="s">
        <v>52</v>
      </c>
      <c r="E6" s="24"/>
      <c r="F6" s="24"/>
      <c r="G6" s="24"/>
      <c r="H6" s="26" t="s">
        <v>34</v>
      </c>
      <c r="I6" s="85" t="s">
        <v>56</v>
      </c>
      <c r="J6" s="10"/>
    </row>
    <row r="7" spans="1:15" ht="15.75" customHeight="1" x14ac:dyDescent="0.2">
      <c r="A7" s="3"/>
      <c r="B7" s="38"/>
      <c r="C7" s="25"/>
      <c r="D7" s="75" t="s">
        <v>54</v>
      </c>
      <c r="E7" s="86" t="s">
        <v>53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76" t="s">
        <v>57</v>
      </c>
      <c r="E8" s="4"/>
      <c r="F8" s="4"/>
      <c r="G8" s="41"/>
      <c r="H8" s="26" t="s">
        <v>40</v>
      </c>
      <c r="I8" s="85" t="s">
        <v>61</v>
      </c>
      <c r="J8" s="10"/>
    </row>
    <row r="9" spans="1:15" ht="15.75" hidden="1" customHeight="1" x14ac:dyDescent="0.2">
      <c r="A9" s="3"/>
      <c r="B9" s="3"/>
      <c r="C9" s="4"/>
      <c r="D9" s="76" t="s">
        <v>58</v>
      </c>
      <c r="E9" s="4"/>
      <c r="F9" s="4"/>
      <c r="G9" s="41"/>
      <c r="H9" s="26" t="s">
        <v>34</v>
      </c>
      <c r="I9" s="30"/>
      <c r="J9" s="10"/>
    </row>
    <row r="10" spans="1:15" ht="15.75" hidden="1" customHeight="1" x14ac:dyDescent="0.2">
      <c r="A10" s="3"/>
      <c r="B10" s="47"/>
      <c r="C10" s="25"/>
      <c r="D10" s="88" t="s">
        <v>60</v>
      </c>
      <c r="E10" s="87" t="s">
        <v>59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28"/>
      <c r="E11" s="228"/>
      <c r="F11" s="228"/>
      <c r="G11" s="228"/>
      <c r="H11" s="26" t="s">
        <v>40</v>
      </c>
      <c r="I11" s="90"/>
      <c r="J11" s="10"/>
    </row>
    <row r="12" spans="1:15" ht="15.75" customHeight="1" x14ac:dyDescent="0.2">
      <c r="A12" s="3"/>
      <c r="B12" s="37"/>
      <c r="C12" s="24"/>
      <c r="D12" s="233"/>
      <c r="E12" s="233"/>
      <c r="F12" s="233"/>
      <c r="G12" s="233"/>
      <c r="H12" s="26" t="s">
        <v>34</v>
      </c>
      <c r="I12" s="90"/>
      <c r="J12" s="10"/>
    </row>
    <row r="13" spans="1:15" ht="15.75" customHeight="1" x14ac:dyDescent="0.2">
      <c r="A13" s="3"/>
      <c r="B13" s="38"/>
      <c r="C13" s="25"/>
      <c r="D13" s="89"/>
      <c r="E13" s="237"/>
      <c r="F13" s="238"/>
      <c r="G13" s="238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">
      <c r="A16" s="142" t="s">
        <v>24</v>
      </c>
      <c r="B16" s="52" t="s">
        <v>24</v>
      </c>
      <c r="C16" s="53"/>
      <c r="D16" s="54"/>
      <c r="E16" s="218"/>
      <c r="F16" s="219"/>
      <c r="G16" s="218"/>
      <c r="H16" s="219"/>
      <c r="I16" s="218">
        <f>SUMIF(F49:F69,A16,I49:I69)+SUMIF(F49:F69,"PSU",I49:I69)</f>
        <v>0</v>
      </c>
      <c r="J16" s="220"/>
    </row>
    <row r="17" spans="1:10" ht="23.25" customHeight="1" x14ac:dyDescent="0.2">
      <c r="A17" s="142" t="s">
        <v>25</v>
      </c>
      <c r="B17" s="52" t="s">
        <v>25</v>
      </c>
      <c r="C17" s="53"/>
      <c r="D17" s="54"/>
      <c r="E17" s="218"/>
      <c r="F17" s="219"/>
      <c r="G17" s="218"/>
      <c r="H17" s="219"/>
      <c r="I17" s="218">
        <f>SUMIF(F49:F69,A17,I49:I69)</f>
        <v>0</v>
      </c>
      <c r="J17" s="220"/>
    </row>
    <row r="18" spans="1:10" ht="23.25" customHeight="1" x14ac:dyDescent="0.2">
      <c r="A18" s="142" t="s">
        <v>26</v>
      </c>
      <c r="B18" s="52" t="s">
        <v>26</v>
      </c>
      <c r="C18" s="53"/>
      <c r="D18" s="54"/>
      <c r="E18" s="218"/>
      <c r="F18" s="219"/>
      <c r="G18" s="218"/>
      <c r="H18" s="219"/>
      <c r="I18" s="218">
        <f>SUMIF(F49:F69,A18,I49:I69)</f>
        <v>0</v>
      </c>
      <c r="J18" s="220"/>
    </row>
    <row r="19" spans="1:10" ht="23.25" customHeight="1" x14ac:dyDescent="0.2">
      <c r="A19" s="142" t="s">
        <v>106</v>
      </c>
      <c r="B19" s="52" t="s">
        <v>27</v>
      </c>
      <c r="C19" s="53"/>
      <c r="D19" s="54"/>
      <c r="E19" s="218"/>
      <c r="F19" s="219"/>
      <c r="G19" s="218"/>
      <c r="H19" s="219"/>
      <c r="I19" s="218">
        <f>SUMIF(F49:F69,A19,I49:I69)</f>
        <v>0</v>
      </c>
      <c r="J19" s="220"/>
    </row>
    <row r="20" spans="1:10" ht="23.25" customHeight="1" x14ac:dyDescent="0.2">
      <c r="A20" s="142" t="s">
        <v>107</v>
      </c>
      <c r="B20" s="52" t="s">
        <v>28</v>
      </c>
      <c r="C20" s="53"/>
      <c r="D20" s="54"/>
      <c r="E20" s="218"/>
      <c r="F20" s="219"/>
      <c r="G20" s="218"/>
      <c r="H20" s="219"/>
      <c r="I20" s="218">
        <f>SUMIF(F49:F69,A20,I49:I69)</f>
        <v>0</v>
      </c>
      <c r="J20" s="220"/>
    </row>
    <row r="21" spans="1:10" ht="23.25" customHeight="1" x14ac:dyDescent="0.2">
      <c r="A21" s="3"/>
      <c r="B21" s="69" t="s">
        <v>29</v>
      </c>
      <c r="C21" s="70"/>
      <c r="D21" s="71"/>
      <c r="E21" s="231"/>
      <c r="F21" s="232"/>
      <c r="G21" s="231"/>
      <c r="H21" s="232"/>
      <c r="I21" s="231">
        <f>SUM(I16:J20)</f>
        <v>0</v>
      </c>
      <c r="J21" s="24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42">
        <f>I21</f>
        <v>0</v>
      </c>
      <c r="H23" s="243"/>
      <c r="I23" s="243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40">
        <f>IF(A24&gt;50, ROUNDUP(A23, 0), ROUNDDOWN(A23, 0))</f>
        <v>0</v>
      </c>
      <c r="H24" s="241"/>
      <c r="I24" s="241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42">
        <v>0</v>
      </c>
      <c r="H25" s="243"/>
      <c r="I25" s="243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15">
        <v>0</v>
      </c>
      <c r="H26" s="216"/>
      <c r="I26" s="216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17">
        <f>CenaCelkem-(ZakladDPHSni+DPHSni+ZakladDPHZakl+DPHZakl)</f>
        <v>0</v>
      </c>
      <c r="H27" s="217"/>
      <c r="I27" s="217"/>
      <c r="J27" s="58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46">
        <f>ZakladDPHSniVypocet+ZakladDPHZaklVypocet</f>
        <v>0</v>
      </c>
      <c r="H28" s="246"/>
      <c r="I28" s="246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45">
        <f>IF(A29&gt;50, ROUNDUP(A27, 0), ROUNDDOWN(A27, 0))</f>
        <v>0</v>
      </c>
      <c r="H29" s="245"/>
      <c r="I29" s="245"/>
      <c r="J29" s="125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43483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7"/>
      <c r="E34" s="248"/>
      <c r="F34" s="29"/>
      <c r="G34" s="247"/>
      <c r="H34" s="248"/>
      <c r="I34" s="248"/>
      <c r="J34" s="34"/>
    </row>
    <row r="35" spans="1:10" ht="12.75" customHeight="1" x14ac:dyDescent="0.2">
      <c r="A35" s="3"/>
      <c r="B35" s="3"/>
      <c r="C35" s="4"/>
      <c r="D35" s="239" t="s">
        <v>2</v>
      </c>
      <c r="E35" s="23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62</v>
      </c>
      <c r="C39" s="205"/>
      <c r="D39" s="206"/>
      <c r="E39" s="206"/>
      <c r="F39" s="106">
        <f>'01 1.1 Pol'!AE243</f>
        <v>0</v>
      </c>
      <c r="G39" s="107">
        <f>'01 1.1 Pol'!AF243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45</v>
      </c>
      <c r="C40" s="207" t="s">
        <v>46</v>
      </c>
      <c r="D40" s="208"/>
      <c r="E40" s="208"/>
      <c r="F40" s="111">
        <f>'01 1.1 Pol'!AE243</f>
        <v>0</v>
      </c>
      <c r="G40" s="112">
        <f>'01 1.1 Pol'!AF243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43</v>
      </c>
      <c r="C41" s="205" t="s">
        <v>44</v>
      </c>
      <c r="D41" s="206"/>
      <c r="E41" s="206"/>
      <c r="F41" s="115">
        <f>'01 1.1 Pol'!AE243</f>
        <v>0</v>
      </c>
      <c r="G41" s="108">
        <f>'01 1.1 Pol'!AF243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09" t="s">
        <v>63</v>
      </c>
      <c r="C42" s="210"/>
      <c r="D42" s="210"/>
      <c r="E42" s="211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65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66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67</v>
      </c>
      <c r="C49" s="203" t="s">
        <v>68</v>
      </c>
      <c r="D49" s="204"/>
      <c r="E49" s="204"/>
      <c r="F49" s="138" t="s">
        <v>24</v>
      </c>
      <c r="G49" s="139"/>
      <c r="H49" s="139"/>
      <c r="I49" s="139">
        <f>'01 1.1 Pol'!G8</f>
        <v>0</v>
      </c>
      <c r="J49" s="136" t="str">
        <f>IF(I70=0,"",I49/I70*100)</f>
        <v/>
      </c>
    </row>
    <row r="50" spans="1:10" ht="25.5" customHeight="1" x14ac:dyDescent="0.2">
      <c r="A50" s="128"/>
      <c r="B50" s="133" t="s">
        <v>69</v>
      </c>
      <c r="C50" s="203" t="s">
        <v>70</v>
      </c>
      <c r="D50" s="204"/>
      <c r="E50" s="204"/>
      <c r="F50" s="138" t="s">
        <v>24</v>
      </c>
      <c r="G50" s="139"/>
      <c r="H50" s="139"/>
      <c r="I50" s="139">
        <f>'01 1.1 Pol'!G13</f>
        <v>0</v>
      </c>
      <c r="J50" s="136" t="str">
        <f>IF(I70=0,"",I50/I70*100)</f>
        <v/>
      </c>
    </row>
    <row r="51" spans="1:10" ht="25.5" customHeight="1" x14ac:dyDescent="0.2">
      <c r="A51" s="128"/>
      <c r="B51" s="133" t="s">
        <v>71</v>
      </c>
      <c r="C51" s="203" t="s">
        <v>72</v>
      </c>
      <c r="D51" s="204"/>
      <c r="E51" s="204"/>
      <c r="F51" s="138" t="s">
        <v>24</v>
      </c>
      <c r="G51" s="139"/>
      <c r="H51" s="139"/>
      <c r="I51" s="139">
        <f>'01 1.1 Pol'!G19</f>
        <v>0</v>
      </c>
      <c r="J51" s="136" t="str">
        <f>IF(I70=0,"",I51/I70*100)</f>
        <v/>
      </c>
    </row>
    <row r="52" spans="1:10" ht="25.5" customHeight="1" x14ac:dyDescent="0.2">
      <c r="A52" s="128"/>
      <c r="B52" s="133" t="s">
        <v>73</v>
      </c>
      <c r="C52" s="203" t="s">
        <v>74</v>
      </c>
      <c r="D52" s="204"/>
      <c r="E52" s="204"/>
      <c r="F52" s="138" t="s">
        <v>24</v>
      </c>
      <c r="G52" s="139"/>
      <c r="H52" s="139"/>
      <c r="I52" s="139">
        <f>'01 1.1 Pol'!G22</f>
        <v>0</v>
      </c>
      <c r="J52" s="136" t="str">
        <f>IF(I70=0,"",I52/I70*100)</f>
        <v/>
      </c>
    </row>
    <row r="53" spans="1:10" ht="25.5" customHeight="1" x14ac:dyDescent="0.2">
      <c r="A53" s="128"/>
      <c r="B53" s="133" t="s">
        <v>75</v>
      </c>
      <c r="C53" s="203" t="s">
        <v>76</v>
      </c>
      <c r="D53" s="204"/>
      <c r="E53" s="204"/>
      <c r="F53" s="138" t="s">
        <v>24</v>
      </c>
      <c r="G53" s="139"/>
      <c r="H53" s="139"/>
      <c r="I53" s="139">
        <f>'01 1.1 Pol'!G25</f>
        <v>0</v>
      </c>
      <c r="J53" s="136" t="str">
        <f>IF(I70=0,"",I53/I70*100)</f>
        <v/>
      </c>
    </row>
    <row r="54" spans="1:10" ht="25.5" customHeight="1" x14ac:dyDescent="0.2">
      <c r="A54" s="128"/>
      <c r="B54" s="133" t="s">
        <v>77</v>
      </c>
      <c r="C54" s="203" t="s">
        <v>78</v>
      </c>
      <c r="D54" s="204"/>
      <c r="E54" s="204"/>
      <c r="F54" s="138" t="s">
        <v>24</v>
      </c>
      <c r="G54" s="139"/>
      <c r="H54" s="139"/>
      <c r="I54" s="139">
        <f>'01 1.1 Pol'!G44</f>
        <v>0</v>
      </c>
      <c r="J54" s="136" t="str">
        <f>IF(I70=0,"",I54/I70*100)</f>
        <v/>
      </c>
    </row>
    <row r="55" spans="1:10" ht="25.5" customHeight="1" x14ac:dyDescent="0.2">
      <c r="A55" s="128"/>
      <c r="B55" s="133" t="s">
        <v>79</v>
      </c>
      <c r="C55" s="203" t="s">
        <v>80</v>
      </c>
      <c r="D55" s="204"/>
      <c r="E55" s="204"/>
      <c r="F55" s="138" t="s">
        <v>24</v>
      </c>
      <c r="G55" s="139"/>
      <c r="H55" s="139"/>
      <c r="I55" s="139">
        <f>'01 1.1 Pol'!G47</f>
        <v>0</v>
      </c>
      <c r="J55" s="136" t="str">
        <f>IF(I70=0,"",I55/I70*100)</f>
        <v/>
      </c>
    </row>
    <row r="56" spans="1:10" ht="25.5" customHeight="1" x14ac:dyDescent="0.2">
      <c r="A56" s="128"/>
      <c r="B56" s="133" t="s">
        <v>81</v>
      </c>
      <c r="C56" s="203" t="s">
        <v>82</v>
      </c>
      <c r="D56" s="204"/>
      <c r="E56" s="204"/>
      <c r="F56" s="138" t="s">
        <v>25</v>
      </c>
      <c r="G56" s="139"/>
      <c r="H56" s="139"/>
      <c r="I56" s="139">
        <f>'01 1.1 Pol'!G50</f>
        <v>0</v>
      </c>
      <c r="J56" s="136" t="str">
        <f>IF(I70=0,"",I56/I70*100)</f>
        <v/>
      </c>
    </row>
    <row r="57" spans="1:10" ht="25.5" customHeight="1" x14ac:dyDescent="0.2">
      <c r="A57" s="128"/>
      <c r="B57" s="133" t="s">
        <v>83</v>
      </c>
      <c r="C57" s="203" t="s">
        <v>84</v>
      </c>
      <c r="D57" s="204"/>
      <c r="E57" s="204"/>
      <c r="F57" s="138" t="s">
        <v>25</v>
      </c>
      <c r="G57" s="139"/>
      <c r="H57" s="139"/>
      <c r="I57" s="139">
        <f>'01 1.1 Pol'!G55</f>
        <v>0</v>
      </c>
      <c r="J57" s="136" t="str">
        <f>IF(I70=0,"",I57/I70*100)</f>
        <v/>
      </c>
    </row>
    <row r="58" spans="1:10" ht="25.5" customHeight="1" x14ac:dyDescent="0.2">
      <c r="A58" s="128"/>
      <c r="B58" s="133" t="s">
        <v>85</v>
      </c>
      <c r="C58" s="203" t="s">
        <v>86</v>
      </c>
      <c r="D58" s="204"/>
      <c r="E58" s="204"/>
      <c r="F58" s="138" t="s">
        <v>25</v>
      </c>
      <c r="G58" s="139"/>
      <c r="H58" s="139"/>
      <c r="I58" s="139">
        <f>'01 1.1 Pol'!G78</f>
        <v>0</v>
      </c>
      <c r="J58" s="136" t="str">
        <f>IF(I70=0,"",I58/I70*100)</f>
        <v/>
      </c>
    </row>
    <row r="59" spans="1:10" ht="25.5" customHeight="1" x14ac:dyDescent="0.2">
      <c r="A59" s="128"/>
      <c r="B59" s="133" t="s">
        <v>87</v>
      </c>
      <c r="C59" s="203" t="s">
        <v>88</v>
      </c>
      <c r="D59" s="204"/>
      <c r="E59" s="204"/>
      <c r="F59" s="138" t="s">
        <v>25</v>
      </c>
      <c r="G59" s="139"/>
      <c r="H59" s="139"/>
      <c r="I59" s="139">
        <f>'01 1.1 Pol'!G85</f>
        <v>0</v>
      </c>
      <c r="J59" s="136" t="str">
        <f>IF(I70=0,"",I59/I70*100)</f>
        <v/>
      </c>
    </row>
    <row r="60" spans="1:10" ht="25.5" customHeight="1" x14ac:dyDescent="0.2">
      <c r="A60" s="128"/>
      <c r="B60" s="133" t="s">
        <v>89</v>
      </c>
      <c r="C60" s="203" t="s">
        <v>90</v>
      </c>
      <c r="D60" s="204"/>
      <c r="E60" s="204"/>
      <c r="F60" s="138" t="s">
        <v>25</v>
      </c>
      <c r="G60" s="139"/>
      <c r="H60" s="139"/>
      <c r="I60" s="139">
        <f>'01 1.1 Pol'!G132</f>
        <v>0</v>
      </c>
      <c r="J60" s="136" t="str">
        <f>IF(I70=0,"",I60/I70*100)</f>
        <v/>
      </c>
    </row>
    <row r="61" spans="1:10" ht="25.5" customHeight="1" x14ac:dyDescent="0.2">
      <c r="A61" s="128"/>
      <c r="B61" s="133" t="s">
        <v>91</v>
      </c>
      <c r="C61" s="203" t="s">
        <v>92</v>
      </c>
      <c r="D61" s="204"/>
      <c r="E61" s="204"/>
      <c r="F61" s="138" t="s">
        <v>25</v>
      </c>
      <c r="G61" s="139"/>
      <c r="H61" s="139"/>
      <c r="I61" s="139">
        <f>'01 1.1 Pol'!G191</f>
        <v>0</v>
      </c>
      <c r="J61" s="136" t="str">
        <f>IF(I70=0,"",I61/I70*100)</f>
        <v/>
      </c>
    </row>
    <row r="62" spans="1:10" ht="25.5" customHeight="1" x14ac:dyDescent="0.2">
      <c r="A62" s="128"/>
      <c r="B62" s="133" t="s">
        <v>93</v>
      </c>
      <c r="C62" s="203" t="s">
        <v>94</v>
      </c>
      <c r="D62" s="204"/>
      <c r="E62" s="204"/>
      <c r="F62" s="138" t="s">
        <v>25</v>
      </c>
      <c r="G62" s="139"/>
      <c r="H62" s="139"/>
      <c r="I62" s="139">
        <f>'01 1.1 Pol'!G204</f>
        <v>0</v>
      </c>
      <c r="J62" s="136" t="str">
        <f>IF(I70=0,"",I62/I70*100)</f>
        <v/>
      </c>
    </row>
    <row r="63" spans="1:10" ht="25.5" customHeight="1" x14ac:dyDescent="0.2">
      <c r="A63" s="128"/>
      <c r="B63" s="133" t="s">
        <v>95</v>
      </c>
      <c r="C63" s="203" t="s">
        <v>96</v>
      </c>
      <c r="D63" s="204"/>
      <c r="E63" s="204"/>
      <c r="F63" s="138" t="s">
        <v>25</v>
      </c>
      <c r="G63" s="139"/>
      <c r="H63" s="139"/>
      <c r="I63" s="139">
        <f>'01 1.1 Pol'!G209</f>
        <v>0</v>
      </c>
      <c r="J63" s="136" t="str">
        <f>IF(I70=0,"",I63/I70*100)</f>
        <v/>
      </c>
    </row>
    <row r="64" spans="1:10" ht="25.5" customHeight="1" x14ac:dyDescent="0.2">
      <c r="A64" s="128"/>
      <c r="B64" s="133" t="s">
        <v>97</v>
      </c>
      <c r="C64" s="203" t="s">
        <v>98</v>
      </c>
      <c r="D64" s="204"/>
      <c r="E64" s="204"/>
      <c r="F64" s="138" t="s">
        <v>25</v>
      </c>
      <c r="G64" s="139"/>
      <c r="H64" s="139"/>
      <c r="I64" s="139">
        <f>'01 1.1 Pol'!G217</f>
        <v>0</v>
      </c>
      <c r="J64" s="136" t="str">
        <f>IF(I70=0,"",I64/I70*100)</f>
        <v/>
      </c>
    </row>
    <row r="65" spans="1:10" ht="25.5" customHeight="1" x14ac:dyDescent="0.2">
      <c r="A65" s="128"/>
      <c r="B65" s="133" t="s">
        <v>99</v>
      </c>
      <c r="C65" s="203" t="s">
        <v>100</v>
      </c>
      <c r="D65" s="204"/>
      <c r="E65" s="204"/>
      <c r="F65" s="138" t="s">
        <v>25</v>
      </c>
      <c r="G65" s="139"/>
      <c r="H65" s="139"/>
      <c r="I65" s="139">
        <f>'01 1.1 Pol'!G222</f>
        <v>0</v>
      </c>
      <c r="J65" s="136" t="str">
        <f>IF(I70=0,"",I65/I70*100)</f>
        <v/>
      </c>
    </row>
    <row r="66" spans="1:10" ht="25.5" customHeight="1" x14ac:dyDescent="0.2">
      <c r="A66" s="128"/>
      <c r="B66" s="133" t="s">
        <v>101</v>
      </c>
      <c r="C66" s="203" t="s">
        <v>102</v>
      </c>
      <c r="D66" s="204"/>
      <c r="E66" s="204"/>
      <c r="F66" s="138" t="s">
        <v>26</v>
      </c>
      <c r="G66" s="139"/>
      <c r="H66" s="139"/>
      <c r="I66" s="139">
        <f>'01 1.1 Pol'!G224</f>
        <v>0</v>
      </c>
      <c r="J66" s="136" t="str">
        <f>IF(I70=0,"",I66/I70*100)</f>
        <v/>
      </c>
    </row>
    <row r="67" spans="1:10" ht="25.5" customHeight="1" x14ac:dyDescent="0.2">
      <c r="A67" s="128"/>
      <c r="B67" s="133" t="s">
        <v>103</v>
      </c>
      <c r="C67" s="203" t="s">
        <v>104</v>
      </c>
      <c r="D67" s="204"/>
      <c r="E67" s="204"/>
      <c r="F67" s="138" t="s">
        <v>105</v>
      </c>
      <c r="G67" s="139"/>
      <c r="H67" s="139"/>
      <c r="I67" s="139">
        <f>'01 1.1 Pol'!G228</f>
        <v>0</v>
      </c>
      <c r="J67" s="136" t="str">
        <f>IF(I70=0,"",I67/I70*100)</f>
        <v/>
      </c>
    </row>
    <row r="68" spans="1:10" ht="25.5" customHeight="1" x14ac:dyDescent="0.2">
      <c r="A68" s="128"/>
      <c r="B68" s="133" t="s">
        <v>106</v>
      </c>
      <c r="C68" s="203" t="s">
        <v>27</v>
      </c>
      <c r="D68" s="204"/>
      <c r="E68" s="204"/>
      <c r="F68" s="138" t="s">
        <v>106</v>
      </c>
      <c r="G68" s="139"/>
      <c r="H68" s="139"/>
      <c r="I68" s="139">
        <f>'01 1.1 Pol'!G234</f>
        <v>0</v>
      </c>
      <c r="J68" s="136" t="str">
        <f>IF(I70=0,"",I68/I70*100)</f>
        <v/>
      </c>
    </row>
    <row r="69" spans="1:10" ht="25.5" customHeight="1" x14ac:dyDescent="0.2">
      <c r="A69" s="128"/>
      <c r="B69" s="133" t="s">
        <v>107</v>
      </c>
      <c r="C69" s="203" t="s">
        <v>28</v>
      </c>
      <c r="D69" s="204"/>
      <c r="E69" s="204"/>
      <c r="F69" s="138" t="s">
        <v>107</v>
      </c>
      <c r="G69" s="139"/>
      <c r="H69" s="139"/>
      <c r="I69" s="139">
        <f>'01 1.1 Pol'!G240</f>
        <v>0</v>
      </c>
      <c r="J69" s="136" t="str">
        <f>IF(I70=0,"",I69/I70*100)</f>
        <v/>
      </c>
    </row>
    <row r="70" spans="1:10" ht="25.5" customHeight="1" x14ac:dyDescent="0.2">
      <c r="A70" s="129"/>
      <c r="B70" s="134" t="s">
        <v>1</v>
      </c>
      <c r="C70" s="134"/>
      <c r="D70" s="135"/>
      <c r="E70" s="135"/>
      <c r="F70" s="140"/>
      <c r="G70" s="141"/>
      <c r="H70" s="141"/>
      <c r="I70" s="141">
        <f>SUM(I49:I69)</f>
        <v>0</v>
      </c>
      <c r="J70" s="137">
        <f>SUM(J49:J69)</f>
        <v>0</v>
      </c>
    </row>
    <row r="71" spans="1:10" x14ac:dyDescent="0.2">
      <c r="F71" s="93"/>
      <c r="G71" s="92"/>
      <c r="H71" s="93"/>
      <c r="I71" s="92"/>
      <c r="J71" s="94"/>
    </row>
    <row r="72" spans="1:10" x14ac:dyDescent="0.2">
      <c r="F72" s="93"/>
      <c r="G72" s="92"/>
      <c r="H72" s="93"/>
      <c r="I72" s="92"/>
      <c r="J72" s="94"/>
    </row>
    <row r="73" spans="1:10" x14ac:dyDescent="0.2">
      <c r="F73" s="93"/>
      <c r="G73" s="92"/>
      <c r="H73" s="93"/>
      <c r="I73" s="92"/>
      <c r="J73" s="94"/>
    </row>
  </sheetData>
  <sheetProtection algorithmName="SHA-512" hashValue="OEbtK9+iKtuCzvFwNrWDujMD7SubUj3c3ocM/gPy9+F6cMkMGaD3lw5vFJnulM2k/gAjs0A48Vq4nXK5tBvwrA==" saltValue="YnY6HdDcBz6rma0UzFhRu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3" t="s">
        <v>7</v>
      </c>
      <c r="B2" s="72"/>
      <c r="C2" s="251"/>
      <c r="D2" s="251"/>
      <c r="E2" s="251"/>
      <c r="F2" s="251"/>
      <c r="G2" s="252"/>
    </row>
    <row r="3" spans="1:7" ht="24.95" customHeight="1" x14ac:dyDescent="0.2">
      <c r="A3" s="73" t="s">
        <v>8</v>
      </c>
      <c r="B3" s="72"/>
      <c r="C3" s="251"/>
      <c r="D3" s="251"/>
      <c r="E3" s="251"/>
      <c r="F3" s="251"/>
      <c r="G3" s="252"/>
    </row>
    <row r="4" spans="1:7" ht="24.95" customHeight="1" x14ac:dyDescent="0.2">
      <c r="A4" s="73" t="s">
        <v>9</v>
      </c>
      <c r="B4" s="72"/>
      <c r="C4" s="251"/>
      <c r="D4" s="251"/>
      <c r="E4" s="251"/>
      <c r="F4" s="251"/>
      <c r="G4" s="252"/>
    </row>
    <row r="5" spans="1:7" x14ac:dyDescent="0.2">
      <c r="B5" s="6"/>
      <c r="C5" s="7"/>
      <c r="D5" s="8"/>
    </row>
  </sheetData>
  <sheetProtection algorithmName="SHA-512" hashValue="pveGFb1AOPhjv8VdcR4bwgdA2Fw7Nn4cDcsSbNMs8jNK+CwZuETOotTlqLWs39lnTCBTi0hK7KZ/uxdHR+3XSQ==" saltValue="BhrIXl01SI8qJhOEtfSEM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08BB8-1F23-4E4D-B712-948CA972832C}">
  <sheetPr>
    <outlinePr summaryBelow="0"/>
  </sheetPr>
  <dimension ref="A1:BH5000"/>
  <sheetViews>
    <sheetView workbookViewId="0">
      <pane ySplit="7" topLeftCell="A8" activePane="bottomLeft" state="frozen"/>
      <selection pane="bottomLeft" activeCell="AB9" sqref="AB9"/>
    </sheetView>
  </sheetViews>
  <sheetFormatPr defaultRowHeight="12.75" outlineLevelRow="1" x14ac:dyDescent="0.2"/>
  <cols>
    <col min="1" max="1" width="3.42578125" customWidth="1"/>
    <col min="2" max="2" width="12.7109375" style="91" customWidth="1"/>
    <col min="3" max="3" width="63.28515625" style="9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108</v>
      </c>
      <c r="B1" s="257"/>
      <c r="C1" s="257"/>
      <c r="D1" s="257"/>
      <c r="E1" s="257"/>
      <c r="F1" s="257"/>
      <c r="G1" s="257"/>
      <c r="AG1" t="s">
        <v>109</v>
      </c>
    </row>
    <row r="2" spans="1:60" ht="25.15" customHeight="1" x14ac:dyDescent="0.2">
      <c r="A2" s="144" t="s">
        <v>7</v>
      </c>
      <c r="B2" s="72" t="s">
        <v>49</v>
      </c>
      <c r="C2" s="258" t="s">
        <v>50</v>
      </c>
      <c r="D2" s="259"/>
      <c r="E2" s="259"/>
      <c r="F2" s="259"/>
      <c r="G2" s="260"/>
      <c r="AG2" t="s">
        <v>110</v>
      </c>
    </row>
    <row r="3" spans="1:60" ht="25.15" customHeight="1" x14ac:dyDescent="0.2">
      <c r="A3" s="144" t="s">
        <v>8</v>
      </c>
      <c r="B3" s="72" t="s">
        <v>45</v>
      </c>
      <c r="C3" s="258" t="s">
        <v>46</v>
      </c>
      <c r="D3" s="259"/>
      <c r="E3" s="259"/>
      <c r="F3" s="259"/>
      <c r="G3" s="260"/>
      <c r="AC3" s="91" t="s">
        <v>110</v>
      </c>
      <c r="AG3" t="s">
        <v>111</v>
      </c>
    </row>
    <row r="4" spans="1:60" ht="25.15" customHeight="1" x14ac:dyDescent="0.2">
      <c r="A4" s="145" t="s">
        <v>9</v>
      </c>
      <c r="B4" s="146" t="s">
        <v>43</v>
      </c>
      <c r="C4" s="261" t="s">
        <v>44</v>
      </c>
      <c r="D4" s="262"/>
      <c r="E4" s="262"/>
      <c r="F4" s="262"/>
      <c r="G4" s="263"/>
      <c r="AG4" t="s">
        <v>112</v>
      </c>
    </row>
    <row r="5" spans="1:60" x14ac:dyDescent="0.2">
      <c r="D5" s="143"/>
    </row>
    <row r="6" spans="1:60" ht="38.25" x14ac:dyDescent="0.2">
      <c r="A6" s="148" t="s">
        <v>113</v>
      </c>
      <c r="B6" s="150" t="s">
        <v>114</v>
      </c>
      <c r="C6" s="150" t="s">
        <v>115</v>
      </c>
      <c r="D6" s="149" t="s">
        <v>116</v>
      </c>
      <c r="E6" s="148" t="s">
        <v>117</v>
      </c>
      <c r="F6" s="147" t="s">
        <v>118</v>
      </c>
      <c r="G6" s="148" t="s">
        <v>29</v>
      </c>
      <c r="H6" s="151" t="s">
        <v>30</v>
      </c>
      <c r="I6" s="151" t="s">
        <v>119</v>
      </c>
      <c r="J6" s="151" t="s">
        <v>31</v>
      </c>
      <c r="K6" s="151" t="s">
        <v>120</v>
      </c>
      <c r="L6" s="151" t="s">
        <v>121</v>
      </c>
      <c r="M6" s="151" t="s">
        <v>122</v>
      </c>
      <c r="N6" s="151" t="s">
        <v>123</v>
      </c>
      <c r="O6" s="151" t="s">
        <v>124</v>
      </c>
      <c r="P6" s="151" t="s">
        <v>125</v>
      </c>
      <c r="Q6" s="151" t="s">
        <v>126</v>
      </c>
      <c r="R6" s="151" t="s">
        <v>127</v>
      </c>
      <c r="S6" s="151" t="s">
        <v>128</v>
      </c>
      <c r="T6" s="151" t="s">
        <v>129</v>
      </c>
      <c r="U6" s="151" t="s">
        <v>130</v>
      </c>
      <c r="V6" s="151" t="s">
        <v>131</v>
      </c>
      <c r="W6" s="151" t="s">
        <v>132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</row>
    <row r="8" spans="1:60" x14ac:dyDescent="0.2">
      <c r="A8" s="169" t="s">
        <v>133</v>
      </c>
      <c r="B8" s="170" t="s">
        <v>67</v>
      </c>
      <c r="C8" s="192" t="s">
        <v>68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0.76</v>
      </c>
      <c r="R8" s="173"/>
      <c r="S8" s="173"/>
      <c r="T8" s="174"/>
      <c r="U8" s="168"/>
      <c r="V8" s="168">
        <f>SUM(V9:V12)</f>
        <v>2.9299999999999997</v>
      </c>
      <c r="W8" s="168"/>
      <c r="AG8" t="s">
        <v>134</v>
      </c>
    </row>
    <row r="9" spans="1:60" ht="22.5" outlineLevel="1" x14ac:dyDescent="0.2">
      <c r="A9" s="175">
        <v>1</v>
      </c>
      <c r="B9" s="176" t="s">
        <v>135</v>
      </c>
      <c r="C9" s="193" t="s">
        <v>136</v>
      </c>
      <c r="D9" s="177" t="s">
        <v>137</v>
      </c>
      <c r="E9" s="178">
        <v>5.5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0.13800000000000001</v>
      </c>
      <c r="Q9" s="180">
        <f>ROUND(E9*P9,2)</f>
        <v>0.76</v>
      </c>
      <c r="R9" s="180" t="s">
        <v>138</v>
      </c>
      <c r="S9" s="180" t="s">
        <v>139</v>
      </c>
      <c r="T9" s="181" t="s">
        <v>140</v>
      </c>
      <c r="U9" s="162">
        <v>0.16</v>
      </c>
      <c r="V9" s="162">
        <f>ROUND(E9*U9,2)</f>
        <v>0.88</v>
      </c>
      <c r="W9" s="162"/>
      <c r="X9" s="152"/>
      <c r="Y9" s="152"/>
      <c r="Z9" s="152"/>
      <c r="AA9" s="152"/>
      <c r="AB9" s="152"/>
      <c r="AC9" s="152"/>
      <c r="AD9" s="152"/>
      <c r="AE9" s="152"/>
      <c r="AF9" s="152"/>
      <c r="AG9" s="152" t="s">
        <v>141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55" t="s">
        <v>142</v>
      </c>
      <c r="D10" s="256"/>
      <c r="E10" s="256"/>
      <c r="F10" s="256"/>
      <c r="G10" s="256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2"/>
      <c r="Y10" s="152"/>
      <c r="Z10" s="152"/>
      <c r="AA10" s="152"/>
      <c r="AB10" s="152"/>
      <c r="AC10" s="152"/>
      <c r="AD10" s="152"/>
      <c r="AE10" s="152"/>
      <c r="AF10" s="152"/>
      <c r="AG10" s="152" t="s">
        <v>143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75">
        <v>2</v>
      </c>
      <c r="B11" s="176" t="s">
        <v>144</v>
      </c>
      <c r="C11" s="193" t="s">
        <v>145</v>
      </c>
      <c r="D11" s="177" t="s">
        <v>146</v>
      </c>
      <c r="E11" s="178">
        <v>15.200000000000001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 t="s">
        <v>147</v>
      </c>
      <c r="S11" s="180" t="s">
        <v>139</v>
      </c>
      <c r="T11" s="181" t="s">
        <v>140</v>
      </c>
      <c r="U11" s="162">
        <v>0.13500000000000001</v>
      </c>
      <c r="V11" s="162">
        <f>ROUND(E11*U11,2)</f>
        <v>2.0499999999999998</v>
      </c>
      <c r="W11" s="162"/>
      <c r="X11" s="152"/>
      <c r="Y11" s="152"/>
      <c r="Z11" s="152"/>
      <c r="AA11" s="152"/>
      <c r="AB11" s="152"/>
      <c r="AC11" s="152"/>
      <c r="AD11" s="152"/>
      <c r="AE11" s="152"/>
      <c r="AF11" s="152"/>
      <c r="AG11" s="152" t="s">
        <v>141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255" t="s">
        <v>148</v>
      </c>
      <c r="D12" s="256"/>
      <c r="E12" s="256"/>
      <c r="F12" s="256"/>
      <c r="G12" s="256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52"/>
      <c r="Y12" s="152"/>
      <c r="Z12" s="152"/>
      <c r="AA12" s="152"/>
      <c r="AB12" s="152"/>
      <c r="AC12" s="152"/>
      <c r="AD12" s="152"/>
      <c r="AE12" s="152"/>
      <c r="AF12" s="152"/>
      <c r="AG12" s="152" t="s">
        <v>143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82" t="str">
        <f>C12</f>
        <v>při snižování hladiny podzemní vody soustavou čerpacích jehel, s tvarovkami pro všechny druhy potrubí a způsoby uložení,</v>
      </c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69" t="s">
        <v>133</v>
      </c>
      <c r="B13" s="170" t="s">
        <v>69</v>
      </c>
      <c r="C13" s="192" t="s">
        <v>70</v>
      </c>
      <c r="D13" s="171"/>
      <c r="E13" s="172"/>
      <c r="F13" s="173"/>
      <c r="G13" s="173">
        <f>SUMIF(AG14:AG18,"&lt;&gt;NOR",G14:G18)</f>
        <v>0</v>
      </c>
      <c r="H13" s="173"/>
      <c r="I13" s="173">
        <f>SUM(I14:I18)</f>
        <v>0</v>
      </c>
      <c r="J13" s="173"/>
      <c r="K13" s="173">
        <f>SUM(K14:K18)</f>
        <v>0</v>
      </c>
      <c r="L13" s="173"/>
      <c r="M13" s="173">
        <f>SUM(M14:M18)</f>
        <v>0</v>
      </c>
      <c r="N13" s="173"/>
      <c r="O13" s="173">
        <f>SUM(O14:O18)</f>
        <v>0.35</v>
      </c>
      <c r="P13" s="173"/>
      <c r="Q13" s="173">
        <f>SUM(Q14:Q18)</f>
        <v>0</v>
      </c>
      <c r="R13" s="173"/>
      <c r="S13" s="173"/>
      <c r="T13" s="174"/>
      <c r="U13" s="168"/>
      <c r="V13" s="168">
        <f>SUM(V14:V18)</f>
        <v>16.84</v>
      </c>
      <c r="W13" s="168"/>
      <c r="AG13" t="s">
        <v>134</v>
      </c>
    </row>
    <row r="14" spans="1:60" ht="22.5" outlineLevel="1" x14ac:dyDescent="0.2">
      <c r="A14" s="175">
        <v>3</v>
      </c>
      <c r="B14" s="176" t="s">
        <v>149</v>
      </c>
      <c r="C14" s="193" t="s">
        <v>150</v>
      </c>
      <c r="D14" s="177" t="s">
        <v>137</v>
      </c>
      <c r="E14" s="178">
        <v>1.08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0.15954000000000002</v>
      </c>
      <c r="O14" s="180">
        <f>ROUND(E14*N14,2)</f>
        <v>0.17</v>
      </c>
      <c r="P14" s="180">
        <v>0</v>
      </c>
      <c r="Q14" s="180">
        <f>ROUND(E14*P14,2)</f>
        <v>0</v>
      </c>
      <c r="R14" s="180" t="s">
        <v>151</v>
      </c>
      <c r="S14" s="180" t="s">
        <v>140</v>
      </c>
      <c r="T14" s="181" t="s">
        <v>140</v>
      </c>
      <c r="U14" s="162">
        <v>0.7965000000000001</v>
      </c>
      <c r="V14" s="162">
        <f>ROUND(E14*U14,2)</f>
        <v>0.86</v>
      </c>
      <c r="W14" s="162"/>
      <c r="X14" s="152"/>
      <c r="Y14" s="152"/>
      <c r="Z14" s="152"/>
      <c r="AA14" s="152"/>
      <c r="AB14" s="152"/>
      <c r="AC14" s="152"/>
      <c r="AD14" s="152"/>
      <c r="AE14" s="152"/>
      <c r="AF14" s="152"/>
      <c r="AG14" s="152" t="s">
        <v>141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194" t="s">
        <v>152</v>
      </c>
      <c r="D15" s="164"/>
      <c r="E15" s="165">
        <v>1.08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52"/>
      <c r="Y15" s="152"/>
      <c r="Z15" s="152"/>
      <c r="AA15" s="152"/>
      <c r="AB15" s="152"/>
      <c r="AC15" s="152"/>
      <c r="AD15" s="152"/>
      <c r="AE15" s="152"/>
      <c r="AF15" s="152"/>
      <c r="AG15" s="152" t="s">
        <v>153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75">
        <v>4</v>
      </c>
      <c r="B16" s="176" t="s">
        <v>154</v>
      </c>
      <c r="C16" s="193" t="s">
        <v>155</v>
      </c>
      <c r="D16" s="177" t="s">
        <v>137</v>
      </c>
      <c r="E16" s="178">
        <v>12.936000000000002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80">
        <v>1.3640000000000001E-2</v>
      </c>
      <c r="O16" s="180">
        <f>ROUND(E16*N16,2)</f>
        <v>0.18</v>
      </c>
      <c r="P16" s="180">
        <v>0</v>
      </c>
      <c r="Q16" s="180">
        <f>ROUND(E16*P16,2)</f>
        <v>0</v>
      </c>
      <c r="R16" s="180" t="s">
        <v>151</v>
      </c>
      <c r="S16" s="180" t="s">
        <v>139</v>
      </c>
      <c r="T16" s="181" t="s">
        <v>140</v>
      </c>
      <c r="U16" s="162">
        <v>1.2350000000000001</v>
      </c>
      <c r="V16" s="162">
        <f>ROUND(E16*U16,2)</f>
        <v>15.98</v>
      </c>
      <c r="W16" s="162"/>
      <c r="X16" s="152"/>
      <c r="Y16" s="152"/>
      <c r="Z16" s="152"/>
      <c r="AA16" s="152"/>
      <c r="AB16" s="152"/>
      <c r="AC16" s="152"/>
      <c r="AD16" s="152"/>
      <c r="AE16" s="152"/>
      <c r="AF16" s="152"/>
      <c r="AG16" s="152" t="s">
        <v>141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255" t="s">
        <v>156</v>
      </c>
      <c r="D17" s="256"/>
      <c r="E17" s="256"/>
      <c r="F17" s="256"/>
      <c r="G17" s="256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2"/>
      <c r="Y17" s="152"/>
      <c r="Z17" s="152"/>
      <c r="AA17" s="152"/>
      <c r="AB17" s="152"/>
      <c r="AC17" s="152"/>
      <c r="AD17" s="152"/>
      <c r="AE17" s="152"/>
      <c r="AF17" s="152"/>
      <c r="AG17" s="152" t="s">
        <v>143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94" t="s">
        <v>157</v>
      </c>
      <c r="D18" s="164"/>
      <c r="E18" s="165">
        <v>12.936000000000002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2"/>
      <c r="Y18" s="152"/>
      <c r="Z18" s="152"/>
      <c r="AA18" s="152"/>
      <c r="AB18" s="152"/>
      <c r="AC18" s="152"/>
      <c r="AD18" s="152"/>
      <c r="AE18" s="152"/>
      <c r="AF18" s="152"/>
      <c r="AG18" s="152" t="s">
        <v>153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">
      <c r="A19" s="169" t="s">
        <v>133</v>
      </c>
      <c r="B19" s="170" t="s">
        <v>71</v>
      </c>
      <c r="C19" s="192" t="s">
        <v>72</v>
      </c>
      <c r="D19" s="171"/>
      <c r="E19" s="172"/>
      <c r="F19" s="173"/>
      <c r="G19" s="173">
        <f>SUMIF(AG20:AG21,"&lt;&gt;NOR",G20:G21)</f>
        <v>0</v>
      </c>
      <c r="H19" s="173"/>
      <c r="I19" s="173">
        <f>SUM(I20:I21)</f>
        <v>0</v>
      </c>
      <c r="J19" s="173"/>
      <c r="K19" s="173">
        <f>SUM(K20:K21)</f>
        <v>0</v>
      </c>
      <c r="L19" s="173"/>
      <c r="M19" s="173">
        <f>SUM(M20:M21)</f>
        <v>0</v>
      </c>
      <c r="N19" s="173"/>
      <c r="O19" s="173">
        <f>SUM(O20:O21)</f>
        <v>0.4</v>
      </c>
      <c r="P19" s="173"/>
      <c r="Q19" s="173">
        <f>SUM(Q20:Q21)</f>
        <v>0</v>
      </c>
      <c r="R19" s="173"/>
      <c r="S19" s="173"/>
      <c r="T19" s="174"/>
      <c r="U19" s="168"/>
      <c r="V19" s="168">
        <f>SUM(V20:V21)</f>
        <v>2.06</v>
      </c>
      <c r="W19" s="168"/>
      <c r="AG19" t="s">
        <v>134</v>
      </c>
    </row>
    <row r="20" spans="1:60" ht="22.5" outlineLevel="1" x14ac:dyDescent="0.2">
      <c r="A20" s="175">
        <v>5</v>
      </c>
      <c r="B20" s="176" t="s">
        <v>158</v>
      </c>
      <c r="C20" s="193" t="s">
        <v>159</v>
      </c>
      <c r="D20" s="177" t="s">
        <v>137</v>
      </c>
      <c r="E20" s="178">
        <v>5.5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7.2000000000000008E-2</v>
      </c>
      <c r="O20" s="180">
        <f>ROUND(E20*N20,2)</f>
        <v>0.4</v>
      </c>
      <c r="P20" s="180">
        <v>0</v>
      </c>
      <c r="Q20" s="180">
        <f>ROUND(E20*P20,2)</f>
        <v>0</v>
      </c>
      <c r="R20" s="180" t="s">
        <v>138</v>
      </c>
      <c r="S20" s="180" t="s">
        <v>139</v>
      </c>
      <c r="T20" s="181" t="s">
        <v>140</v>
      </c>
      <c r="U20" s="162">
        <v>0.375</v>
      </c>
      <c r="V20" s="162">
        <f>ROUND(E20*U20,2)</f>
        <v>2.06</v>
      </c>
      <c r="W20" s="162"/>
      <c r="X20" s="152"/>
      <c r="Y20" s="152"/>
      <c r="Z20" s="152"/>
      <c r="AA20" s="152"/>
      <c r="AB20" s="152"/>
      <c r="AC20" s="152"/>
      <c r="AD20" s="152"/>
      <c r="AE20" s="152"/>
      <c r="AF20" s="152"/>
      <c r="AG20" s="152" t="s">
        <v>141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59"/>
      <c r="B21" s="160"/>
      <c r="C21" s="255" t="s">
        <v>160</v>
      </c>
      <c r="D21" s="256"/>
      <c r="E21" s="256"/>
      <c r="F21" s="256"/>
      <c r="G21" s="256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52"/>
      <c r="Y21" s="152"/>
      <c r="Z21" s="152"/>
      <c r="AA21" s="152"/>
      <c r="AB21" s="152"/>
      <c r="AC21" s="152"/>
      <c r="AD21" s="152"/>
      <c r="AE21" s="152"/>
      <c r="AF21" s="152"/>
      <c r="AG21" s="152" t="s">
        <v>143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82" t="str">
        <f>C21</f>
        <v>komunikací pro pěší do velikosti dlaždic 0,25 m2 s provedením lože do tl. 30 mm, s vyplněním spár a se smetením přebytečného materiálu na vzdálenost do 3 m</v>
      </c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9" t="s">
        <v>133</v>
      </c>
      <c r="B22" s="170" t="s">
        <v>73</v>
      </c>
      <c r="C22" s="192" t="s">
        <v>74</v>
      </c>
      <c r="D22" s="171"/>
      <c r="E22" s="172"/>
      <c r="F22" s="173"/>
      <c r="G22" s="173">
        <f>SUMIF(AG23:AG24,"&lt;&gt;NOR",G23:G24)</f>
        <v>0</v>
      </c>
      <c r="H22" s="173"/>
      <c r="I22" s="173">
        <f>SUM(I23:I24)</f>
        <v>0</v>
      </c>
      <c r="J22" s="173"/>
      <c r="K22" s="173">
        <f>SUM(K23:K24)</f>
        <v>0</v>
      </c>
      <c r="L22" s="173"/>
      <c r="M22" s="173">
        <f>SUM(M23:M24)</f>
        <v>0</v>
      </c>
      <c r="N22" s="173"/>
      <c r="O22" s="173">
        <f>SUM(O23:O24)</f>
        <v>7.0000000000000007E-2</v>
      </c>
      <c r="P22" s="173"/>
      <c r="Q22" s="173">
        <f>SUM(Q23:Q24)</f>
        <v>0</v>
      </c>
      <c r="R22" s="173"/>
      <c r="S22" s="173"/>
      <c r="T22" s="174"/>
      <c r="U22" s="168"/>
      <c r="V22" s="168">
        <f>SUM(V23:V24)</f>
        <v>1.77</v>
      </c>
      <c r="W22" s="168"/>
      <c r="AG22" t="s">
        <v>134</v>
      </c>
    </row>
    <row r="23" spans="1:60" outlineLevel="1" x14ac:dyDescent="0.2">
      <c r="A23" s="175">
        <v>6</v>
      </c>
      <c r="B23" s="176" t="s">
        <v>161</v>
      </c>
      <c r="C23" s="193" t="s">
        <v>162</v>
      </c>
      <c r="D23" s="177" t="s">
        <v>163</v>
      </c>
      <c r="E23" s="178">
        <v>2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3.5620000000000006E-2</v>
      </c>
      <c r="O23" s="180">
        <f>ROUND(E23*N23,2)</f>
        <v>7.0000000000000007E-2</v>
      </c>
      <c r="P23" s="180">
        <v>0</v>
      </c>
      <c r="Q23" s="180">
        <f>ROUND(E23*P23,2)</f>
        <v>0</v>
      </c>
      <c r="R23" s="180" t="s">
        <v>164</v>
      </c>
      <c r="S23" s="180" t="s">
        <v>139</v>
      </c>
      <c r="T23" s="181" t="s">
        <v>140</v>
      </c>
      <c r="U23" s="162">
        <v>0.8829300000000001</v>
      </c>
      <c r="V23" s="162">
        <f>ROUND(E23*U23,2)</f>
        <v>1.77</v>
      </c>
      <c r="W23" s="162"/>
      <c r="X23" s="152"/>
      <c r="Y23" s="152"/>
      <c r="Z23" s="152"/>
      <c r="AA23" s="152"/>
      <c r="AB23" s="152"/>
      <c r="AC23" s="152"/>
      <c r="AD23" s="152"/>
      <c r="AE23" s="152"/>
      <c r="AF23" s="152"/>
      <c r="AG23" s="152" t="s">
        <v>141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55" t="s">
        <v>165</v>
      </c>
      <c r="D24" s="256"/>
      <c r="E24" s="256"/>
      <c r="F24" s="256"/>
      <c r="G24" s="256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52"/>
      <c r="Y24" s="152"/>
      <c r="Z24" s="152"/>
      <c r="AA24" s="152"/>
      <c r="AB24" s="152"/>
      <c r="AC24" s="152"/>
      <c r="AD24" s="152"/>
      <c r="AE24" s="152"/>
      <c r="AF24" s="152"/>
      <c r="AG24" s="152" t="s">
        <v>143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82" t="str">
        <f>C24</f>
        <v>jakoukoliv maltou, z pomocného pracovního lešení o výšce podlahy do 1900 mm a pro zatížení do 1,5 kPa,</v>
      </c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9" t="s">
        <v>133</v>
      </c>
      <c r="B25" s="170" t="s">
        <v>75</v>
      </c>
      <c r="C25" s="192" t="s">
        <v>76</v>
      </c>
      <c r="D25" s="171"/>
      <c r="E25" s="172"/>
      <c r="F25" s="173"/>
      <c r="G25" s="173">
        <f>SUMIF(AG26:AG43,"&lt;&gt;NOR",G26:G43)</f>
        <v>0</v>
      </c>
      <c r="H25" s="173"/>
      <c r="I25" s="173">
        <f>SUM(I26:I43)</f>
        <v>0</v>
      </c>
      <c r="J25" s="173"/>
      <c r="K25" s="173">
        <f>SUM(K26:K43)</f>
        <v>0</v>
      </c>
      <c r="L25" s="173"/>
      <c r="M25" s="173">
        <f>SUM(M26:M43)</f>
        <v>0</v>
      </c>
      <c r="N25" s="173"/>
      <c r="O25" s="173">
        <f>SUM(O26:O43)</f>
        <v>14.629999999999999</v>
      </c>
      <c r="P25" s="173"/>
      <c r="Q25" s="173">
        <f>SUM(Q26:Q43)</f>
        <v>0</v>
      </c>
      <c r="R25" s="173"/>
      <c r="S25" s="173"/>
      <c r="T25" s="174"/>
      <c r="U25" s="168"/>
      <c r="V25" s="168">
        <f>SUM(V26:V43)</f>
        <v>218.55</v>
      </c>
      <c r="W25" s="168"/>
      <c r="AG25" t="s">
        <v>134</v>
      </c>
    </row>
    <row r="26" spans="1:60" ht="22.5" outlineLevel="1" x14ac:dyDescent="0.2">
      <c r="A26" s="175">
        <v>7</v>
      </c>
      <c r="B26" s="176" t="s">
        <v>166</v>
      </c>
      <c r="C26" s="193" t="s">
        <v>167</v>
      </c>
      <c r="D26" s="177" t="s">
        <v>137</v>
      </c>
      <c r="E26" s="178">
        <v>783.93000000000006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1.8380000000000001E-2</v>
      </c>
      <c r="O26" s="180">
        <f>ROUND(E26*N26,2)</f>
        <v>14.41</v>
      </c>
      <c r="P26" s="180">
        <v>0</v>
      </c>
      <c r="Q26" s="180">
        <f>ROUND(E26*P26,2)</f>
        <v>0</v>
      </c>
      <c r="R26" s="180" t="s">
        <v>168</v>
      </c>
      <c r="S26" s="180" t="s">
        <v>139</v>
      </c>
      <c r="T26" s="181" t="s">
        <v>140</v>
      </c>
      <c r="U26" s="162">
        <v>0.12300000000000001</v>
      </c>
      <c r="V26" s="162">
        <f>ROUND(E26*U26,2)</f>
        <v>96.42</v>
      </c>
      <c r="W26" s="162"/>
      <c r="X26" s="152"/>
      <c r="Y26" s="152"/>
      <c r="Z26" s="152"/>
      <c r="AA26" s="152"/>
      <c r="AB26" s="152"/>
      <c r="AC26" s="152"/>
      <c r="AD26" s="152"/>
      <c r="AE26" s="152"/>
      <c r="AF26" s="152"/>
      <c r="AG26" s="152" t="s">
        <v>141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255" t="s">
        <v>169</v>
      </c>
      <c r="D27" s="256"/>
      <c r="E27" s="256"/>
      <c r="F27" s="256"/>
      <c r="G27" s="256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52"/>
      <c r="Y27" s="152"/>
      <c r="Z27" s="152"/>
      <c r="AA27" s="152"/>
      <c r="AB27" s="152"/>
      <c r="AC27" s="152"/>
      <c r="AD27" s="152"/>
      <c r="AE27" s="152"/>
      <c r="AF27" s="152"/>
      <c r="AG27" s="152" t="s">
        <v>143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94" t="s">
        <v>170</v>
      </c>
      <c r="D28" s="164"/>
      <c r="E28" s="165">
        <v>783.93000000000006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2"/>
      <c r="Y28" s="152"/>
      <c r="Z28" s="152"/>
      <c r="AA28" s="152"/>
      <c r="AB28" s="152"/>
      <c r="AC28" s="152"/>
      <c r="AD28" s="152"/>
      <c r="AE28" s="152"/>
      <c r="AF28" s="152"/>
      <c r="AG28" s="152" t="s">
        <v>153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33.75" outlineLevel="1" x14ac:dyDescent="0.2">
      <c r="A29" s="175">
        <v>8</v>
      </c>
      <c r="B29" s="176" t="s">
        <v>171</v>
      </c>
      <c r="C29" s="193" t="s">
        <v>172</v>
      </c>
      <c r="D29" s="177" t="s">
        <v>137</v>
      </c>
      <c r="E29" s="178">
        <v>1567.8600000000001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80">
        <v>0</v>
      </c>
      <c r="O29" s="180">
        <f>ROUND(E29*N29,2)</f>
        <v>0</v>
      </c>
      <c r="P29" s="180">
        <v>0</v>
      </c>
      <c r="Q29" s="180">
        <f>ROUND(E29*P29,2)</f>
        <v>0</v>
      </c>
      <c r="R29" s="180" t="s">
        <v>168</v>
      </c>
      <c r="S29" s="180" t="s">
        <v>140</v>
      </c>
      <c r="T29" s="181" t="s">
        <v>140</v>
      </c>
      <c r="U29" s="162">
        <v>0</v>
      </c>
      <c r="V29" s="162">
        <f>ROUND(E29*U29,2)</f>
        <v>0</v>
      </c>
      <c r="W29" s="162"/>
      <c r="X29" s="152"/>
      <c r="Y29" s="152"/>
      <c r="Z29" s="152"/>
      <c r="AA29" s="152"/>
      <c r="AB29" s="152"/>
      <c r="AC29" s="152"/>
      <c r="AD29" s="152"/>
      <c r="AE29" s="152"/>
      <c r="AF29" s="152"/>
      <c r="AG29" s="152" t="s">
        <v>141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55" t="s">
        <v>169</v>
      </c>
      <c r="D30" s="256"/>
      <c r="E30" s="256"/>
      <c r="F30" s="256"/>
      <c r="G30" s="256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2"/>
      <c r="Y30" s="152"/>
      <c r="Z30" s="152"/>
      <c r="AA30" s="152"/>
      <c r="AB30" s="152"/>
      <c r="AC30" s="152"/>
      <c r="AD30" s="152"/>
      <c r="AE30" s="152"/>
      <c r="AF30" s="152"/>
      <c r="AG30" s="152" t="s">
        <v>143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94" t="s">
        <v>173</v>
      </c>
      <c r="D31" s="164"/>
      <c r="E31" s="165">
        <v>1567.8600000000001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52"/>
      <c r="Y31" s="152"/>
      <c r="Z31" s="152"/>
      <c r="AA31" s="152"/>
      <c r="AB31" s="152"/>
      <c r="AC31" s="152"/>
      <c r="AD31" s="152"/>
      <c r="AE31" s="152"/>
      <c r="AF31" s="152"/>
      <c r="AG31" s="152" t="s">
        <v>153</v>
      </c>
      <c r="AH31" s="152">
        <v>5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75">
        <v>9</v>
      </c>
      <c r="B32" s="176" t="s">
        <v>174</v>
      </c>
      <c r="C32" s="193" t="s">
        <v>175</v>
      </c>
      <c r="D32" s="177" t="s">
        <v>137</v>
      </c>
      <c r="E32" s="178">
        <v>783.93000000000006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 t="s">
        <v>168</v>
      </c>
      <c r="S32" s="180" t="s">
        <v>139</v>
      </c>
      <c r="T32" s="181" t="s">
        <v>140</v>
      </c>
      <c r="U32" s="162">
        <v>0.10500000000000001</v>
      </c>
      <c r="V32" s="162">
        <f>ROUND(E32*U32,2)</f>
        <v>82.31</v>
      </c>
      <c r="W32" s="162"/>
      <c r="X32" s="152"/>
      <c r="Y32" s="152"/>
      <c r="Z32" s="152"/>
      <c r="AA32" s="152"/>
      <c r="AB32" s="152"/>
      <c r="AC32" s="152"/>
      <c r="AD32" s="152"/>
      <c r="AE32" s="152"/>
      <c r="AF32" s="152"/>
      <c r="AG32" s="152" t="s">
        <v>141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94" t="s">
        <v>176</v>
      </c>
      <c r="D33" s="164"/>
      <c r="E33" s="165">
        <v>783.93000000000006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2"/>
      <c r="Y33" s="152"/>
      <c r="Z33" s="152"/>
      <c r="AA33" s="152"/>
      <c r="AB33" s="152"/>
      <c r="AC33" s="152"/>
      <c r="AD33" s="152"/>
      <c r="AE33" s="152"/>
      <c r="AF33" s="152"/>
      <c r="AG33" s="152" t="s">
        <v>153</v>
      </c>
      <c r="AH33" s="152">
        <v>5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5">
        <v>10</v>
      </c>
      <c r="B34" s="176" t="s">
        <v>177</v>
      </c>
      <c r="C34" s="193" t="s">
        <v>178</v>
      </c>
      <c r="D34" s="177" t="s">
        <v>137</v>
      </c>
      <c r="E34" s="178">
        <v>783.93000000000006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 t="s">
        <v>168</v>
      </c>
      <c r="S34" s="180" t="s">
        <v>139</v>
      </c>
      <c r="T34" s="181" t="s">
        <v>140</v>
      </c>
      <c r="U34" s="162">
        <v>3.0300000000000001E-2</v>
      </c>
      <c r="V34" s="162">
        <f>ROUND(E34*U34,2)</f>
        <v>23.75</v>
      </c>
      <c r="W34" s="162"/>
      <c r="X34" s="152"/>
      <c r="Y34" s="152"/>
      <c r="Z34" s="152"/>
      <c r="AA34" s="152"/>
      <c r="AB34" s="152"/>
      <c r="AC34" s="152"/>
      <c r="AD34" s="152"/>
      <c r="AE34" s="152"/>
      <c r="AF34" s="152"/>
      <c r="AG34" s="152" t="s">
        <v>141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194" t="s">
        <v>176</v>
      </c>
      <c r="D35" s="164"/>
      <c r="E35" s="165">
        <v>783.93000000000006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52"/>
      <c r="Y35" s="152"/>
      <c r="Z35" s="152"/>
      <c r="AA35" s="152"/>
      <c r="AB35" s="152"/>
      <c r="AC35" s="152"/>
      <c r="AD35" s="152"/>
      <c r="AE35" s="152"/>
      <c r="AF35" s="152"/>
      <c r="AG35" s="152" t="s">
        <v>153</v>
      </c>
      <c r="AH35" s="152">
        <v>5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33.75" outlineLevel="1" x14ac:dyDescent="0.2">
      <c r="A36" s="175">
        <v>11</v>
      </c>
      <c r="B36" s="176" t="s">
        <v>179</v>
      </c>
      <c r="C36" s="193" t="s">
        <v>180</v>
      </c>
      <c r="D36" s="177" t="s">
        <v>137</v>
      </c>
      <c r="E36" s="178">
        <v>1567.8600000000001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5.0000000000000002E-5</v>
      </c>
      <c r="O36" s="180">
        <f>ROUND(E36*N36,2)</f>
        <v>0.08</v>
      </c>
      <c r="P36" s="180">
        <v>0</v>
      </c>
      <c r="Q36" s="180">
        <f>ROUND(E36*P36,2)</f>
        <v>0</v>
      </c>
      <c r="R36" s="180" t="s">
        <v>168</v>
      </c>
      <c r="S36" s="180" t="s">
        <v>139</v>
      </c>
      <c r="T36" s="181" t="s">
        <v>140</v>
      </c>
      <c r="U36" s="162">
        <v>0</v>
      </c>
      <c r="V36" s="162">
        <f>ROUND(E36*U36,2)</f>
        <v>0</v>
      </c>
      <c r="W36" s="162"/>
      <c r="X36" s="152"/>
      <c r="Y36" s="152"/>
      <c r="Z36" s="152"/>
      <c r="AA36" s="152"/>
      <c r="AB36" s="152"/>
      <c r="AC36" s="152"/>
      <c r="AD36" s="152"/>
      <c r="AE36" s="152"/>
      <c r="AF36" s="152"/>
      <c r="AG36" s="152" t="s">
        <v>141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94" t="s">
        <v>173</v>
      </c>
      <c r="D37" s="164"/>
      <c r="E37" s="165">
        <v>1567.8600000000001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52"/>
      <c r="Y37" s="152"/>
      <c r="Z37" s="152"/>
      <c r="AA37" s="152"/>
      <c r="AB37" s="152"/>
      <c r="AC37" s="152"/>
      <c r="AD37" s="152"/>
      <c r="AE37" s="152"/>
      <c r="AF37" s="152"/>
      <c r="AG37" s="152" t="s">
        <v>153</v>
      </c>
      <c r="AH37" s="152">
        <v>5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5">
        <v>12</v>
      </c>
      <c r="B38" s="176" t="s">
        <v>181</v>
      </c>
      <c r="C38" s="193" t="s">
        <v>182</v>
      </c>
      <c r="D38" s="177" t="s">
        <v>137</v>
      </c>
      <c r="E38" s="178">
        <v>783.93000000000006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80">
        <v>0</v>
      </c>
      <c r="O38" s="180">
        <f>ROUND(E38*N38,2)</f>
        <v>0</v>
      </c>
      <c r="P38" s="180">
        <v>0</v>
      </c>
      <c r="Q38" s="180">
        <f>ROUND(E38*P38,2)</f>
        <v>0</v>
      </c>
      <c r="R38" s="180" t="s">
        <v>168</v>
      </c>
      <c r="S38" s="180" t="s">
        <v>139</v>
      </c>
      <c r="T38" s="181" t="s">
        <v>140</v>
      </c>
      <c r="U38" s="162">
        <v>1.8000000000000002E-2</v>
      </c>
      <c r="V38" s="162">
        <f>ROUND(E38*U38,2)</f>
        <v>14.11</v>
      </c>
      <c r="W38" s="162"/>
      <c r="X38" s="152"/>
      <c r="Y38" s="152"/>
      <c r="Z38" s="152"/>
      <c r="AA38" s="152"/>
      <c r="AB38" s="152"/>
      <c r="AC38" s="152"/>
      <c r="AD38" s="152"/>
      <c r="AE38" s="152"/>
      <c r="AF38" s="152"/>
      <c r="AG38" s="152" t="s">
        <v>141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4" t="s">
        <v>176</v>
      </c>
      <c r="D39" s="164"/>
      <c r="E39" s="165">
        <v>783.93000000000006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2"/>
      <c r="Y39" s="152"/>
      <c r="Z39" s="152"/>
      <c r="AA39" s="152"/>
      <c r="AB39" s="152"/>
      <c r="AC39" s="152"/>
      <c r="AD39" s="152"/>
      <c r="AE39" s="152"/>
      <c r="AF39" s="152"/>
      <c r="AG39" s="152" t="s">
        <v>153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83">
        <v>13</v>
      </c>
      <c r="B40" s="184" t="s">
        <v>183</v>
      </c>
      <c r="C40" s="195" t="s">
        <v>184</v>
      </c>
      <c r="D40" s="185" t="s">
        <v>146</v>
      </c>
      <c r="E40" s="186">
        <v>5</v>
      </c>
      <c r="F40" s="187"/>
      <c r="G40" s="188">
        <f>ROUND(E40*F40,2)</f>
        <v>0</v>
      </c>
      <c r="H40" s="187"/>
      <c r="I40" s="188">
        <f>ROUND(E40*H40,2)</f>
        <v>0</v>
      </c>
      <c r="J40" s="187"/>
      <c r="K40" s="188">
        <f>ROUND(E40*J40,2)</f>
        <v>0</v>
      </c>
      <c r="L40" s="188">
        <v>21</v>
      </c>
      <c r="M40" s="188">
        <f>G40*(1+L40/100)</f>
        <v>0</v>
      </c>
      <c r="N40" s="188">
        <v>2.4820000000000002E-2</v>
      </c>
      <c r="O40" s="188">
        <f>ROUND(E40*N40,2)</f>
        <v>0.12</v>
      </c>
      <c r="P40" s="188">
        <v>0</v>
      </c>
      <c r="Q40" s="188">
        <f>ROUND(E40*P40,2)</f>
        <v>0</v>
      </c>
      <c r="R40" s="188" t="s">
        <v>168</v>
      </c>
      <c r="S40" s="188" t="s">
        <v>139</v>
      </c>
      <c r="T40" s="189" t="s">
        <v>140</v>
      </c>
      <c r="U40" s="162">
        <v>0.23900000000000002</v>
      </c>
      <c r="V40" s="162">
        <f>ROUND(E40*U40,2)</f>
        <v>1.2</v>
      </c>
      <c r="W40" s="162"/>
      <c r="X40" s="152"/>
      <c r="Y40" s="152"/>
      <c r="Z40" s="152"/>
      <c r="AA40" s="152"/>
      <c r="AB40" s="152"/>
      <c r="AC40" s="152"/>
      <c r="AD40" s="152"/>
      <c r="AE40" s="152"/>
      <c r="AF40" s="152"/>
      <c r="AG40" s="152" t="s">
        <v>141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33.75" outlineLevel="1" x14ac:dyDescent="0.2">
      <c r="A41" s="183">
        <v>14</v>
      </c>
      <c r="B41" s="184" t="s">
        <v>185</v>
      </c>
      <c r="C41" s="195" t="s">
        <v>186</v>
      </c>
      <c r="D41" s="185" t="s">
        <v>146</v>
      </c>
      <c r="E41" s="186">
        <v>10</v>
      </c>
      <c r="F41" s="187"/>
      <c r="G41" s="188">
        <f>ROUND(E41*F41,2)</f>
        <v>0</v>
      </c>
      <c r="H41" s="187"/>
      <c r="I41" s="188">
        <f>ROUND(E41*H41,2)</f>
        <v>0</v>
      </c>
      <c r="J41" s="187"/>
      <c r="K41" s="188">
        <f>ROUND(E41*J41,2)</f>
        <v>0</v>
      </c>
      <c r="L41" s="188">
        <v>21</v>
      </c>
      <c r="M41" s="188">
        <f>G41*(1+L41/100)</f>
        <v>0</v>
      </c>
      <c r="N41" s="188">
        <v>2.2500000000000003E-3</v>
      </c>
      <c r="O41" s="188">
        <f>ROUND(E41*N41,2)</f>
        <v>0.02</v>
      </c>
      <c r="P41" s="188">
        <v>0</v>
      </c>
      <c r="Q41" s="188">
        <f>ROUND(E41*P41,2)</f>
        <v>0</v>
      </c>
      <c r="R41" s="188" t="s">
        <v>168</v>
      </c>
      <c r="S41" s="188" t="s">
        <v>139</v>
      </c>
      <c r="T41" s="189" t="s">
        <v>140</v>
      </c>
      <c r="U41" s="162">
        <v>0.01</v>
      </c>
      <c r="V41" s="162">
        <f>ROUND(E41*U41,2)</f>
        <v>0.1</v>
      </c>
      <c r="W41" s="162"/>
      <c r="X41" s="152"/>
      <c r="Y41" s="152"/>
      <c r="Z41" s="152"/>
      <c r="AA41" s="152"/>
      <c r="AB41" s="152"/>
      <c r="AC41" s="152"/>
      <c r="AD41" s="152"/>
      <c r="AE41" s="152"/>
      <c r="AF41" s="152"/>
      <c r="AG41" s="152" t="s">
        <v>141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5">
        <v>15</v>
      </c>
      <c r="B42" s="176" t="s">
        <v>187</v>
      </c>
      <c r="C42" s="193" t="s">
        <v>188</v>
      </c>
      <c r="D42" s="177" t="s">
        <v>146</v>
      </c>
      <c r="E42" s="178">
        <v>5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0</v>
      </c>
      <c r="Q42" s="180">
        <f>ROUND(E42*P42,2)</f>
        <v>0</v>
      </c>
      <c r="R42" s="180" t="s">
        <v>168</v>
      </c>
      <c r="S42" s="180" t="s">
        <v>139</v>
      </c>
      <c r="T42" s="181" t="s">
        <v>140</v>
      </c>
      <c r="U42" s="162">
        <v>0.13100000000000001</v>
      </c>
      <c r="V42" s="162">
        <f>ROUND(E42*U42,2)</f>
        <v>0.66</v>
      </c>
      <c r="W42" s="162"/>
      <c r="X42" s="152"/>
      <c r="Y42" s="152"/>
      <c r="Z42" s="152"/>
      <c r="AA42" s="152"/>
      <c r="AB42" s="152"/>
      <c r="AC42" s="152"/>
      <c r="AD42" s="152"/>
      <c r="AE42" s="152"/>
      <c r="AF42" s="152"/>
      <c r="AG42" s="152" t="s">
        <v>141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55" t="s">
        <v>189</v>
      </c>
      <c r="D43" s="256"/>
      <c r="E43" s="256"/>
      <c r="F43" s="256"/>
      <c r="G43" s="256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52"/>
      <c r="Y43" s="152"/>
      <c r="Z43" s="152"/>
      <c r="AA43" s="152"/>
      <c r="AB43" s="152"/>
      <c r="AC43" s="152"/>
      <c r="AD43" s="152"/>
      <c r="AE43" s="152"/>
      <c r="AF43" s="152"/>
      <c r="AG43" s="152" t="s">
        <v>143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x14ac:dyDescent="0.2">
      <c r="A44" s="169" t="s">
        <v>133</v>
      </c>
      <c r="B44" s="170" t="s">
        <v>77</v>
      </c>
      <c r="C44" s="192" t="s">
        <v>78</v>
      </c>
      <c r="D44" s="171"/>
      <c r="E44" s="172"/>
      <c r="F44" s="173"/>
      <c r="G44" s="173">
        <f>SUMIF(AG45:AG46,"&lt;&gt;NOR",G45:G46)</f>
        <v>0</v>
      </c>
      <c r="H44" s="173"/>
      <c r="I44" s="173">
        <f>SUM(I45:I46)</f>
        <v>0</v>
      </c>
      <c r="J44" s="173"/>
      <c r="K44" s="173">
        <f>SUM(K45:K46)</f>
        <v>0</v>
      </c>
      <c r="L44" s="173"/>
      <c r="M44" s="173">
        <f>SUM(M45:M46)</f>
        <v>0</v>
      </c>
      <c r="N44" s="173"/>
      <c r="O44" s="173">
        <f>SUM(O45:O46)</f>
        <v>0</v>
      </c>
      <c r="P44" s="173"/>
      <c r="Q44" s="173">
        <f>SUM(Q45:Q46)</f>
        <v>0.06</v>
      </c>
      <c r="R44" s="173"/>
      <c r="S44" s="173"/>
      <c r="T44" s="174"/>
      <c r="U44" s="168"/>
      <c r="V44" s="168">
        <f>SUM(V45:V46)</f>
        <v>0.76</v>
      </c>
      <c r="W44" s="168"/>
      <c r="AG44" t="s">
        <v>134</v>
      </c>
    </row>
    <row r="45" spans="1:60" outlineLevel="1" x14ac:dyDescent="0.2">
      <c r="A45" s="175">
        <v>16</v>
      </c>
      <c r="B45" s="176" t="s">
        <v>190</v>
      </c>
      <c r="C45" s="193" t="s">
        <v>191</v>
      </c>
      <c r="D45" s="177" t="s">
        <v>137</v>
      </c>
      <c r="E45" s="178">
        <v>0.8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2.1900000000000001E-3</v>
      </c>
      <c r="O45" s="180">
        <f>ROUND(E45*N45,2)</f>
        <v>0</v>
      </c>
      <c r="P45" s="180">
        <v>7.5000000000000011E-2</v>
      </c>
      <c r="Q45" s="180">
        <f>ROUND(E45*P45,2)</f>
        <v>0.06</v>
      </c>
      <c r="R45" s="180" t="s">
        <v>192</v>
      </c>
      <c r="S45" s="180" t="s">
        <v>139</v>
      </c>
      <c r="T45" s="181" t="s">
        <v>140</v>
      </c>
      <c r="U45" s="162">
        <v>0.95500000000000007</v>
      </c>
      <c r="V45" s="162">
        <f>ROUND(E45*U45,2)</f>
        <v>0.76</v>
      </c>
      <c r="W45" s="162"/>
      <c r="X45" s="152"/>
      <c r="Y45" s="152"/>
      <c r="Z45" s="152"/>
      <c r="AA45" s="152"/>
      <c r="AB45" s="152"/>
      <c r="AC45" s="152"/>
      <c r="AD45" s="152"/>
      <c r="AE45" s="152"/>
      <c r="AF45" s="152"/>
      <c r="AG45" s="152" t="s">
        <v>141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255" t="s">
        <v>193</v>
      </c>
      <c r="D46" s="256"/>
      <c r="E46" s="256"/>
      <c r="F46" s="256"/>
      <c r="G46" s="256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2"/>
      <c r="Y46" s="152"/>
      <c r="Z46" s="152"/>
      <c r="AA46" s="152"/>
      <c r="AB46" s="152"/>
      <c r="AC46" s="152"/>
      <c r="AD46" s="152"/>
      <c r="AE46" s="152"/>
      <c r="AF46" s="152"/>
      <c r="AG46" s="152" t="s">
        <v>143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69" t="s">
        <v>133</v>
      </c>
      <c r="B47" s="170" t="s">
        <v>79</v>
      </c>
      <c r="C47" s="192" t="s">
        <v>80</v>
      </c>
      <c r="D47" s="171"/>
      <c r="E47" s="172"/>
      <c r="F47" s="173"/>
      <c r="G47" s="173">
        <f>SUMIF(AG48:AG49,"&lt;&gt;NOR",G48:G49)</f>
        <v>0</v>
      </c>
      <c r="H47" s="173"/>
      <c r="I47" s="173">
        <f>SUM(I48:I49)</f>
        <v>0</v>
      </c>
      <c r="J47" s="173"/>
      <c r="K47" s="173">
        <f>SUM(K48:K49)</f>
        <v>0</v>
      </c>
      <c r="L47" s="173"/>
      <c r="M47" s="173">
        <f>SUM(M48:M49)</f>
        <v>0</v>
      </c>
      <c r="N47" s="173"/>
      <c r="O47" s="173">
        <f>SUM(O48:O49)</f>
        <v>0</v>
      </c>
      <c r="P47" s="173"/>
      <c r="Q47" s="173">
        <f>SUM(Q48:Q49)</f>
        <v>0</v>
      </c>
      <c r="R47" s="173"/>
      <c r="S47" s="173"/>
      <c r="T47" s="174"/>
      <c r="U47" s="168"/>
      <c r="V47" s="168">
        <f>SUM(V48:V49)</f>
        <v>4.9000000000000004</v>
      </c>
      <c r="W47" s="168"/>
      <c r="AG47" t="s">
        <v>134</v>
      </c>
    </row>
    <row r="48" spans="1:60" outlineLevel="1" x14ac:dyDescent="0.2">
      <c r="A48" s="175">
        <v>17</v>
      </c>
      <c r="B48" s="176" t="s">
        <v>194</v>
      </c>
      <c r="C48" s="193" t="s">
        <v>195</v>
      </c>
      <c r="D48" s="177" t="s">
        <v>196</v>
      </c>
      <c r="E48" s="178">
        <v>15.451370000000001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80">
        <v>0</v>
      </c>
      <c r="O48" s="180">
        <f>ROUND(E48*N48,2)</f>
        <v>0</v>
      </c>
      <c r="P48" s="180">
        <v>0</v>
      </c>
      <c r="Q48" s="180">
        <f>ROUND(E48*P48,2)</f>
        <v>0</v>
      </c>
      <c r="R48" s="180" t="s">
        <v>151</v>
      </c>
      <c r="S48" s="180" t="s">
        <v>139</v>
      </c>
      <c r="T48" s="181" t="s">
        <v>140</v>
      </c>
      <c r="U48" s="162">
        <v>0.317</v>
      </c>
      <c r="V48" s="162">
        <f>ROUND(E48*U48,2)</f>
        <v>4.9000000000000004</v>
      </c>
      <c r="W48" s="162"/>
      <c r="X48" s="152"/>
      <c r="Y48" s="152"/>
      <c r="Z48" s="152"/>
      <c r="AA48" s="152"/>
      <c r="AB48" s="152"/>
      <c r="AC48" s="152"/>
      <c r="AD48" s="152"/>
      <c r="AE48" s="152"/>
      <c r="AF48" s="152"/>
      <c r="AG48" s="152" t="s">
        <v>197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59"/>
      <c r="B49" s="160"/>
      <c r="C49" s="255" t="s">
        <v>198</v>
      </c>
      <c r="D49" s="256"/>
      <c r="E49" s="256"/>
      <c r="F49" s="256"/>
      <c r="G49" s="256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52"/>
      <c r="Y49" s="152"/>
      <c r="Z49" s="152"/>
      <c r="AA49" s="152"/>
      <c r="AB49" s="152"/>
      <c r="AC49" s="152"/>
      <c r="AD49" s="152"/>
      <c r="AE49" s="152"/>
      <c r="AF49" s="152"/>
      <c r="AG49" s="152" t="s">
        <v>143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82" t="str">
        <f>C49</f>
        <v>přesun hmot pro budovy občanské výstavby (JKSO 801), budovy pro bydlení (JKSO 803) budovy pro výrobu a služby (JKSO 812) s nosnou svislou konstrukcí zděnou z cihel nebo tvárnic nebo kovovou</v>
      </c>
      <c r="BB49" s="152"/>
      <c r="BC49" s="152"/>
      <c r="BD49" s="152"/>
      <c r="BE49" s="152"/>
      <c r="BF49" s="152"/>
      <c r="BG49" s="152"/>
      <c r="BH49" s="152"/>
    </row>
    <row r="50" spans="1:60" x14ac:dyDescent="0.2">
      <c r="A50" s="169" t="s">
        <v>133</v>
      </c>
      <c r="B50" s="170" t="s">
        <v>81</v>
      </c>
      <c r="C50" s="192" t="s">
        <v>82</v>
      </c>
      <c r="D50" s="171"/>
      <c r="E50" s="172"/>
      <c r="F50" s="173"/>
      <c r="G50" s="173">
        <f>SUMIF(AG51:AG54,"&lt;&gt;NOR",G51:G54)</f>
        <v>0</v>
      </c>
      <c r="H50" s="173"/>
      <c r="I50" s="173">
        <f>SUM(I51:I54)</f>
        <v>0</v>
      </c>
      <c r="J50" s="173"/>
      <c r="K50" s="173">
        <f>SUM(K51:K54)</f>
        <v>0</v>
      </c>
      <c r="L50" s="173"/>
      <c r="M50" s="173">
        <f>SUM(M51:M54)</f>
        <v>0</v>
      </c>
      <c r="N50" s="173"/>
      <c r="O50" s="173">
        <f>SUM(O51:O54)</f>
        <v>0</v>
      </c>
      <c r="P50" s="173"/>
      <c r="Q50" s="173">
        <f>SUM(Q51:Q54)</f>
        <v>1.46</v>
      </c>
      <c r="R50" s="173"/>
      <c r="S50" s="173"/>
      <c r="T50" s="174"/>
      <c r="U50" s="168"/>
      <c r="V50" s="168">
        <f>SUM(V51:V54)</f>
        <v>12.64</v>
      </c>
      <c r="W50" s="168"/>
      <c r="AG50" t="s">
        <v>134</v>
      </c>
    </row>
    <row r="51" spans="1:60" ht="22.5" outlineLevel="1" x14ac:dyDescent="0.2">
      <c r="A51" s="175">
        <v>18</v>
      </c>
      <c r="B51" s="176" t="s">
        <v>199</v>
      </c>
      <c r="C51" s="193" t="s">
        <v>200</v>
      </c>
      <c r="D51" s="177" t="s">
        <v>137</v>
      </c>
      <c r="E51" s="178">
        <v>243.09700000000001</v>
      </c>
      <c r="F51" s="179"/>
      <c r="G51" s="180">
        <f>ROUND(E51*F51,2)</f>
        <v>0</v>
      </c>
      <c r="H51" s="179"/>
      <c r="I51" s="180">
        <f>ROUND(E51*H51,2)</f>
        <v>0</v>
      </c>
      <c r="J51" s="179"/>
      <c r="K51" s="180">
        <f>ROUND(E51*J51,2)</f>
        <v>0</v>
      </c>
      <c r="L51" s="180">
        <v>21</v>
      </c>
      <c r="M51" s="180">
        <f>G51*(1+L51/100)</f>
        <v>0</v>
      </c>
      <c r="N51" s="180">
        <v>0</v>
      </c>
      <c r="O51" s="180">
        <f>ROUND(E51*N51,2)</f>
        <v>0</v>
      </c>
      <c r="P51" s="180">
        <v>6.0000000000000001E-3</v>
      </c>
      <c r="Q51" s="180">
        <f>ROUND(E51*P51,2)</f>
        <v>1.46</v>
      </c>
      <c r="R51" s="180" t="s">
        <v>201</v>
      </c>
      <c r="S51" s="180" t="s">
        <v>139</v>
      </c>
      <c r="T51" s="181" t="s">
        <v>140</v>
      </c>
      <c r="U51" s="162">
        <v>5.2000000000000005E-2</v>
      </c>
      <c r="V51" s="162">
        <f>ROUND(E51*U51,2)</f>
        <v>12.64</v>
      </c>
      <c r="W51" s="162"/>
      <c r="X51" s="152"/>
      <c r="Y51" s="152"/>
      <c r="Z51" s="152"/>
      <c r="AA51" s="152"/>
      <c r="AB51" s="152"/>
      <c r="AC51" s="152"/>
      <c r="AD51" s="152"/>
      <c r="AE51" s="152"/>
      <c r="AF51" s="152"/>
      <c r="AG51" s="152" t="s">
        <v>141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94" t="s">
        <v>202</v>
      </c>
      <c r="D52" s="164"/>
      <c r="E52" s="165">
        <v>243.09700000000001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2"/>
      <c r="Y52" s="152"/>
      <c r="Z52" s="152"/>
      <c r="AA52" s="152"/>
      <c r="AB52" s="152"/>
      <c r="AC52" s="152"/>
      <c r="AD52" s="152"/>
      <c r="AE52" s="152"/>
      <c r="AF52" s="152"/>
      <c r="AG52" s="152" t="s">
        <v>153</v>
      </c>
      <c r="AH52" s="152">
        <v>5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9">
        <v>19</v>
      </c>
      <c r="B53" s="160" t="s">
        <v>203</v>
      </c>
      <c r="C53" s="196" t="s">
        <v>204</v>
      </c>
      <c r="D53" s="161" t="s">
        <v>0</v>
      </c>
      <c r="E53" s="190"/>
      <c r="F53" s="163"/>
      <c r="G53" s="162">
        <f>ROUND(E53*F53,2)</f>
        <v>0</v>
      </c>
      <c r="H53" s="163"/>
      <c r="I53" s="162">
        <f>ROUND(E53*H53,2)</f>
        <v>0</v>
      </c>
      <c r="J53" s="163"/>
      <c r="K53" s="162">
        <f>ROUND(E53*J53,2)</f>
        <v>0</v>
      </c>
      <c r="L53" s="162">
        <v>21</v>
      </c>
      <c r="M53" s="162">
        <f>G53*(1+L53/100)</f>
        <v>0</v>
      </c>
      <c r="N53" s="162">
        <v>0</v>
      </c>
      <c r="O53" s="162">
        <f>ROUND(E53*N53,2)</f>
        <v>0</v>
      </c>
      <c r="P53" s="162">
        <v>0</v>
      </c>
      <c r="Q53" s="162">
        <f>ROUND(E53*P53,2)</f>
        <v>0</v>
      </c>
      <c r="R53" s="162" t="s">
        <v>201</v>
      </c>
      <c r="S53" s="162" t="s">
        <v>139</v>
      </c>
      <c r="T53" s="162" t="s">
        <v>140</v>
      </c>
      <c r="U53" s="162">
        <v>0</v>
      </c>
      <c r="V53" s="162">
        <f>ROUND(E53*U53,2)</f>
        <v>0</v>
      </c>
      <c r="W53" s="162"/>
      <c r="X53" s="152"/>
      <c r="Y53" s="152"/>
      <c r="Z53" s="152"/>
      <c r="AA53" s="152"/>
      <c r="AB53" s="152"/>
      <c r="AC53" s="152"/>
      <c r="AD53" s="152"/>
      <c r="AE53" s="152"/>
      <c r="AF53" s="152"/>
      <c r="AG53" s="152" t="s">
        <v>197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9"/>
      <c r="B54" s="160"/>
      <c r="C54" s="253" t="s">
        <v>205</v>
      </c>
      <c r="D54" s="254"/>
      <c r="E54" s="254"/>
      <c r="F54" s="254"/>
      <c r="G54" s="254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2"/>
      <c r="Y54" s="152"/>
      <c r="Z54" s="152"/>
      <c r="AA54" s="152"/>
      <c r="AB54" s="152"/>
      <c r="AC54" s="152"/>
      <c r="AD54" s="152"/>
      <c r="AE54" s="152"/>
      <c r="AF54" s="152"/>
      <c r="AG54" s="152" t="s">
        <v>143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x14ac:dyDescent="0.2">
      <c r="A55" s="169" t="s">
        <v>133</v>
      </c>
      <c r="B55" s="170" t="s">
        <v>83</v>
      </c>
      <c r="C55" s="192" t="s">
        <v>84</v>
      </c>
      <c r="D55" s="171"/>
      <c r="E55" s="172"/>
      <c r="F55" s="173"/>
      <c r="G55" s="173">
        <f>SUMIF(AG56:AG77,"&lt;&gt;NOR",G56:G77)</f>
        <v>0</v>
      </c>
      <c r="H55" s="173"/>
      <c r="I55" s="173">
        <f>SUM(I56:I77)</f>
        <v>0</v>
      </c>
      <c r="J55" s="173"/>
      <c r="K55" s="173">
        <f>SUM(K56:K77)</f>
        <v>0</v>
      </c>
      <c r="L55" s="173"/>
      <c r="M55" s="173">
        <f>SUM(M56:M77)</f>
        <v>0</v>
      </c>
      <c r="N55" s="173"/>
      <c r="O55" s="173">
        <f>SUM(O56:O77)</f>
        <v>2.2800000000000002</v>
      </c>
      <c r="P55" s="173"/>
      <c r="Q55" s="173">
        <f>SUM(Q56:Q77)</f>
        <v>2</v>
      </c>
      <c r="R55" s="173"/>
      <c r="S55" s="173"/>
      <c r="T55" s="174"/>
      <c r="U55" s="168"/>
      <c r="V55" s="168">
        <f>SUM(V56:V77)</f>
        <v>66.45</v>
      </c>
      <c r="W55" s="168"/>
      <c r="AG55" t="s">
        <v>134</v>
      </c>
    </row>
    <row r="56" spans="1:60" outlineLevel="1" x14ac:dyDescent="0.2">
      <c r="A56" s="175">
        <v>20</v>
      </c>
      <c r="B56" s="176" t="s">
        <v>206</v>
      </c>
      <c r="C56" s="193" t="s">
        <v>207</v>
      </c>
      <c r="D56" s="177" t="s">
        <v>137</v>
      </c>
      <c r="E56" s="178">
        <v>181.59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 t="s">
        <v>208</v>
      </c>
      <c r="S56" s="180" t="s">
        <v>139</v>
      </c>
      <c r="T56" s="181" t="s">
        <v>140</v>
      </c>
      <c r="U56" s="162">
        <v>9.0000000000000011E-2</v>
      </c>
      <c r="V56" s="162">
        <f>ROUND(E56*U56,2)</f>
        <v>16.34</v>
      </c>
      <c r="W56" s="162"/>
      <c r="X56" s="152"/>
      <c r="Y56" s="152"/>
      <c r="Z56" s="152"/>
      <c r="AA56" s="152"/>
      <c r="AB56" s="152"/>
      <c r="AC56" s="152"/>
      <c r="AD56" s="152"/>
      <c r="AE56" s="152"/>
      <c r="AF56" s="152"/>
      <c r="AG56" s="152" t="s">
        <v>141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94" t="s">
        <v>209</v>
      </c>
      <c r="D57" s="164"/>
      <c r="E57" s="165">
        <v>174.77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52"/>
      <c r="Y57" s="152"/>
      <c r="Z57" s="152"/>
      <c r="AA57" s="152"/>
      <c r="AB57" s="152"/>
      <c r="AC57" s="152"/>
      <c r="AD57" s="152"/>
      <c r="AE57" s="152"/>
      <c r="AF57" s="152"/>
      <c r="AG57" s="152" t="s">
        <v>153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">
      <c r="A58" s="159"/>
      <c r="B58" s="160"/>
      <c r="C58" s="194" t="s">
        <v>210</v>
      </c>
      <c r="D58" s="164"/>
      <c r="E58" s="165">
        <v>6.82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2"/>
      <c r="Y58" s="152"/>
      <c r="Z58" s="152"/>
      <c r="AA58" s="152"/>
      <c r="AB58" s="152"/>
      <c r="AC58" s="152"/>
      <c r="AD58" s="152"/>
      <c r="AE58" s="152"/>
      <c r="AF58" s="152"/>
      <c r="AG58" s="152" t="s">
        <v>153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75">
        <v>21</v>
      </c>
      <c r="B59" s="176" t="s">
        <v>211</v>
      </c>
      <c r="C59" s="193" t="s">
        <v>212</v>
      </c>
      <c r="D59" s="177" t="s">
        <v>137</v>
      </c>
      <c r="E59" s="178">
        <v>212.92000000000002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 t="s">
        <v>208</v>
      </c>
      <c r="S59" s="180" t="s">
        <v>139</v>
      </c>
      <c r="T59" s="181" t="s">
        <v>140</v>
      </c>
      <c r="U59" s="162">
        <v>0.18000000000000002</v>
      </c>
      <c r="V59" s="162">
        <f>ROUND(E59*U59,2)</f>
        <v>38.33</v>
      </c>
      <c r="W59" s="162"/>
      <c r="X59" s="152"/>
      <c r="Y59" s="152"/>
      <c r="Z59" s="152"/>
      <c r="AA59" s="152"/>
      <c r="AB59" s="152"/>
      <c r="AC59" s="152"/>
      <c r="AD59" s="152"/>
      <c r="AE59" s="152"/>
      <c r="AF59" s="152"/>
      <c r="AG59" s="152" t="s">
        <v>141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94" t="s">
        <v>213</v>
      </c>
      <c r="D60" s="164"/>
      <c r="E60" s="165">
        <v>174.77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2"/>
      <c r="Y60" s="152"/>
      <c r="Z60" s="152"/>
      <c r="AA60" s="152"/>
      <c r="AB60" s="152"/>
      <c r="AC60" s="152"/>
      <c r="AD60" s="152"/>
      <c r="AE60" s="152"/>
      <c r="AF60" s="152"/>
      <c r="AG60" s="152" t="s">
        <v>153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9"/>
      <c r="B61" s="160"/>
      <c r="C61" s="194" t="s">
        <v>214</v>
      </c>
      <c r="D61" s="164"/>
      <c r="E61" s="165">
        <v>38.150000000000006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52"/>
      <c r="Y61" s="152"/>
      <c r="Z61" s="152"/>
      <c r="AA61" s="152"/>
      <c r="AB61" s="152"/>
      <c r="AC61" s="152"/>
      <c r="AD61" s="152"/>
      <c r="AE61" s="152"/>
      <c r="AF61" s="152"/>
      <c r="AG61" s="152" t="s">
        <v>153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33.75" outlineLevel="1" x14ac:dyDescent="0.2">
      <c r="A62" s="175">
        <v>22</v>
      </c>
      <c r="B62" s="176" t="s">
        <v>215</v>
      </c>
      <c r="C62" s="193" t="s">
        <v>216</v>
      </c>
      <c r="D62" s="177" t="s">
        <v>137</v>
      </c>
      <c r="E62" s="178">
        <v>208.47601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0</v>
      </c>
      <c r="O62" s="180">
        <f>ROUND(E62*N62,2)</f>
        <v>0</v>
      </c>
      <c r="P62" s="180">
        <v>9.6000000000000009E-3</v>
      </c>
      <c r="Q62" s="180">
        <f>ROUND(E62*P62,2)</f>
        <v>2</v>
      </c>
      <c r="R62" s="180" t="s">
        <v>208</v>
      </c>
      <c r="S62" s="180" t="s">
        <v>139</v>
      </c>
      <c r="T62" s="181" t="s">
        <v>140</v>
      </c>
      <c r="U62" s="162">
        <v>0.05</v>
      </c>
      <c r="V62" s="162">
        <f>ROUND(E62*U62,2)</f>
        <v>10.42</v>
      </c>
      <c r="W62" s="162"/>
      <c r="X62" s="152"/>
      <c r="Y62" s="152"/>
      <c r="Z62" s="152"/>
      <c r="AA62" s="152"/>
      <c r="AB62" s="152"/>
      <c r="AC62" s="152"/>
      <c r="AD62" s="152"/>
      <c r="AE62" s="152"/>
      <c r="AF62" s="152"/>
      <c r="AG62" s="152" t="s">
        <v>141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94" t="s">
        <v>217</v>
      </c>
      <c r="D63" s="164"/>
      <c r="E63" s="165">
        <v>109.78280000000001</v>
      </c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52"/>
      <c r="Y63" s="152"/>
      <c r="Z63" s="152"/>
      <c r="AA63" s="152"/>
      <c r="AB63" s="152"/>
      <c r="AC63" s="152"/>
      <c r="AD63" s="152"/>
      <c r="AE63" s="152"/>
      <c r="AF63" s="152"/>
      <c r="AG63" s="152" t="s">
        <v>153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9"/>
      <c r="B64" s="160"/>
      <c r="C64" s="194" t="s">
        <v>218</v>
      </c>
      <c r="D64" s="164"/>
      <c r="E64" s="165">
        <v>98.693210000000008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2"/>
      <c r="Y64" s="152"/>
      <c r="Z64" s="152"/>
      <c r="AA64" s="152"/>
      <c r="AB64" s="152"/>
      <c r="AC64" s="152"/>
      <c r="AD64" s="152"/>
      <c r="AE64" s="152"/>
      <c r="AF64" s="152"/>
      <c r="AG64" s="152" t="s">
        <v>153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5">
        <v>23</v>
      </c>
      <c r="B65" s="176" t="s">
        <v>219</v>
      </c>
      <c r="C65" s="193" t="s">
        <v>220</v>
      </c>
      <c r="D65" s="177" t="s">
        <v>137</v>
      </c>
      <c r="E65" s="178">
        <v>17.036000000000001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 t="s">
        <v>208</v>
      </c>
      <c r="S65" s="180" t="s">
        <v>139</v>
      </c>
      <c r="T65" s="181" t="s">
        <v>140</v>
      </c>
      <c r="U65" s="162">
        <v>0.08</v>
      </c>
      <c r="V65" s="162">
        <f>ROUND(E65*U65,2)</f>
        <v>1.36</v>
      </c>
      <c r="W65" s="162"/>
      <c r="X65" s="152"/>
      <c r="Y65" s="152"/>
      <c r="Z65" s="152"/>
      <c r="AA65" s="152"/>
      <c r="AB65" s="152"/>
      <c r="AC65" s="152"/>
      <c r="AD65" s="152"/>
      <c r="AE65" s="152"/>
      <c r="AF65" s="152"/>
      <c r="AG65" s="152" t="s">
        <v>141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9"/>
      <c r="B66" s="160"/>
      <c r="C66" s="194" t="s">
        <v>221</v>
      </c>
      <c r="D66" s="164"/>
      <c r="E66" s="165">
        <v>17.036000000000001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2"/>
      <c r="Y66" s="152"/>
      <c r="Z66" s="152"/>
      <c r="AA66" s="152"/>
      <c r="AB66" s="152"/>
      <c r="AC66" s="152"/>
      <c r="AD66" s="152"/>
      <c r="AE66" s="152"/>
      <c r="AF66" s="152"/>
      <c r="AG66" s="152" t="s">
        <v>153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75">
        <v>24</v>
      </c>
      <c r="B67" s="176" t="s">
        <v>222</v>
      </c>
      <c r="C67" s="193" t="s">
        <v>223</v>
      </c>
      <c r="D67" s="177" t="s">
        <v>137</v>
      </c>
      <c r="E67" s="178">
        <v>445.84350000000001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80">
        <v>2.4000000000000002E-3</v>
      </c>
      <c r="O67" s="180">
        <f>ROUND(E67*N67,2)</f>
        <v>1.07</v>
      </c>
      <c r="P67" s="180">
        <v>0</v>
      </c>
      <c r="Q67" s="180">
        <f>ROUND(E67*P67,2)</f>
        <v>0</v>
      </c>
      <c r="R67" s="180" t="s">
        <v>224</v>
      </c>
      <c r="S67" s="180" t="s">
        <v>139</v>
      </c>
      <c r="T67" s="181" t="s">
        <v>140</v>
      </c>
      <c r="U67" s="162">
        <v>0</v>
      </c>
      <c r="V67" s="162">
        <f>ROUND(E67*U67,2)</f>
        <v>0</v>
      </c>
      <c r="W67" s="162"/>
      <c r="X67" s="152"/>
      <c r="Y67" s="152"/>
      <c r="Z67" s="152"/>
      <c r="AA67" s="152"/>
      <c r="AB67" s="152"/>
      <c r="AC67" s="152"/>
      <c r="AD67" s="152"/>
      <c r="AE67" s="152"/>
      <c r="AF67" s="152"/>
      <c r="AG67" s="152" t="s">
        <v>225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/>
      <c r="B68" s="160"/>
      <c r="C68" s="194" t="s">
        <v>226</v>
      </c>
      <c r="D68" s="164"/>
      <c r="E68" s="165">
        <v>401.971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52"/>
      <c r="Y68" s="152"/>
      <c r="Z68" s="152"/>
      <c r="AA68" s="152"/>
      <c r="AB68" s="152"/>
      <c r="AC68" s="152"/>
      <c r="AD68" s="152"/>
      <c r="AE68" s="152"/>
      <c r="AF68" s="152"/>
      <c r="AG68" s="152" t="s">
        <v>153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194" t="s">
        <v>227</v>
      </c>
      <c r="D69" s="164"/>
      <c r="E69" s="165">
        <v>43.872500000000002</v>
      </c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2"/>
      <c r="Y69" s="152"/>
      <c r="Z69" s="152"/>
      <c r="AA69" s="152"/>
      <c r="AB69" s="152"/>
      <c r="AC69" s="152"/>
      <c r="AD69" s="152"/>
      <c r="AE69" s="152"/>
      <c r="AF69" s="152"/>
      <c r="AG69" s="152" t="s">
        <v>153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5">
        <v>25</v>
      </c>
      <c r="B70" s="176" t="s">
        <v>228</v>
      </c>
      <c r="C70" s="193" t="s">
        <v>229</v>
      </c>
      <c r="D70" s="177" t="s">
        <v>137</v>
      </c>
      <c r="E70" s="178">
        <v>219.74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4.8000000000000004E-3</v>
      </c>
      <c r="O70" s="180">
        <f>ROUND(E70*N70,2)</f>
        <v>1.05</v>
      </c>
      <c r="P70" s="180">
        <v>0</v>
      </c>
      <c r="Q70" s="180">
        <f>ROUND(E70*P70,2)</f>
        <v>0</v>
      </c>
      <c r="R70" s="180" t="s">
        <v>224</v>
      </c>
      <c r="S70" s="180" t="s">
        <v>139</v>
      </c>
      <c r="T70" s="181" t="s">
        <v>140</v>
      </c>
      <c r="U70" s="162">
        <v>0</v>
      </c>
      <c r="V70" s="162">
        <f>ROUND(E70*U70,2)</f>
        <v>0</v>
      </c>
      <c r="W70" s="162"/>
      <c r="X70" s="152"/>
      <c r="Y70" s="152"/>
      <c r="Z70" s="152"/>
      <c r="AA70" s="152"/>
      <c r="AB70" s="152"/>
      <c r="AC70" s="152"/>
      <c r="AD70" s="152"/>
      <c r="AE70" s="152"/>
      <c r="AF70" s="152"/>
      <c r="AG70" s="152" t="s">
        <v>225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194" t="s">
        <v>209</v>
      </c>
      <c r="D71" s="164"/>
      <c r="E71" s="165">
        <v>174.77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2"/>
      <c r="Y71" s="152"/>
      <c r="Z71" s="152"/>
      <c r="AA71" s="152"/>
      <c r="AB71" s="152"/>
      <c r="AC71" s="152"/>
      <c r="AD71" s="152"/>
      <c r="AE71" s="152"/>
      <c r="AF71" s="152"/>
      <c r="AG71" s="152" t="s">
        <v>153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94" t="s">
        <v>210</v>
      </c>
      <c r="D72" s="164"/>
      <c r="E72" s="165">
        <v>6.82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2"/>
      <c r="Y72" s="152"/>
      <c r="Z72" s="152"/>
      <c r="AA72" s="152"/>
      <c r="AB72" s="152"/>
      <c r="AC72" s="152"/>
      <c r="AD72" s="152"/>
      <c r="AE72" s="152"/>
      <c r="AF72" s="152"/>
      <c r="AG72" s="152" t="s">
        <v>153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9"/>
      <c r="B73" s="160"/>
      <c r="C73" s="194" t="s">
        <v>214</v>
      </c>
      <c r="D73" s="164"/>
      <c r="E73" s="165">
        <v>38.150000000000006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2"/>
      <c r="Y73" s="152"/>
      <c r="Z73" s="152"/>
      <c r="AA73" s="152"/>
      <c r="AB73" s="152"/>
      <c r="AC73" s="152"/>
      <c r="AD73" s="152"/>
      <c r="AE73" s="152"/>
      <c r="AF73" s="152"/>
      <c r="AG73" s="152" t="s">
        <v>153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75">
        <v>26</v>
      </c>
      <c r="B74" s="176" t="s">
        <v>230</v>
      </c>
      <c r="C74" s="193" t="s">
        <v>231</v>
      </c>
      <c r="D74" s="177" t="s">
        <v>137</v>
      </c>
      <c r="E74" s="178">
        <v>19.5914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8.0000000000000002E-3</v>
      </c>
      <c r="O74" s="180">
        <f>ROUND(E74*N74,2)</f>
        <v>0.16</v>
      </c>
      <c r="P74" s="180">
        <v>0</v>
      </c>
      <c r="Q74" s="180">
        <f>ROUND(E74*P74,2)</f>
        <v>0</v>
      </c>
      <c r="R74" s="180" t="s">
        <v>224</v>
      </c>
      <c r="S74" s="180" t="s">
        <v>139</v>
      </c>
      <c r="T74" s="181" t="s">
        <v>140</v>
      </c>
      <c r="U74" s="162">
        <v>0</v>
      </c>
      <c r="V74" s="162">
        <f>ROUND(E74*U74,2)</f>
        <v>0</v>
      </c>
      <c r="W74" s="162"/>
      <c r="X74" s="152"/>
      <c r="Y74" s="152"/>
      <c r="Z74" s="152"/>
      <c r="AA74" s="152"/>
      <c r="AB74" s="152"/>
      <c r="AC74" s="152"/>
      <c r="AD74" s="152"/>
      <c r="AE74" s="152"/>
      <c r="AF74" s="152"/>
      <c r="AG74" s="152" t="s">
        <v>225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94" t="s">
        <v>232</v>
      </c>
      <c r="D75" s="164"/>
      <c r="E75" s="165">
        <v>19.5914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2"/>
      <c r="Y75" s="152"/>
      <c r="Z75" s="152"/>
      <c r="AA75" s="152"/>
      <c r="AB75" s="152"/>
      <c r="AC75" s="152"/>
      <c r="AD75" s="152"/>
      <c r="AE75" s="152"/>
      <c r="AF75" s="152"/>
      <c r="AG75" s="152" t="s">
        <v>153</v>
      </c>
      <c r="AH75" s="152">
        <v>5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>
        <v>27</v>
      </c>
      <c r="B76" s="160" t="s">
        <v>233</v>
      </c>
      <c r="C76" s="196" t="s">
        <v>234</v>
      </c>
      <c r="D76" s="161" t="s">
        <v>0</v>
      </c>
      <c r="E76" s="190"/>
      <c r="F76" s="163"/>
      <c r="G76" s="162">
        <f>ROUND(E76*F76,2)</f>
        <v>0</v>
      </c>
      <c r="H76" s="163"/>
      <c r="I76" s="162">
        <f>ROUND(E76*H76,2)</f>
        <v>0</v>
      </c>
      <c r="J76" s="163"/>
      <c r="K76" s="162">
        <f>ROUND(E76*J76,2)</f>
        <v>0</v>
      </c>
      <c r="L76" s="162">
        <v>21</v>
      </c>
      <c r="M76" s="162">
        <f>G76*(1+L76/100)</f>
        <v>0</v>
      </c>
      <c r="N76" s="162">
        <v>0</v>
      </c>
      <c r="O76" s="162">
        <f>ROUND(E76*N76,2)</f>
        <v>0</v>
      </c>
      <c r="P76" s="162">
        <v>0</v>
      </c>
      <c r="Q76" s="162">
        <f>ROUND(E76*P76,2)</f>
        <v>0</v>
      </c>
      <c r="R76" s="162" t="s">
        <v>208</v>
      </c>
      <c r="S76" s="162" t="s">
        <v>139</v>
      </c>
      <c r="T76" s="162" t="s">
        <v>140</v>
      </c>
      <c r="U76" s="162">
        <v>0</v>
      </c>
      <c r="V76" s="162">
        <f>ROUND(E76*U76,2)</f>
        <v>0</v>
      </c>
      <c r="W76" s="162"/>
      <c r="X76" s="152"/>
      <c r="Y76" s="152"/>
      <c r="Z76" s="152"/>
      <c r="AA76" s="152"/>
      <c r="AB76" s="152"/>
      <c r="AC76" s="152"/>
      <c r="AD76" s="152"/>
      <c r="AE76" s="152"/>
      <c r="AF76" s="152"/>
      <c r="AG76" s="152" t="s">
        <v>197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253" t="s">
        <v>205</v>
      </c>
      <c r="D77" s="254"/>
      <c r="E77" s="254"/>
      <c r="F77" s="254"/>
      <c r="G77" s="254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2"/>
      <c r="Y77" s="152"/>
      <c r="Z77" s="152"/>
      <c r="AA77" s="152"/>
      <c r="AB77" s="152"/>
      <c r="AC77" s="152"/>
      <c r="AD77" s="152"/>
      <c r="AE77" s="152"/>
      <c r="AF77" s="152"/>
      <c r="AG77" s="152" t="s">
        <v>143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69" t="s">
        <v>133</v>
      </c>
      <c r="B78" s="170" t="s">
        <v>85</v>
      </c>
      <c r="C78" s="192" t="s">
        <v>86</v>
      </c>
      <c r="D78" s="171"/>
      <c r="E78" s="172"/>
      <c r="F78" s="173"/>
      <c r="G78" s="173">
        <f>SUMIF(AG79:AG84,"&lt;&gt;NOR",G79:G84)</f>
        <v>0</v>
      </c>
      <c r="H78" s="173"/>
      <c r="I78" s="173">
        <f>SUM(I79:I84)</f>
        <v>0</v>
      </c>
      <c r="J78" s="173"/>
      <c r="K78" s="173">
        <f>SUM(K79:K84)</f>
        <v>0</v>
      </c>
      <c r="L78" s="173"/>
      <c r="M78" s="173">
        <f>SUM(M79:M84)</f>
        <v>0</v>
      </c>
      <c r="N78" s="173"/>
      <c r="O78" s="173">
        <f>SUM(O79:O84)</f>
        <v>0.16999999999999998</v>
      </c>
      <c r="P78" s="173"/>
      <c r="Q78" s="173">
        <f>SUM(Q79:Q84)</f>
        <v>0.04</v>
      </c>
      <c r="R78" s="173"/>
      <c r="S78" s="173"/>
      <c r="T78" s="174"/>
      <c r="U78" s="168"/>
      <c r="V78" s="168">
        <f>SUM(V79:V84)</f>
        <v>10.18</v>
      </c>
      <c r="W78" s="168"/>
      <c r="AG78" t="s">
        <v>134</v>
      </c>
    </row>
    <row r="79" spans="1:60" ht="22.5" outlineLevel="1" x14ac:dyDescent="0.2">
      <c r="A79" s="175">
        <v>28</v>
      </c>
      <c r="B79" s="176" t="s">
        <v>235</v>
      </c>
      <c r="C79" s="193" t="s">
        <v>236</v>
      </c>
      <c r="D79" s="177" t="s">
        <v>146</v>
      </c>
      <c r="E79" s="178">
        <v>10.5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1.6900000000000001E-3</v>
      </c>
      <c r="O79" s="180">
        <f>ROUND(E79*N79,2)</f>
        <v>0.02</v>
      </c>
      <c r="P79" s="180">
        <v>0</v>
      </c>
      <c r="Q79" s="180">
        <f>ROUND(E79*P79,2)</f>
        <v>0</v>
      </c>
      <c r="R79" s="180" t="s">
        <v>237</v>
      </c>
      <c r="S79" s="180" t="s">
        <v>139</v>
      </c>
      <c r="T79" s="181" t="s">
        <v>140</v>
      </c>
      <c r="U79" s="162">
        <v>0.79700000000000004</v>
      </c>
      <c r="V79" s="162">
        <f>ROUND(E79*U79,2)</f>
        <v>8.3699999999999992</v>
      </c>
      <c r="W79" s="162"/>
      <c r="X79" s="152"/>
      <c r="Y79" s="152"/>
      <c r="Z79" s="152"/>
      <c r="AA79" s="152"/>
      <c r="AB79" s="152"/>
      <c r="AC79" s="152"/>
      <c r="AD79" s="152"/>
      <c r="AE79" s="152"/>
      <c r="AF79" s="152"/>
      <c r="AG79" s="152" t="s">
        <v>141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255" t="s">
        <v>238</v>
      </c>
      <c r="D80" s="256"/>
      <c r="E80" s="256"/>
      <c r="F80" s="256"/>
      <c r="G80" s="256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2"/>
      <c r="Y80" s="152"/>
      <c r="Z80" s="152"/>
      <c r="AA80" s="152"/>
      <c r="AB80" s="152"/>
      <c r="AC80" s="152"/>
      <c r="AD80" s="152"/>
      <c r="AE80" s="152"/>
      <c r="AF80" s="152"/>
      <c r="AG80" s="152" t="s">
        <v>143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33.75" outlineLevel="1" x14ac:dyDescent="0.2">
      <c r="A81" s="183">
        <v>29</v>
      </c>
      <c r="B81" s="184" t="s">
        <v>239</v>
      </c>
      <c r="C81" s="195" t="s">
        <v>240</v>
      </c>
      <c r="D81" s="185" t="s">
        <v>163</v>
      </c>
      <c r="E81" s="186">
        <v>2</v>
      </c>
      <c r="F81" s="187"/>
      <c r="G81" s="188">
        <f>ROUND(E81*F81,2)</f>
        <v>0</v>
      </c>
      <c r="H81" s="187"/>
      <c r="I81" s="188">
        <f>ROUND(E81*H81,2)</f>
        <v>0</v>
      </c>
      <c r="J81" s="187"/>
      <c r="K81" s="188">
        <f>ROUND(E81*J81,2)</f>
        <v>0</v>
      </c>
      <c r="L81" s="188">
        <v>21</v>
      </c>
      <c r="M81" s="188">
        <f>G81*(1+L81/100)</f>
        <v>0</v>
      </c>
      <c r="N81" s="188">
        <v>7.6630000000000004E-2</v>
      </c>
      <c r="O81" s="188">
        <f>ROUND(E81*N81,2)</f>
        <v>0.15</v>
      </c>
      <c r="P81" s="188">
        <v>0</v>
      </c>
      <c r="Q81" s="188">
        <f>ROUND(E81*P81,2)</f>
        <v>0</v>
      </c>
      <c r="R81" s="188" t="s">
        <v>237</v>
      </c>
      <c r="S81" s="188" t="s">
        <v>139</v>
      </c>
      <c r="T81" s="189" t="s">
        <v>140</v>
      </c>
      <c r="U81" s="162">
        <v>0.5</v>
      </c>
      <c r="V81" s="162">
        <f>ROUND(E81*U81,2)</f>
        <v>1</v>
      </c>
      <c r="W81" s="162"/>
      <c r="X81" s="152"/>
      <c r="Y81" s="152"/>
      <c r="Z81" s="152"/>
      <c r="AA81" s="152"/>
      <c r="AB81" s="152"/>
      <c r="AC81" s="152"/>
      <c r="AD81" s="152"/>
      <c r="AE81" s="152"/>
      <c r="AF81" s="152"/>
      <c r="AG81" s="152" t="s">
        <v>141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75">
        <v>30</v>
      </c>
      <c r="B82" s="176" t="s">
        <v>241</v>
      </c>
      <c r="C82" s="193" t="s">
        <v>242</v>
      </c>
      <c r="D82" s="177" t="s">
        <v>163</v>
      </c>
      <c r="E82" s="178">
        <v>2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0</v>
      </c>
      <c r="N82" s="180">
        <v>0</v>
      </c>
      <c r="O82" s="180">
        <f>ROUND(E82*N82,2)</f>
        <v>0</v>
      </c>
      <c r="P82" s="180">
        <v>2.1130000000000003E-2</v>
      </c>
      <c r="Q82" s="180">
        <f>ROUND(E82*P82,2)</f>
        <v>0.04</v>
      </c>
      <c r="R82" s="180" t="s">
        <v>237</v>
      </c>
      <c r="S82" s="180" t="s">
        <v>139</v>
      </c>
      <c r="T82" s="181" t="s">
        <v>140</v>
      </c>
      <c r="U82" s="162">
        <v>0.40300000000000002</v>
      </c>
      <c r="V82" s="162">
        <f>ROUND(E82*U82,2)</f>
        <v>0.81</v>
      </c>
      <c r="W82" s="162"/>
      <c r="X82" s="152"/>
      <c r="Y82" s="152"/>
      <c r="Z82" s="152"/>
      <c r="AA82" s="152"/>
      <c r="AB82" s="152"/>
      <c r="AC82" s="152"/>
      <c r="AD82" s="152"/>
      <c r="AE82" s="152"/>
      <c r="AF82" s="152"/>
      <c r="AG82" s="152" t="s">
        <v>141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9">
        <v>31</v>
      </c>
      <c r="B83" s="160" t="s">
        <v>243</v>
      </c>
      <c r="C83" s="196" t="s">
        <v>244</v>
      </c>
      <c r="D83" s="161" t="s">
        <v>0</v>
      </c>
      <c r="E83" s="190"/>
      <c r="F83" s="163"/>
      <c r="G83" s="162">
        <f>ROUND(E83*F83,2)</f>
        <v>0</v>
      </c>
      <c r="H83" s="163"/>
      <c r="I83" s="162">
        <f>ROUND(E83*H83,2)</f>
        <v>0</v>
      </c>
      <c r="J83" s="163"/>
      <c r="K83" s="162">
        <f>ROUND(E83*J83,2)</f>
        <v>0</v>
      </c>
      <c r="L83" s="162">
        <v>21</v>
      </c>
      <c r="M83" s="162">
        <f>G83*(1+L83/100)</f>
        <v>0</v>
      </c>
      <c r="N83" s="162">
        <v>0</v>
      </c>
      <c r="O83" s="162">
        <f>ROUND(E83*N83,2)</f>
        <v>0</v>
      </c>
      <c r="P83" s="162">
        <v>0</v>
      </c>
      <c r="Q83" s="162">
        <f>ROUND(E83*P83,2)</f>
        <v>0</v>
      </c>
      <c r="R83" s="162" t="s">
        <v>237</v>
      </c>
      <c r="S83" s="162" t="s">
        <v>139</v>
      </c>
      <c r="T83" s="162" t="s">
        <v>140</v>
      </c>
      <c r="U83" s="162">
        <v>0</v>
      </c>
      <c r="V83" s="162">
        <f>ROUND(E83*U83,2)</f>
        <v>0</v>
      </c>
      <c r="W83" s="162"/>
      <c r="X83" s="152"/>
      <c r="Y83" s="152"/>
      <c r="Z83" s="152"/>
      <c r="AA83" s="152"/>
      <c r="AB83" s="152"/>
      <c r="AC83" s="152"/>
      <c r="AD83" s="152"/>
      <c r="AE83" s="152"/>
      <c r="AF83" s="152"/>
      <c r="AG83" s="152" t="s">
        <v>197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253" t="s">
        <v>245</v>
      </c>
      <c r="D84" s="254"/>
      <c r="E84" s="254"/>
      <c r="F84" s="254"/>
      <c r="G84" s="254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52"/>
      <c r="Y84" s="152"/>
      <c r="Z84" s="152"/>
      <c r="AA84" s="152"/>
      <c r="AB84" s="152"/>
      <c r="AC84" s="152"/>
      <c r="AD84" s="152"/>
      <c r="AE84" s="152"/>
      <c r="AF84" s="152"/>
      <c r="AG84" s="152" t="s">
        <v>143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x14ac:dyDescent="0.2">
      <c r="A85" s="169" t="s">
        <v>133</v>
      </c>
      <c r="B85" s="170" t="s">
        <v>87</v>
      </c>
      <c r="C85" s="192" t="s">
        <v>88</v>
      </c>
      <c r="D85" s="171"/>
      <c r="E85" s="172"/>
      <c r="F85" s="173"/>
      <c r="G85" s="173">
        <f>SUMIF(AG86:AG131,"&lt;&gt;NOR",G86:G131)</f>
        <v>0</v>
      </c>
      <c r="H85" s="173"/>
      <c r="I85" s="173">
        <f>SUM(I86:I131)</f>
        <v>0</v>
      </c>
      <c r="J85" s="173"/>
      <c r="K85" s="173">
        <f>SUM(K86:K131)</f>
        <v>0</v>
      </c>
      <c r="L85" s="173"/>
      <c r="M85" s="173">
        <f>SUM(M86:M131)</f>
        <v>0</v>
      </c>
      <c r="N85" s="173"/>
      <c r="O85" s="173">
        <f>SUM(O86:O131)</f>
        <v>4.8100000000000005</v>
      </c>
      <c r="P85" s="173"/>
      <c r="Q85" s="173">
        <f>SUM(Q86:Q131)</f>
        <v>7.05</v>
      </c>
      <c r="R85" s="173"/>
      <c r="S85" s="173"/>
      <c r="T85" s="174"/>
      <c r="U85" s="168"/>
      <c r="V85" s="168">
        <f>SUM(V86:V131)</f>
        <v>207.09</v>
      </c>
      <c r="W85" s="168"/>
      <c r="AG85" t="s">
        <v>134</v>
      </c>
    </row>
    <row r="86" spans="1:60" ht="22.5" outlineLevel="1" x14ac:dyDescent="0.2">
      <c r="A86" s="175">
        <v>32</v>
      </c>
      <c r="B86" s="176" t="s">
        <v>246</v>
      </c>
      <c r="C86" s="193" t="s">
        <v>247</v>
      </c>
      <c r="D86" s="177" t="s">
        <v>146</v>
      </c>
      <c r="E86" s="178">
        <v>64.018000000000001</v>
      </c>
      <c r="F86" s="179"/>
      <c r="G86" s="180">
        <f>ROUND(E86*F86,2)</f>
        <v>0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0</v>
      </c>
      <c r="N86" s="180">
        <v>0</v>
      </c>
      <c r="O86" s="180">
        <f>ROUND(E86*N86,2)</f>
        <v>0</v>
      </c>
      <c r="P86" s="180">
        <v>0</v>
      </c>
      <c r="Q86" s="180">
        <f>ROUND(E86*P86,2)</f>
        <v>0</v>
      </c>
      <c r="R86" s="180" t="s">
        <v>248</v>
      </c>
      <c r="S86" s="180" t="s">
        <v>139</v>
      </c>
      <c r="T86" s="181" t="s">
        <v>140</v>
      </c>
      <c r="U86" s="162">
        <v>0.34</v>
      </c>
      <c r="V86" s="162">
        <f>ROUND(E86*U86,2)</f>
        <v>21.77</v>
      </c>
      <c r="W86" s="162"/>
      <c r="X86" s="152"/>
      <c r="Y86" s="152"/>
      <c r="Z86" s="152"/>
      <c r="AA86" s="152"/>
      <c r="AB86" s="152"/>
      <c r="AC86" s="152"/>
      <c r="AD86" s="152"/>
      <c r="AE86" s="152"/>
      <c r="AF86" s="152"/>
      <c r="AG86" s="152" t="s">
        <v>141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94" t="s">
        <v>249</v>
      </c>
      <c r="D87" s="164"/>
      <c r="E87" s="165">
        <v>64.018000000000001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52"/>
      <c r="Y87" s="152"/>
      <c r="Z87" s="152"/>
      <c r="AA87" s="152"/>
      <c r="AB87" s="152"/>
      <c r="AC87" s="152"/>
      <c r="AD87" s="152"/>
      <c r="AE87" s="152"/>
      <c r="AF87" s="152"/>
      <c r="AG87" s="152" t="s">
        <v>153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33.75" outlineLevel="1" x14ac:dyDescent="0.2">
      <c r="A88" s="175">
        <v>33</v>
      </c>
      <c r="B88" s="176" t="s">
        <v>250</v>
      </c>
      <c r="C88" s="193" t="s">
        <v>251</v>
      </c>
      <c r="D88" s="177" t="s">
        <v>146</v>
      </c>
      <c r="E88" s="178">
        <v>64.018000000000001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9.9000000000000021E-4</v>
      </c>
      <c r="O88" s="180">
        <f>ROUND(E88*N88,2)</f>
        <v>0.06</v>
      </c>
      <c r="P88" s="180">
        <v>0</v>
      </c>
      <c r="Q88" s="180">
        <f>ROUND(E88*P88,2)</f>
        <v>0</v>
      </c>
      <c r="R88" s="180" t="s">
        <v>248</v>
      </c>
      <c r="S88" s="180" t="s">
        <v>139</v>
      </c>
      <c r="T88" s="181" t="s">
        <v>140</v>
      </c>
      <c r="U88" s="162">
        <v>0.26200000000000001</v>
      </c>
      <c r="V88" s="162">
        <f>ROUND(E88*U88,2)</f>
        <v>16.77</v>
      </c>
      <c r="W88" s="162"/>
      <c r="X88" s="152"/>
      <c r="Y88" s="152"/>
      <c r="Z88" s="152"/>
      <c r="AA88" s="152"/>
      <c r="AB88" s="152"/>
      <c r="AC88" s="152"/>
      <c r="AD88" s="152"/>
      <c r="AE88" s="152"/>
      <c r="AF88" s="152"/>
      <c r="AG88" s="152" t="s">
        <v>141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9"/>
      <c r="B89" s="160"/>
      <c r="C89" s="194" t="s">
        <v>249</v>
      </c>
      <c r="D89" s="164"/>
      <c r="E89" s="165">
        <v>64.018000000000001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52"/>
      <c r="Y89" s="152"/>
      <c r="Z89" s="152"/>
      <c r="AA89" s="152"/>
      <c r="AB89" s="152"/>
      <c r="AC89" s="152"/>
      <c r="AD89" s="152"/>
      <c r="AE89" s="152"/>
      <c r="AF89" s="152"/>
      <c r="AG89" s="152" t="s">
        <v>153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33.75" outlineLevel="1" x14ac:dyDescent="0.2">
      <c r="A90" s="175">
        <v>34</v>
      </c>
      <c r="B90" s="176" t="s">
        <v>252</v>
      </c>
      <c r="C90" s="193" t="s">
        <v>253</v>
      </c>
      <c r="D90" s="177" t="s">
        <v>137</v>
      </c>
      <c r="E90" s="178">
        <v>40.766450000000006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80">
        <v>0</v>
      </c>
      <c r="O90" s="180">
        <f>ROUND(E90*N90,2)</f>
        <v>0</v>
      </c>
      <c r="P90" s="180">
        <v>0</v>
      </c>
      <c r="Q90" s="180">
        <f>ROUND(E90*P90,2)</f>
        <v>0</v>
      </c>
      <c r="R90" s="180" t="s">
        <v>248</v>
      </c>
      <c r="S90" s="180" t="s">
        <v>139</v>
      </c>
      <c r="T90" s="181" t="s">
        <v>140</v>
      </c>
      <c r="U90" s="162">
        <v>0.29200000000000004</v>
      </c>
      <c r="V90" s="162">
        <f>ROUND(E90*U90,2)</f>
        <v>11.9</v>
      </c>
      <c r="W90" s="162"/>
      <c r="X90" s="152"/>
      <c r="Y90" s="152"/>
      <c r="Z90" s="152"/>
      <c r="AA90" s="152"/>
      <c r="AB90" s="152"/>
      <c r="AC90" s="152"/>
      <c r="AD90" s="152"/>
      <c r="AE90" s="152"/>
      <c r="AF90" s="152"/>
      <c r="AG90" s="152" t="s">
        <v>141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9"/>
      <c r="B91" s="160"/>
      <c r="C91" s="194" t="s">
        <v>254</v>
      </c>
      <c r="D91" s="164"/>
      <c r="E91" s="165">
        <v>6.6944500000000007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52"/>
      <c r="Y91" s="152"/>
      <c r="Z91" s="152"/>
      <c r="AA91" s="152"/>
      <c r="AB91" s="152"/>
      <c r="AC91" s="152"/>
      <c r="AD91" s="152"/>
      <c r="AE91" s="152"/>
      <c r="AF91" s="152"/>
      <c r="AG91" s="152" t="s">
        <v>153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194" t="s">
        <v>255</v>
      </c>
      <c r="D92" s="164"/>
      <c r="E92" s="165">
        <v>34.072000000000003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2"/>
      <c r="Y92" s="152"/>
      <c r="Z92" s="152"/>
      <c r="AA92" s="152"/>
      <c r="AB92" s="152"/>
      <c r="AC92" s="152"/>
      <c r="AD92" s="152"/>
      <c r="AE92" s="152"/>
      <c r="AF92" s="152"/>
      <c r="AG92" s="152" t="s">
        <v>153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75">
        <v>35</v>
      </c>
      <c r="B93" s="176" t="s">
        <v>256</v>
      </c>
      <c r="C93" s="193" t="s">
        <v>257</v>
      </c>
      <c r="D93" s="177" t="s">
        <v>137</v>
      </c>
      <c r="E93" s="178">
        <v>236.80640000000002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1.4500000000000001E-3</v>
      </c>
      <c r="O93" s="180">
        <f>ROUND(E93*N93,2)</f>
        <v>0.34</v>
      </c>
      <c r="P93" s="180">
        <v>0</v>
      </c>
      <c r="Q93" s="180">
        <f>ROUND(E93*P93,2)</f>
        <v>0</v>
      </c>
      <c r="R93" s="180" t="s">
        <v>248</v>
      </c>
      <c r="S93" s="180" t="s">
        <v>139</v>
      </c>
      <c r="T93" s="181" t="s">
        <v>140</v>
      </c>
      <c r="U93" s="162">
        <v>5.5E-2</v>
      </c>
      <c r="V93" s="162">
        <f>ROUND(E93*U93,2)</f>
        <v>13.02</v>
      </c>
      <c r="W93" s="162"/>
      <c r="X93" s="152"/>
      <c r="Y93" s="152"/>
      <c r="Z93" s="152"/>
      <c r="AA93" s="152"/>
      <c r="AB93" s="152"/>
      <c r="AC93" s="152"/>
      <c r="AD93" s="152"/>
      <c r="AE93" s="152"/>
      <c r="AF93" s="152"/>
      <c r="AG93" s="152" t="s">
        <v>141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194" t="s">
        <v>258</v>
      </c>
      <c r="D94" s="164"/>
      <c r="E94" s="165">
        <v>109.79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2"/>
      <c r="Y94" s="152"/>
      <c r="Z94" s="152"/>
      <c r="AA94" s="152"/>
      <c r="AB94" s="152"/>
      <c r="AC94" s="152"/>
      <c r="AD94" s="152"/>
      <c r="AE94" s="152"/>
      <c r="AF94" s="152"/>
      <c r="AG94" s="152" t="s">
        <v>153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94" t="s">
        <v>259</v>
      </c>
      <c r="D95" s="164"/>
      <c r="E95" s="165">
        <v>98.7</v>
      </c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2"/>
      <c r="Y95" s="152"/>
      <c r="Z95" s="152"/>
      <c r="AA95" s="152"/>
      <c r="AB95" s="152"/>
      <c r="AC95" s="152"/>
      <c r="AD95" s="152"/>
      <c r="AE95" s="152"/>
      <c r="AF95" s="152"/>
      <c r="AG95" s="152" t="s">
        <v>153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194" t="s">
        <v>260</v>
      </c>
      <c r="D96" s="164"/>
      <c r="E96" s="165">
        <v>35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2"/>
      <c r="Y96" s="152"/>
      <c r="Z96" s="152"/>
      <c r="AA96" s="152"/>
      <c r="AB96" s="152"/>
      <c r="AC96" s="152"/>
      <c r="AD96" s="152"/>
      <c r="AE96" s="152"/>
      <c r="AF96" s="152"/>
      <c r="AG96" s="152" t="s">
        <v>153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9"/>
      <c r="B97" s="160"/>
      <c r="C97" s="194" t="s">
        <v>261</v>
      </c>
      <c r="D97" s="164"/>
      <c r="E97" s="165">
        <v>-6.6835999999999993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2"/>
      <c r="Y97" s="152"/>
      <c r="Z97" s="152"/>
      <c r="AA97" s="152"/>
      <c r="AB97" s="152"/>
      <c r="AC97" s="152"/>
      <c r="AD97" s="152"/>
      <c r="AE97" s="152"/>
      <c r="AF97" s="152"/>
      <c r="AG97" s="152" t="s">
        <v>153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ht="56.25" outlineLevel="1" x14ac:dyDescent="0.2">
      <c r="A98" s="175">
        <v>36</v>
      </c>
      <c r="B98" s="176" t="s">
        <v>262</v>
      </c>
      <c r="C98" s="193" t="s">
        <v>263</v>
      </c>
      <c r="D98" s="177" t="s">
        <v>137</v>
      </c>
      <c r="E98" s="178">
        <v>29.472000000000001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21</v>
      </c>
      <c r="M98" s="180">
        <f>G98*(1+L98/100)</f>
        <v>0</v>
      </c>
      <c r="N98" s="180">
        <v>1.3310000000000001E-2</v>
      </c>
      <c r="O98" s="180">
        <f>ROUND(E98*N98,2)</f>
        <v>0.39</v>
      </c>
      <c r="P98" s="180">
        <v>0</v>
      </c>
      <c r="Q98" s="180">
        <f>ROUND(E98*P98,2)</f>
        <v>0</v>
      </c>
      <c r="R98" s="180" t="s">
        <v>248</v>
      </c>
      <c r="S98" s="180" t="s">
        <v>139</v>
      </c>
      <c r="T98" s="181" t="s">
        <v>140</v>
      </c>
      <c r="U98" s="162">
        <v>0.74600000000000011</v>
      </c>
      <c r="V98" s="162">
        <f>ROUND(E98*U98,2)</f>
        <v>21.99</v>
      </c>
      <c r="W98" s="162"/>
      <c r="X98" s="152"/>
      <c r="Y98" s="152"/>
      <c r="Z98" s="152"/>
      <c r="AA98" s="152"/>
      <c r="AB98" s="152"/>
      <c r="AC98" s="152"/>
      <c r="AD98" s="152"/>
      <c r="AE98" s="152"/>
      <c r="AF98" s="152"/>
      <c r="AG98" s="152" t="s">
        <v>141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194" t="s">
        <v>264</v>
      </c>
      <c r="D99" s="164"/>
      <c r="E99" s="165">
        <v>29.472000000000001</v>
      </c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2"/>
      <c r="Y99" s="152"/>
      <c r="Z99" s="152"/>
      <c r="AA99" s="152"/>
      <c r="AB99" s="152"/>
      <c r="AC99" s="152"/>
      <c r="AD99" s="152"/>
      <c r="AE99" s="152"/>
      <c r="AF99" s="152"/>
      <c r="AG99" s="152" t="s">
        <v>153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ht="33.75" outlineLevel="1" x14ac:dyDescent="0.2">
      <c r="A100" s="175">
        <v>37</v>
      </c>
      <c r="B100" s="176" t="s">
        <v>265</v>
      </c>
      <c r="C100" s="193" t="s">
        <v>266</v>
      </c>
      <c r="D100" s="177" t="s">
        <v>137</v>
      </c>
      <c r="E100" s="178">
        <v>236.80640000000002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4.0300000000000006E-3</v>
      </c>
      <c r="O100" s="180">
        <f>ROUND(E100*N100,2)</f>
        <v>0.95</v>
      </c>
      <c r="P100" s="180">
        <v>0</v>
      </c>
      <c r="Q100" s="180">
        <f>ROUND(E100*P100,2)</f>
        <v>0</v>
      </c>
      <c r="R100" s="180" t="s">
        <v>248</v>
      </c>
      <c r="S100" s="180" t="s">
        <v>139</v>
      </c>
      <c r="T100" s="181" t="s">
        <v>140</v>
      </c>
      <c r="U100" s="162">
        <v>0.15600000000000003</v>
      </c>
      <c r="V100" s="162">
        <f>ROUND(E100*U100,2)</f>
        <v>36.94</v>
      </c>
      <c r="W100" s="16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141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94" t="s">
        <v>258</v>
      </c>
      <c r="D101" s="164"/>
      <c r="E101" s="165">
        <v>109.79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153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194" t="s">
        <v>259</v>
      </c>
      <c r="D102" s="164"/>
      <c r="E102" s="165">
        <v>98.7</v>
      </c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153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194" t="s">
        <v>260</v>
      </c>
      <c r="D103" s="164"/>
      <c r="E103" s="165">
        <v>35</v>
      </c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153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194" t="s">
        <v>261</v>
      </c>
      <c r="D104" s="164"/>
      <c r="E104" s="165">
        <v>-6.6835999999999993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153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75">
        <v>38</v>
      </c>
      <c r="B105" s="176" t="s">
        <v>267</v>
      </c>
      <c r="C105" s="193" t="s">
        <v>268</v>
      </c>
      <c r="D105" s="177" t="s">
        <v>146</v>
      </c>
      <c r="E105" s="178">
        <v>397.8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3.5800000000000003E-3</v>
      </c>
      <c r="O105" s="180">
        <f>ROUND(E105*N105,2)</f>
        <v>1.42</v>
      </c>
      <c r="P105" s="180">
        <v>0</v>
      </c>
      <c r="Q105" s="180">
        <f>ROUND(E105*P105,2)</f>
        <v>0</v>
      </c>
      <c r="R105" s="180" t="s">
        <v>248</v>
      </c>
      <c r="S105" s="180" t="s">
        <v>139</v>
      </c>
      <c r="T105" s="181" t="s">
        <v>140</v>
      </c>
      <c r="U105" s="162">
        <v>6.0000000000000005E-2</v>
      </c>
      <c r="V105" s="162">
        <f>ROUND(E105*U105,2)</f>
        <v>23.87</v>
      </c>
      <c r="W105" s="16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141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94" t="s">
        <v>269</v>
      </c>
      <c r="D106" s="164"/>
      <c r="E106" s="165">
        <v>171.60000000000002</v>
      </c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153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9"/>
      <c r="B107" s="160"/>
      <c r="C107" s="194" t="s">
        <v>270</v>
      </c>
      <c r="D107" s="164"/>
      <c r="E107" s="165">
        <v>193.20000000000002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153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194" t="s">
        <v>271</v>
      </c>
      <c r="D108" s="164"/>
      <c r="E108" s="165">
        <v>33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153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75">
        <v>39</v>
      </c>
      <c r="B109" s="176" t="s">
        <v>272</v>
      </c>
      <c r="C109" s="193" t="s">
        <v>273</v>
      </c>
      <c r="D109" s="177" t="s">
        <v>137</v>
      </c>
      <c r="E109" s="178">
        <v>243.09700000000001</v>
      </c>
      <c r="F109" s="179"/>
      <c r="G109" s="180">
        <f>ROUND(E109*F109,2)</f>
        <v>0</v>
      </c>
      <c r="H109" s="179"/>
      <c r="I109" s="180">
        <f>ROUND(E109*H109,2)</f>
        <v>0</v>
      </c>
      <c r="J109" s="179"/>
      <c r="K109" s="180">
        <f>ROUND(E109*J109,2)</f>
        <v>0</v>
      </c>
      <c r="L109" s="180">
        <v>21</v>
      </c>
      <c r="M109" s="180">
        <f>G109*(1+L109/100)</f>
        <v>0</v>
      </c>
      <c r="N109" s="180">
        <v>0</v>
      </c>
      <c r="O109" s="180">
        <f>ROUND(E109*N109,2)</f>
        <v>0</v>
      </c>
      <c r="P109" s="180">
        <v>1.5000000000000001E-2</v>
      </c>
      <c r="Q109" s="180">
        <f>ROUND(E109*P109,2)</f>
        <v>3.65</v>
      </c>
      <c r="R109" s="180" t="s">
        <v>248</v>
      </c>
      <c r="S109" s="180" t="s">
        <v>139</v>
      </c>
      <c r="T109" s="181" t="s">
        <v>140</v>
      </c>
      <c r="U109" s="162">
        <v>9.0000000000000011E-2</v>
      </c>
      <c r="V109" s="162">
        <f>ROUND(E109*U109,2)</f>
        <v>21.88</v>
      </c>
      <c r="W109" s="16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141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194" t="s">
        <v>202</v>
      </c>
      <c r="D110" s="164"/>
      <c r="E110" s="165">
        <v>243.09700000000001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153</v>
      </c>
      <c r="AH110" s="152">
        <v>5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22.5" outlineLevel="1" x14ac:dyDescent="0.2">
      <c r="A111" s="175">
        <v>40</v>
      </c>
      <c r="B111" s="176" t="s">
        <v>274</v>
      </c>
      <c r="C111" s="193" t="s">
        <v>275</v>
      </c>
      <c r="D111" s="177" t="s">
        <v>137</v>
      </c>
      <c r="E111" s="178">
        <v>486.19071000000002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7.0000000000000001E-3</v>
      </c>
      <c r="Q111" s="180">
        <f>ROUND(E111*P111,2)</f>
        <v>3.4</v>
      </c>
      <c r="R111" s="180" t="s">
        <v>248</v>
      </c>
      <c r="S111" s="180" t="s">
        <v>139</v>
      </c>
      <c r="T111" s="181" t="s">
        <v>140</v>
      </c>
      <c r="U111" s="162">
        <v>6.0000000000000005E-2</v>
      </c>
      <c r="V111" s="162">
        <f>ROUND(E111*U111,2)</f>
        <v>29.17</v>
      </c>
      <c r="W111" s="16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141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94" t="s">
        <v>202</v>
      </c>
      <c r="D112" s="164"/>
      <c r="E112" s="165">
        <v>243.09700000000001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153</v>
      </c>
      <c r="AH112" s="152">
        <v>5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194" t="s">
        <v>276</v>
      </c>
      <c r="D113" s="164"/>
      <c r="E113" s="165">
        <v>243.09371000000002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153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83">
        <v>41</v>
      </c>
      <c r="B114" s="184" t="s">
        <v>277</v>
      </c>
      <c r="C114" s="195" t="s">
        <v>278</v>
      </c>
      <c r="D114" s="185" t="s">
        <v>279</v>
      </c>
      <c r="E114" s="186">
        <v>2.35</v>
      </c>
      <c r="F114" s="187"/>
      <c r="G114" s="188">
        <f>ROUND(E114*F114,2)</f>
        <v>0</v>
      </c>
      <c r="H114" s="187"/>
      <c r="I114" s="188">
        <f>ROUND(E114*H114,2)</f>
        <v>0</v>
      </c>
      <c r="J114" s="187"/>
      <c r="K114" s="188">
        <f>ROUND(E114*J114,2)</f>
        <v>0</v>
      </c>
      <c r="L114" s="188">
        <v>21</v>
      </c>
      <c r="M114" s="188">
        <f>G114*(1+L114/100)</f>
        <v>0</v>
      </c>
      <c r="N114" s="188">
        <v>2.3570000000000001E-2</v>
      </c>
      <c r="O114" s="188">
        <f>ROUND(E114*N114,2)</f>
        <v>0.06</v>
      </c>
      <c r="P114" s="188">
        <v>0</v>
      </c>
      <c r="Q114" s="188">
        <f>ROUND(E114*P114,2)</f>
        <v>0</v>
      </c>
      <c r="R114" s="188" t="s">
        <v>248</v>
      </c>
      <c r="S114" s="188" t="s">
        <v>139</v>
      </c>
      <c r="T114" s="189" t="s">
        <v>140</v>
      </c>
      <c r="U114" s="162">
        <v>0</v>
      </c>
      <c r="V114" s="162">
        <f>ROUND(E114*U114,2)</f>
        <v>0</v>
      </c>
      <c r="W114" s="16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141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ht="22.5" outlineLevel="1" x14ac:dyDescent="0.2">
      <c r="A115" s="175">
        <v>42</v>
      </c>
      <c r="B115" s="176" t="s">
        <v>280</v>
      </c>
      <c r="C115" s="193" t="s">
        <v>281</v>
      </c>
      <c r="D115" s="177" t="s">
        <v>137</v>
      </c>
      <c r="E115" s="178">
        <v>34.072000000000003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0" t="s">
        <v>248</v>
      </c>
      <c r="S115" s="180" t="s">
        <v>139</v>
      </c>
      <c r="T115" s="181" t="s">
        <v>140</v>
      </c>
      <c r="U115" s="162">
        <v>0.28700000000000003</v>
      </c>
      <c r="V115" s="162">
        <f>ROUND(E115*U115,2)</f>
        <v>9.7799999999999994</v>
      </c>
      <c r="W115" s="16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141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94" t="s">
        <v>282</v>
      </c>
      <c r="D116" s="164"/>
      <c r="E116" s="165">
        <v>34.072000000000003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153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75">
        <v>43</v>
      </c>
      <c r="B117" s="176" t="s">
        <v>283</v>
      </c>
      <c r="C117" s="193" t="s">
        <v>284</v>
      </c>
      <c r="D117" s="177" t="s">
        <v>163</v>
      </c>
      <c r="E117" s="178">
        <v>33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0</v>
      </c>
      <c r="O117" s="180">
        <f>ROUND(E117*N117,2)</f>
        <v>0</v>
      </c>
      <c r="P117" s="180">
        <v>0</v>
      </c>
      <c r="Q117" s="180">
        <f>ROUND(E117*P117,2)</f>
        <v>0</v>
      </c>
      <c r="R117" s="180" t="s">
        <v>224</v>
      </c>
      <c r="S117" s="180" t="s">
        <v>139</v>
      </c>
      <c r="T117" s="181" t="s">
        <v>140</v>
      </c>
      <c r="U117" s="162">
        <v>0</v>
      </c>
      <c r="V117" s="162">
        <f>ROUND(E117*U117,2)</f>
        <v>0</v>
      </c>
      <c r="W117" s="16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225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194" t="s">
        <v>285</v>
      </c>
      <c r="D118" s="164"/>
      <c r="E118" s="165">
        <v>33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153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5">
        <v>44</v>
      </c>
      <c r="B119" s="176" t="s">
        <v>286</v>
      </c>
      <c r="C119" s="193" t="s">
        <v>287</v>
      </c>
      <c r="D119" s="177" t="s">
        <v>279</v>
      </c>
      <c r="E119" s="178">
        <v>0.93259000000000003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0.55000000000000004</v>
      </c>
      <c r="O119" s="180">
        <f>ROUND(E119*N119,2)</f>
        <v>0.51</v>
      </c>
      <c r="P119" s="180">
        <v>0</v>
      </c>
      <c r="Q119" s="180">
        <f>ROUND(E119*P119,2)</f>
        <v>0</v>
      </c>
      <c r="R119" s="180" t="s">
        <v>224</v>
      </c>
      <c r="S119" s="180" t="s">
        <v>139</v>
      </c>
      <c r="T119" s="181" t="s">
        <v>140</v>
      </c>
      <c r="U119" s="162">
        <v>0</v>
      </c>
      <c r="V119" s="162">
        <f>ROUND(E119*U119,2)</f>
        <v>0</v>
      </c>
      <c r="W119" s="16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225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97" t="s">
        <v>288</v>
      </c>
      <c r="D120" s="166"/>
      <c r="E120" s="167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153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98" t="s">
        <v>289</v>
      </c>
      <c r="D121" s="166"/>
      <c r="E121" s="167">
        <v>64.018000000000001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153</v>
      </c>
      <c r="AH121" s="152">
        <v>2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9"/>
      <c r="B122" s="160"/>
      <c r="C122" s="197" t="s">
        <v>290</v>
      </c>
      <c r="D122" s="166"/>
      <c r="E122" s="167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153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194" t="s">
        <v>291</v>
      </c>
      <c r="D123" s="164"/>
      <c r="E123" s="165">
        <v>0.66259000000000001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153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94" t="s">
        <v>292</v>
      </c>
      <c r="D124" s="164"/>
      <c r="E124" s="165">
        <v>0.27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/>
      <c r="W124" s="16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153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2.5" outlineLevel="1" x14ac:dyDescent="0.2">
      <c r="A125" s="175">
        <v>45</v>
      </c>
      <c r="B125" s="176" t="s">
        <v>293</v>
      </c>
      <c r="C125" s="193" t="s">
        <v>294</v>
      </c>
      <c r="D125" s="177" t="s">
        <v>137</v>
      </c>
      <c r="E125" s="178">
        <v>46.881420000000006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1.0900000000000002E-2</v>
      </c>
      <c r="O125" s="180">
        <f>ROUND(E125*N125,2)</f>
        <v>0.51</v>
      </c>
      <c r="P125" s="180">
        <v>0</v>
      </c>
      <c r="Q125" s="180">
        <f>ROUND(E125*P125,2)</f>
        <v>0</v>
      </c>
      <c r="R125" s="180" t="s">
        <v>224</v>
      </c>
      <c r="S125" s="180" t="s">
        <v>139</v>
      </c>
      <c r="T125" s="181" t="s">
        <v>140</v>
      </c>
      <c r="U125" s="162">
        <v>0</v>
      </c>
      <c r="V125" s="162">
        <f>ROUND(E125*U125,2)</f>
        <v>0</v>
      </c>
      <c r="W125" s="16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225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9"/>
      <c r="B126" s="160"/>
      <c r="C126" s="194" t="s">
        <v>295</v>
      </c>
      <c r="D126" s="164"/>
      <c r="E126" s="165">
        <v>46.881420000000006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153</v>
      </c>
      <c r="AH126" s="152">
        <v>5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75">
        <v>46</v>
      </c>
      <c r="B127" s="176" t="s">
        <v>296</v>
      </c>
      <c r="C127" s="193" t="s">
        <v>297</v>
      </c>
      <c r="D127" s="177" t="s">
        <v>137</v>
      </c>
      <c r="E127" s="178">
        <v>86.064220000000006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80">
        <v>6.6000000000000008E-3</v>
      </c>
      <c r="O127" s="180">
        <f>ROUND(E127*N127,2)</f>
        <v>0.56999999999999995</v>
      </c>
      <c r="P127" s="180">
        <v>0</v>
      </c>
      <c r="Q127" s="180">
        <f>ROUND(E127*P127,2)</f>
        <v>0</v>
      </c>
      <c r="R127" s="180" t="s">
        <v>224</v>
      </c>
      <c r="S127" s="180" t="s">
        <v>139</v>
      </c>
      <c r="T127" s="181" t="s">
        <v>140</v>
      </c>
      <c r="U127" s="162">
        <v>0</v>
      </c>
      <c r="V127" s="162">
        <f>ROUND(E127*U127,2)</f>
        <v>0</v>
      </c>
      <c r="W127" s="16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225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94" t="s">
        <v>295</v>
      </c>
      <c r="D128" s="164"/>
      <c r="E128" s="165">
        <v>46.881420000000006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153</v>
      </c>
      <c r="AH128" s="152">
        <v>5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94" t="s">
        <v>298</v>
      </c>
      <c r="D129" s="164"/>
      <c r="E129" s="165">
        <v>39.1828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153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>
        <v>47</v>
      </c>
      <c r="B130" s="160" t="s">
        <v>299</v>
      </c>
      <c r="C130" s="196" t="s">
        <v>300</v>
      </c>
      <c r="D130" s="161" t="s">
        <v>0</v>
      </c>
      <c r="E130" s="190"/>
      <c r="F130" s="163"/>
      <c r="G130" s="162">
        <f>ROUND(E130*F130,2)</f>
        <v>0</v>
      </c>
      <c r="H130" s="163"/>
      <c r="I130" s="162">
        <f>ROUND(E130*H130,2)</f>
        <v>0</v>
      </c>
      <c r="J130" s="163"/>
      <c r="K130" s="162">
        <f>ROUND(E130*J130,2)</f>
        <v>0</v>
      </c>
      <c r="L130" s="162">
        <v>21</v>
      </c>
      <c r="M130" s="162">
        <f>G130*(1+L130/100)</f>
        <v>0</v>
      </c>
      <c r="N130" s="162">
        <v>0</v>
      </c>
      <c r="O130" s="162">
        <f>ROUND(E130*N130,2)</f>
        <v>0</v>
      </c>
      <c r="P130" s="162">
        <v>0</v>
      </c>
      <c r="Q130" s="162">
        <f>ROUND(E130*P130,2)</f>
        <v>0</v>
      </c>
      <c r="R130" s="162" t="s">
        <v>248</v>
      </c>
      <c r="S130" s="162" t="s">
        <v>139</v>
      </c>
      <c r="T130" s="162" t="s">
        <v>140</v>
      </c>
      <c r="U130" s="162">
        <v>0</v>
      </c>
      <c r="V130" s="162">
        <f>ROUND(E130*U130,2)</f>
        <v>0</v>
      </c>
      <c r="W130" s="16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197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9"/>
      <c r="B131" s="160"/>
      <c r="C131" s="253" t="s">
        <v>205</v>
      </c>
      <c r="D131" s="254"/>
      <c r="E131" s="254"/>
      <c r="F131" s="254"/>
      <c r="G131" s="254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143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x14ac:dyDescent="0.2">
      <c r="A132" s="169" t="s">
        <v>133</v>
      </c>
      <c r="B132" s="170" t="s">
        <v>89</v>
      </c>
      <c r="C132" s="192" t="s">
        <v>90</v>
      </c>
      <c r="D132" s="171"/>
      <c r="E132" s="172"/>
      <c r="F132" s="173"/>
      <c r="G132" s="173">
        <f>SUMIF(AG133:AG190,"&lt;&gt;NOR",G133:G190)</f>
        <v>0</v>
      </c>
      <c r="H132" s="173"/>
      <c r="I132" s="173">
        <f>SUM(I133:I190)</f>
        <v>0</v>
      </c>
      <c r="J132" s="173"/>
      <c r="K132" s="173">
        <f>SUM(K133:K190)</f>
        <v>0</v>
      </c>
      <c r="L132" s="173"/>
      <c r="M132" s="173">
        <f>SUM(M133:M190)</f>
        <v>0</v>
      </c>
      <c r="N132" s="173"/>
      <c r="O132" s="173">
        <f>SUM(O133:O190)</f>
        <v>295.52</v>
      </c>
      <c r="P132" s="173"/>
      <c r="Q132" s="173">
        <f>SUM(Q133:Q190)</f>
        <v>2.5</v>
      </c>
      <c r="R132" s="173"/>
      <c r="S132" s="173"/>
      <c r="T132" s="174"/>
      <c r="U132" s="168"/>
      <c r="V132" s="168">
        <f>SUM(V133:V190)</f>
        <v>262.73999999999995</v>
      </c>
      <c r="W132" s="168"/>
      <c r="AG132" t="s">
        <v>134</v>
      </c>
    </row>
    <row r="133" spans="1:60" ht="22.5" outlineLevel="1" x14ac:dyDescent="0.2">
      <c r="A133" s="183">
        <v>48</v>
      </c>
      <c r="B133" s="184" t="s">
        <v>301</v>
      </c>
      <c r="C133" s="195" t="s">
        <v>302</v>
      </c>
      <c r="D133" s="185" t="s">
        <v>163</v>
      </c>
      <c r="E133" s="186">
        <v>5</v>
      </c>
      <c r="F133" s="187"/>
      <c r="G133" s="188">
        <f>ROUND(E133*F133,2)</f>
        <v>0</v>
      </c>
      <c r="H133" s="187"/>
      <c r="I133" s="188">
        <f>ROUND(E133*H133,2)</f>
        <v>0</v>
      </c>
      <c r="J133" s="187"/>
      <c r="K133" s="188">
        <f>ROUND(E133*J133,2)</f>
        <v>0</v>
      </c>
      <c r="L133" s="188">
        <v>21</v>
      </c>
      <c r="M133" s="188">
        <f>G133*(1+L133/100)</f>
        <v>0</v>
      </c>
      <c r="N133" s="188">
        <v>2.0000000000000001E-4</v>
      </c>
      <c r="O133" s="188">
        <f>ROUND(E133*N133,2)</f>
        <v>0</v>
      </c>
      <c r="P133" s="188">
        <v>0</v>
      </c>
      <c r="Q133" s="188">
        <f>ROUND(E133*P133,2)</f>
        <v>0</v>
      </c>
      <c r="R133" s="188" t="s">
        <v>303</v>
      </c>
      <c r="S133" s="188" t="s">
        <v>139</v>
      </c>
      <c r="T133" s="189" t="s">
        <v>140</v>
      </c>
      <c r="U133" s="162">
        <v>0.45414000000000004</v>
      </c>
      <c r="V133" s="162">
        <f>ROUND(E133*U133,2)</f>
        <v>2.27</v>
      </c>
      <c r="W133" s="16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141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ht="33.75" outlineLevel="1" x14ac:dyDescent="0.2">
      <c r="A134" s="183">
        <v>49</v>
      </c>
      <c r="B134" s="184" t="s">
        <v>304</v>
      </c>
      <c r="C134" s="195" t="s">
        <v>305</v>
      </c>
      <c r="D134" s="185" t="s">
        <v>163</v>
      </c>
      <c r="E134" s="186">
        <v>10</v>
      </c>
      <c r="F134" s="187"/>
      <c r="G134" s="188">
        <f>ROUND(E134*F134,2)</f>
        <v>0</v>
      </c>
      <c r="H134" s="187"/>
      <c r="I134" s="188">
        <f>ROUND(E134*H134,2)</f>
        <v>0</v>
      </c>
      <c r="J134" s="187"/>
      <c r="K134" s="188">
        <f>ROUND(E134*J134,2)</f>
        <v>0</v>
      </c>
      <c r="L134" s="188">
        <v>21</v>
      </c>
      <c r="M134" s="188">
        <f>G134*(1+L134/100)</f>
        <v>0</v>
      </c>
      <c r="N134" s="188">
        <v>0</v>
      </c>
      <c r="O134" s="188">
        <f>ROUND(E134*N134,2)</f>
        <v>0</v>
      </c>
      <c r="P134" s="188">
        <v>4.6300000000000004E-3</v>
      </c>
      <c r="Q134" s="188">
        <f>ROUND(E134*P134,2)</f>
        <v>0.05</v>
      </c>
      <c r="R134" s="188" t="s">
        <v>303</v>
      </c>
      <c r="S134" s="188" t="s">
        <v>139</v>
      </c>
      <c r="T134" s="189" t="s">
        <v>140</v>
      </c>
      <c r="U134" s="162">
        <v>9.2000000000000012E-2</v>
      </c>
      <c r="V134" s="162">
        <f>ROUND(E134*U134,2)</f>
        <v>0.92</v>
      </c>
      <c r="W134" s="16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141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ht="33.75" outlineLevel="1" x14ac:dyDescent="0.2">
      <c r="A135" s="183">
        <v>50</v>
      </c>
      <c r="B135" s="184" t="s">
        <v>306</v>
      </c>
      <c r="C135" s="195" t="s">
        <v>307</v>
      </c>
      <c r="D135" s="185" t="s">
        <v>163</v>
      </c>
      <c r="E135" s="186">
        <v>83</v>
      </c>
      <c r="F135" s="187"/>
      <c r="G135" s="188">
        <f>ROUND(E135*F135,2)</f>
        <v>0</v>
      </c>
      <c r="H135" s="187"/>
      <c r="I135" s="188">
        <f>ROUND(E135*H135,2)</f>
        <v>0</v>
      </c>
      <c r="J135" s="187"/>
      <c r="K135" s="188">
        <f>ROUND(E135*J135,2)</f>
        <v>0</v>
      </c>
      <c r="L135" s="188">
        <v>21</v>
      </c>
      <c r="M135" s="188">
        <f>G135*(1+L135/100)</f>
        <v>0</v>
      </c>
      <c r="N135" s="188">
        <v>0</v>
      </c>
      <c r="O135" s="188">
        <f>ROUND(E135*N135,2)</f>
        <v>0</v>
      </c>
      <c r="P135" s="188">
        <v>4.1600000000000005E-3</v>
      </c>
      <c r="Q135" s="188">
        <f>ROUND(E135*P135,2)</f>
        <v>0.35</v>
      </c>
      <c r="R135" s="188" t="s">
        <v>303</v>
      </c>
      <c r="S135" s="188" t="s">
        <v>139</v>
      </c>
      <c r="T135" s="189" t="s">
        <v>140</v>
      </c>
      <c r="U135" s="162">
        <v>4.6000000000000006E-2</v>
      </c>
      <c r="V135" s="162">
        <f>ROUND(E135*U135,2)</f>
        <v>3.82</v>
      </c>
      <c r="W135" s="16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141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83">
        <v>51</v>
      </c>
      <c r="B136" s="184" t="s">
        <v>308</v>
      </c>
      <c r="C136" s="195" t="s">
        <v>309</v>
      </c>
      <c r="D136" s="185" t="s">
        <v>163</v>
      </c>
      <c r="E136" s="186">
        <v>53</v>
      </c>
      <c r="F136" s="187"/>
      <c r="G136" s="188">
        <f>ROUND(E136*F136,2)</f>
        <v>0</v>
      </c>
      <c r="H136" s="187"/>
      <c r="I136" s="188">
        <f>ROUND(E136*H136,2)</f>
        <v>0</v>
      </c>
      <c r="J136" s="187"/>
      <c r="K136" s="188">
        <f>ROUND(E136*J136,2)</f>
        <v>0</v>
      </c>
      <c r="L136" s="188">
        <v>21</v>
      </c>
      <c r="M136" s="188">
        <f>G136*(1+L136/100)</f>
        <v>0</v>
      </c>
      <c r="N136" s="188">
        <v>0</v>
      </c>
      <c r="O136" s="188">
        <f>ROUND(E136*N136,2)</f>
        <v>0</v>
      </c>
      <c r="P136" s="188">
        <v>9.6000000000000002E-4</v>
      </c>
      <c r="Q136" s="188">
        <f>ROUND(E136*P136,2)</f>
        <v>0.05</v>
      </c>
      <c r="R136" s="188" t="s">
        <v>303</v>
      </c>
      <c r="S136" s="188" t="s">
        <v>139</v>
      </c>
      <c r="T136" s="189" t="s">
        <v>140</v>
      </c>
      <c r="U136" s="162">
        <v>5.7500000000000002E-2</v>
      </c>
      <c r="V136" s="162">
        <f>ROUND(E136*U136,2)</f>
        <v>3.05</v>
      </c>
      <c r="W136" s="16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141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75">
        <v>52</v>
      </c>
      <c r="B137" s="176" t="s">
        <v>310</v>
      </c>
      <c r="C137" s="193" t="s">
        <v>311</v>
      </c>
      <c r="D137" s="177" t="s">
        <v>146</v>
      </c>
      <c r="E137" s="178">
        <v>44.133000000000003</v>
      </c>
      <c r="F137" s="179"/>
      <c r="G137" s="180">
        <f>ROUND(E137*F137,2)</f>
        <v>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0</v>
      </c>
      <c r="N137" s="180">
        <v>0</v>
      </c>
      <c r="O137" s="180">
        <f>ROUND(E137*N137,2)</f>
        <v>0</v>
      </c>
      <c r="P137" s="180">
        <v>3.3600000000000001E-3</v>
      </c>
      <c r="Q137" s="180">
        <f>ROUND(E137*P137,2)</f>
        <v>0.15</v>
      </c>
      <c r="R137" s="180" t="s">
        <v>303</v>
      </c>
      <c r="S137" s="180" t="s">
        <v>139</v>
      </c>
      <c r="T137" s="181" t="s">
        <v>140</v>
      </c>
      <c r="U137" s="162">
        <v>7.9350000000000004E-2</v>
      </c>
      <c r="V137" s="162">
        <f>ROUND(E137*U137,2)</f>
        <v>3.5</v>
      </c>
      <c r="W137" s="16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141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94" t="s">
        <v>312</v>
      </c>
      <c r="D138" s="164"/>
      <c r="E138" s="165">
        <v>44.133000000000003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153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83">
        <v>53</v>
      </c>
      <c r="B139" s="184" t="s">
        <v>313</v>
      </c>
      <c r="C139" s="195" t="s">
        <v>314</v>
      </c>
      <c r="D139" s="185" t="s">
        <v>163</v>
      </c>
      <c r="E139" s="186">
        <v>3</v>
      </c>
      <c r="F139" s="187"/>
      <c r="G139" s="188">
        <f t="shared" ref="G139:G145" si="0">ROUND(E139*F139,2)</f>
        <v>0</v>
      </c>
      <c r="H139" s="187"/>
      <c r="I139" s="188">
        <f t="shared" ref="I139:I145" si="1">ROUND(E139*H139,2)</f>
        <v>0</v>
      </c>
      <c r="J139" s="187"/>
      <c r="K139" s="188">
        <f t="shared" ref="K139:K145" si="2">ROUND(E139*J139,2)</f>
        <v>0</v>
      </c>
      <c r="L139" s="188">
        <v>21</v>
      </c>
      <c r="M139" s="188">
        <f t="shared" ref="M139:M145" si="3">G139*(1+L139/100)</f>
        <v>0</v>
      </c>
      <c r="N139" s="188">
        <v>0</v>
      </c>
      <c r="O139" s="188">
        <f t="shared" ref="O139:O145" si="4">ROUND(E139*N139,2)</f>
        <v>0</v>
      </c>
      <c r="P139" s="188">
        <v>1.1500000000000002E-3</v>
      </c>
      <c r="Q139" s="188">
        <f t="shared" ref="Q139:Q145" si="5">ROUND(E139*P139,2)</f>
        <v>0</v>
      </c>
      <c r="R139" s="188" t="s">
        <v>303</v>
      </c>
      <c r="S139" s="188" t="s">
        <v>139</v>
      </c>
      <c r="T139" s="189" t="s">
        <v>140</v>
      </c>
      <c r="U139" s="162">
        <v>9.2000000000000012E-2</v>
      </c>
      <c r="V139" s="162">
        <f t="shared" ref="V139:V145" si="6">ROUND(E139*U139,2)</f>
        <v>0.28000000000000003</v>
      </c>
      <c r="W139" s="16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141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 x14ac:dyDescent="0.2">
      <c r="A140" s="183">
        <v>54</v>
      </c>
      <c r="B140" s="184" t="s">
        <v>315</v>
      </c>
      <c r="C140" s="195" t="s">
        <v>316</v>
      </c>
      <c r="D140" s="185" t="s">
        <v>163</v>
      </c>
      <c r="E140" s="186">
        <v>4</v>
      </c>
      <c r="F140" s="187"/>
      <c r="G140" s="188">
        <f t="shared" si="0"/>
        <v>0</v>
      </c>
      <c r="H140" s="187"/>
      <c r="I140" s="188">
        <f t="shared" si="1"/>
        <v>0</v>
      </c>
      <c r="J140" s="187"/>
      <c r="K140" s="188">
        <f t="shared" si="2"/>
        <v>0</v>
      </c>
      <c r="L140" s="188">
        <v>21</v>
      </c>
      <c r="M140" s="188">
        <f t="shared" si="3"/>
        <v>0</v>
      </c>
      <c r="N140" s="188">
        <v>0</v>
      </c>
      <c r="O140" s="188">
        <f t="shared" si="4"/>
        <v>0</v>
      </c>
      <c r="P140" s="188">
        <v>2.0080000000000001E-2</v>
      </c>
      <c r="Q140" s="188">
        <f t="shared" si="5"/>
        <v>0.08</v>
      </c>
      <c r="R140" s="188" t="s">
        <v>303</v>
      </c>
      <c r="S140" s="188" t="s">
        <v>139</v>
      </c>
      <c r="T140" s="189" t="s">
        <v>140</v>
      </c>
      <c r="U140" s="162">
        <v>0.10580000000000001</v>
      </c>
      <c r="V140" s="162">
        <f t="shared" si="6"/>
        <v>0.42</v>
      </c>
      <c r="W140" s="16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141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83">
        <v>55</v>
      </c>
      <c r="B141" s="184" t="s">
        <v>317</v>
      </c>
      <c r="C141" s="195" t="s">
        <v>318</v>
      </c>
      <c r="D141" s="185" t="s">
        <v>146</v>
      </c>
      <c r="E141" s="186">
        <v>28</v>
      </c>
      <c r="F141" s="187"/>
      <c r="G141" s="188">
        <f t="shared" si="0"/>
        <v>0</v>
      </c>
      <c r="H141" s="187"/>
      <c r="I141" s="188">
        <f t="shared" si="1"/>
        <v>0</v>
      </c>
      <c r="J141" s="187"/>
      <c r="K141" s="188">
        <f t="shared" si="2"/>
        <v>0</v>
      </c>
      <c r="L141" s="188">
        <v>21</v>
      </c>
      <c r="M141" s="188">
        <f t="shared" si="3"/>
        <v>0</v>
      </c>
      <c r="N141" s="188">
        <v>0</v>
      </c>
      <c r="O141" s="188">
        <f t="shared" si="4"/>
        <v>0</v>
      </c>
      <c r="P141" s="188">
        <v>1.9700000000000004E-3</v>
      </c>
      <c r="Q141" s="188">
        <f t="shared" si="5"/>
        <v>0.06</v>
      </c>
      <c r="R141" s="188" t="s">
        <v>303</v>
      </c>
      <c r="S141" s="188" t="s">
        <v>139</v>
      </c>
      <c r="T141" s="189" t="s">
        <v>140</v>
      </c>
      <c r="U141" s="162">
        <v>4.6000000000000006E-2</v>
      </c>
      <c r="V141" s="162">
        <f t="shared" si="6"/>
        <v>1.29</v>
      </c>
      <c r="W141" s="16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141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">
      <c r="A142" s="183">
        <v>56</v>
      </c>
      <c r="B142" s="184" t="s">
        <v>319</v>
      </c>
      <c r="C142" s="195" t="s">
        <v>320</v>
      </c>
      <c r="D142" s="185" t="s">
        <v>146</v>
      </c>
      <c r="E142" s="186">
        <v>6.1700000000000008</v>
      </c>
      <c r="F142" s="187"/>
      <c r="G142" s="188">
        <f t="shared" si="0"/>
        <v>0</v>
      </c>
      <c r="H142" s="187"/>
      <c r="I142" s="188">
        <f t="shared" si="1"/>
        <v>0</v>
      </c>
      <c r="J142" s="187"/>
      <c r="K142" s="188">
        <f t="shared" si="2"/>
        <v>0</v>
      </c>
      <c r="L142" s="188">
        <v>21</v>
      </c>
      <c r="M142" s="188">
        <f t="shared" si="3"/>
        <v>0</v>
      </c>
      <c r="N142" s="188">
        <v>0</v>
      </c>
      <c r="O142" s="188">
        <f t="shared" si="4"/>
        <v>0</v>
      </c>
      <c r="P142" s="188">
        <v>1.3500000000000001E-3</v>
      </c>
      <c r="Q142" s="188">
        <f t="shared" si="5"/>
        <v>0.01</v>
      </c>
      <c r="R142" s="188" t="s">
        <v>303</v>
      </c>
      <c r="S142" s="188" t="s">
        <v>139</v>
      </c>
      <c r="T142" s="189" t="s">
        <v>140</v>
      </c>
      <c r="U142" s="162">
        <v>9.2000000000000012E-2</v>
      </c>
      <c r="V142" s="162">
        <f t="shared" si="6"/>
        <v>0.56999999999999995</v>
      </c>
      <c r="W142" s="16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141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ht="22.5" outlineLevel="1" x14ac:dyDescent="0.2">
      <c r="A143" s="183">
        <v>57</v>
      </c>
      <c r="B143" s="184" t="s">
        <v>321</v>
      </c>
      <c r="C143" s="195" t="s">
        <v>322</v>
      </c>
      <c r="D143" s="185" t="s">
        <v>163</v>
      </c>
      <c r="E143" s="186">
        <v>6</v>
      </c>
      <c r="F143" s="187"/>
      <c r="G143" s="188">
        <f t="shared" si="0"/>
        <v>0</v>
      </c>
      <c r="H143" s="187"/>
      <c r="I143" s="188">
        <f t="shared" si="1"/>
        <v>0</v>
      </c>
      <c r="J143" s="187"/>
      <c r="K143" s="188">
        <f t="shared" si="2"/>
        <v>0</v>
      </c>
      <c r="L143" s="188">
        <v>21</v>
      </c>
      <c r="M143" s="188">
        <f t="shared" si="3"/>
        <v>0</v>
      </c>
      <c r="N143" s="188">
        <v>0</v>
      </c>
      <c r="O143" s="188">
        <f t="shared" si="4"/>
        <v>0</v>
      </c>
      <c r="P143" s="188">
        <v>2.2400000000000002E-3</v>
      </c>
      <c r="Q143" s="188">
        <f t="shared" si="5"/>
        <v>0.01</v>
      </c>
      <c r="R143" s="188" t="s">
        <v>303</v>
      </c>
      <c r="S143" s="188" t="s">
        <v>139</v>
      </c>
      <c r="T143" s="189" t="s">
        <v>140</v>
      </c>
      <c r="U143" s="162">
        <v>9.2000000000000012E-2</v>
      </c>
      <c r="V143" s="162">
        <f t="shared" si="6"/>
        <v>0.55000000000000004</v>
      </c>
      <c r="W143" s="16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141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83">
        <v>58</v>
      </c>
      <c r="B144" s="184" t="s">
        <v>323</v>
      </c>
      <c r="C144" s="195" t="s">
        <v>324</v>
      </c>
      <c r="D144" s="185" t="s">
        <v>146</v>
      </c>
      <c r="E144" s="186">
        <v>16.400000000000002</v>
      </c>
      <c r="F144" s="187"/>
      <c r="G144" s="188">
        <f t="shared" si="0"/>
        <v>0</v>
      </c>
      <c r="H144" s="187"/>
      <c r="I144" s="188">
        <f t="shared" si="1"/>
        <v>0</v>
      </c>
      <c r="J144" s="187"/>
      <c r="K144" s="188">
        <f t="shared" si="2"/>
        <v>0</v>
      </c>
      <c r="L144" s="188">
        <v>21</v>
      </c>
      <c r="M144" s="188">
        <f t="shared" si="3"/>
        <v>0</v>
      </c>
      <c r="N144" s="188">
        <v>0</v>
      </c>
      <c r="O144" s="188">
        <f t="shared" si="4"/>
        <v>0</v>
      </c>
      <c r="P144" s="188">
        <v>2.2600000000000003E-3</v>
      </c>
      <c r="Q144" s="188">
        <f t="shared" si="5"/>
        <v>0.04</v>
      </c>
      <c r="R144" s="188" t="s">
        <v>303</v>
      </c>
      <c r="S144" s="188" t="s">
        <v>139</v>
      </c>
      <c r="T144" s="189" t="s">
        <v>140</v>
      </c>
      <c r="U144" s="162">
        <v>5.7500000000000002E-2</v>
      </c>
      <c r="V144" s="162">
        <f t="shared" si="6"/>
        <v>0.94</v>
      </c>
      <c r="W144" s="16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141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75">
        <v>59</v>
      </c>
      <c r="B145" s="176" t="s">
        <v>325</v>
      </c>
      <c r="C145" s="193" t="s">
        <v>326</v>
      </c>
      <c r="D145" s="177" t="s">
        <v>137</v>
      </c>
      <c r="E145" s="178">
        <v>235.96080000000001</v>
      </c>
      <c r="F145" s="179"/>
      <c r="G145" s="180">
        <f t="shared" si="0"/>
        <v>0</v>
      </c>
      <c r="H145" s="179"/>
      <c r="I145" s="180">
        <f t="shared" si="1"/>
        <v>0</v>
      </c>
      <c r="J145" s="179"/>
      <c r="K145" s="180">
        <f t="shared" si="2"/>
        <v>0</v>
      </c>
      <c r="L145" s="180">
        <v>21</v>
      </c>
      <c r="M145" s="180">
        <f t="shared" si="3"/>
        <v>0</v>
      </c>
      <c r="N145" s="180">
        <v>7.1000000000000002E-4</v>
      </c>
      <c r="O145" s="180">
        <f t="shared" si="4"/>
        <v>0.17</v>
      </c>
      <c r="P145" s="180">
        <v>0</v>
      </c>
      <c r="Q145" s="180">
        <f t="shared" si="5"/>
        <v>0</v>
      </c>
      <c r="R145" s="180" t="s">
        <v>327</v>
      </c>
      <c r="S145" s="180" t="s">
        <v>139</v>
      </c>
      <c r="T145" s="181" t="s">
        <v>140</v>
      </c>
      <c r="U145" s="162">
        <v>0.34</v>
      </c>
      <c r="V145" s="162">
        <f t="shared" si="6"/>
        <v>80.23</v>
      </c>
      <c r="W145" s="16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141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9"/>
      <c r="B146" s="160"/>
      <c r="C146" s="194" t="s">
        <v>328</v>
      </c>
      <c r="D146" s="164"/>
      <c r="E146" s="165">
        <v>109.78280000000001</v>
      </c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62"/>
      <c r="V146" s="162"/>
      <c r="W146" s="16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153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94" t="s">
        <v>329</v>
      </c>
      <c r="D147" s="164"/>
      <c r="E147" s="165">
        <v>68.098000000000013</v>
      </c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153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94" t="s">
        <v>330</v>
      </c>
      <c r="D148" s="164"/>
      <c r="E148" s="165">
        <v>24.14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62"/>
      <c r="V148" s="162"/>
      <c r="W148" s="16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153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9"/>
      <c r="B149" s="160"/>
      <c r="C149" s="194" t="s">
        <v>331</v>
      </c>
      <c r="D149" s="164"/>
      <c r="E149" s="165">
        <v>33.940000000000005</v>
      </c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153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">
      <c r="A150" s="175">
        <v>60</v>
      </c>
      <c r="B150" s="176" t="s">
        <v>332</v>
      </c>
      <c r="C150" s="193" t="s">
        <v>333</v>
      </c>
      <c r="D150" s="177" t="s">
        <v>137</v>
      </c>
      <c r="E150" s="178">
        <v>243.09700000000001</v>
      </c>
      <c r="F150" s="179"/>
      <c r="G150" s="180">
        <f>ROUND(E150*F150,2)</f>
        <v>0</v>
      </c>
      <c r="H150" s="179"/>
      <c r="I150" s="180">
        <f>ROUND(E150*H150,2)</f>
        <v>0</v>
      </c>
      <c r="J150" s="179"/>
      <c r="K150" s="180">
        <f>ROUND(E150*J150,2)</f>
        <v>0</v>
      </c>
      <c r="L150" s="180">
        <v>21</v>
      </c>
      <c r="M150" s="180">
        <f>G150*(1+L150/100)</f>
        <v>0</v>
      </c>
      <c r="N150" s="180">
        <v>0</v>
      </c>
      <c r="O150" s="180">
        <f>ROUND(E150*N150,2)</f>
        <v>0</v>
      </c>
      <c r="P150" s="180">
        <v>7.0000000000000001E-3</v>
      </c>
      <c r="Q150" s="180">
        <f>ROUND(E150*P150,2)</f>
        <v>1.7</v>
      </c>
      <c r="R150" s="180" t="s">
        <v>327</v>
      </c>
      <c r="S150" s="180" t="s">
        <v>139</v>
      </c>
      <c r="T150" s="181" t="s">
        <v>140</v>
      </c>
      <c r="U150" s="162">
        <v>0.23800000000000002</v>
      </c>
      <c r="V150" s="162">
        <f>ROUND(E150*U150,2)</f>
        <v>57.86</v>
      </c>
      <c r="W150" s="16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141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94" t="s">
        <v>334</v>
      </c>
      <c r="D151" s="164"/>
      <c r="E151" s="165">
        <v>109.783</v>
      </c>
      <c r="F151" s="162"/>
      <c r="G151" s="162"/>
      <c r="H151" s="162"/>
      <c r="I151" s="162"/>
      <c r="J151" s="162"/>
      <c r="K151" s="162"/>
      <c r="L151" s="162"/>
      <c r="M151" s="162"/>
      <c r="N151" s="162"/>
      <c r="O151" s="162"/>
      <c r="P151" s="162"/>
      <c r="Q151" s="162"/>
      <c r="R151" s="162"/>
      <c r="S151" s="162"/>
      <c r="T151" s="162"/>
      <c r="U151" s="162"/>
      <c r="V151" s="162"/>
      <c r="W151" s="16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153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94" t="s">
        <v>335</v>
      </c>
      <c r="D152" s="164"/>
      <c r="E152" s="165">
        <v>98.694000000000003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153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94" t="s">
        <v>336</v>
      </c>
      <c r="D153" s="164"/>
      <c r="E153" s="165">
        <v>34.620000000000005</v>
      </c>
      <c r="F153" s="162"/>
      <c r="G153" s="162"/>
      <c r="H153" s="162"/>
      <c r="I153" s="162"/>
      <c r="J153" s="162"/>
      <c r="K153" s="162"/>
      <c r="L153" s="162"/>
      <c r="M153" s="162"/>
      <c r="N153" s="162"/>
      <c r="O153" s="162"/>
      <c r="P153" s="162"/>
      <c r="Q153" s="162"/>
      <c r="R153" s="162"/>
      <c r="S153" s="162"/>
      <c r="T153" s="162"/>
      <c r="U153" s="162"/>
      <c r="V153" s="162"/>
      <c r="W153" s="162"/>
      <c r="X153" s="152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153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83">
        <v>61</v>
      </c>
      <c r="B154" s="184" t="s">
        <v>337</v>
      </c>
      <c r="C154" s="195" t="s">
        <v>338</v>
      </c>
      <c r="D154" s="185" t="s">
        <v>146</v>
      </c>
      <c r="E154" s="186">
        <v>5</v>
      </c>
      <c r="F154" s="187"/>
      <c r="G154" s="188">
        <f t="shared" ref="G154:G164" si="7">ROUND(E154*F154,2)</f>
        <v>0</v>
      </c>
      <c r="H154" s="187"/>
      <c r="I154" s="188">
        <f t="shared" ref="I154:I164" si="8">ROUND(E154*H154,2)</f>
        <v>0</v>
      </c>
      <c r="J154" s="187"/>
      <c r="K154" s="188">
        <f t="shared" ref="K154:K164" si="9">ROUND(E154*J154,2)</f>
        <v>0</v>
      </c>
      <c r="L154" s="188">
        <v>21</v>
      </c>
      <c r="M154" s="188">
        <f t="shared" ref="M154:M164" si="10">G154*(1+L154/100)</f>
        <v>0</v>
      </c>
      <c r="N154" s="188">
        <v>1.1900000000000001E-3</v>
      </c>
      <c r="O154" s="188">
        <f t="shared" ref="O154:O164" si="11">ROUND(E154*N154,2)</f>
        <v>0.01</v>
      </c>
      <c r="P154" s="188">
        <v>0</v>
      </c>
      <c r="Q154" s="188">
        <f t="shared" ref="Q154:Q164" si="12">ROUND(E154*P154,2)</f>
        <v>0</v>
      </c>
      <c r="R154" s="188"/>
      <c r="S154" s="188" t="s">
        <v>339</v>
      </c>
      <c r="T154" s="189" t="s">
        <v>140</v>
      </c>
      <c r="U154" s="162">
        <v>0.28000000000000003</v>
      </c>
      <c r="V154" s="162">
        <f t="shared" ref="V154:V164" si="13">ROUND(E154*U154,2)</f>
        <v>1.4</v>
      </c>
      <c r="W154" s="162"/>
      <c r="X154" s="15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141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83">
        <v>62</v>
      </c>
      <c r="B155" s="184" t="s">
        <v>340</v>
      </c>
      <c r="C155" s="195" t="s">
        <v>341</v>
      </c>
      <c r="D155" s="185" t="s">
        <v>146</v>
      </c>
      <c r="E155" s="186">
        <v>9</v>
      </c>
      <c r="F155" s="187"/>
      <c r="G155" s="188">
        <f t="shared" si="7"/>
        <v>0</v>
      </c>
      <c r="H155" s="187"/>
      <c r="I155" s="188">
        <f t="shared" si="8"/>
        <v>0</v>
      </c>
      <c r="J155" s="187"/>
      <c r="K155" s="188">
        <f t="shared" si="9"/>
        <v>0</v>
      </c>
      <c r="L155" s="188">
        <v>21</v>
      </c>
      <c r="M155" s="188">
        <f t="shared" si="10"/>
        <v>0</v>
      </c>
      <c r="N155" s="188">
        <v>1.17E-3</v>
      </c>
      <c r="O155" s="188">
        <f t="shared" si="11"/>
        <v>0.01</v>
      </c>
      <c r="P155" s="188">
        <v>0</v>
      </c>
      <c r="Q155" s="188">
        <f t="shared" si="12"/>
        <v>0</v>
      </c>
      <c r="R155" s="188"/>
      <c r="S155" s="188" t="s">
        <v>339</v>
      </c>
      <c r="T155" s="189" t="s">
        <v>342</v>
      </c>
      <c r="U155" s="162">
        <v>0.27830000000000005</v>
      </c>
      <c r="V155" s="162">
        <f t="shared" si="13"/>
        <v>2.5</v>
      </c>
      <c r="W155" s="162"/>
      <c r="X155" s="15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141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83">
        <v>63</v>
      </c>
      <c r="B156" s="184" t="s">
        <v>343</v>
      </c>
      <c r="C156" s="195" t="s">
        <v>344</v>
      </c>
      <c r="D156" s="185" t="s">
        <v>146</v>
      </c>
      <c r="E156" s="186">
        <v>5</v>
      </c>
      <c r="F156" s="187"/>
      <c r="G156" s="188">
        <f t="shared" si="7"/>
        <v>0</v>
      </c>
      <c r="H156" s="187"/>
      <c r="I156" s="188">
        <f t="shared" si="8"/>
        <v>0</v>
      </c>
      <c r="J156" s="187"/>
      <c r="K156" s="188">
        <f t="shared" si="9"/>
        <v>0</v>
      </c>
      <c r="L156" s="188">
        <v>21</v>
      </c>
      <c r="M156" s="188">
        <f t="shared" si="10"/>
        <v>0</v>
      </c>
      <c r="N156" s="188">
        <v>2.7300000000000002E-3</v>
      </c>
      <c r="O156" s="188">
        <f t="shared" si="11"/>
        <v>0.01</v>
      </c>
      <c r="P156" s="188">
        <v>0</v>
      </c>
      <c r="Q156" s="188">
        <f t="shared" si="12"/>
        <v>0</v>
      </c>
      <c r="R156" s="188"/>
      <c r="S156" s="188" t="s">
        <v>339</v>
      </c>
      <c r="T156" s="189" t="s">
        <v>140</v>
      </c>
      <c r="U156" s="162">
        <v>0.66160000000000008</v>
      </c>
      <c r="V156" s="162">
        <f t="shared" si="13"/>
        <v>3.31</v>
      </c>
      <c r="W156" s="162"/>
      <c r="X156" s="15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141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83">
        <v>64</v>
      </c>
      <c r="B157" s="184" t="s">
        <v>345</v>
      </c>
      <c r="C157" s="195" t="s">
        <v>346</v>
      </c>
      <c r="D157" s="185" t="s">
        <v>146</v>
      </c>
      <c r="E157" s="186">
        <v>6</v>
      </c>
      <c r="F157" s="187"/>
      <c r="G157" s="188">
        <f t="shared" si="7"/>
        <v>0</v>
      </c>
      <c r="H157" s="187"/>
      <c r="I157" s="188">
        <f t="shared" si="8"/>
        <v>0</v>
      </c>
      <c r="J157" s="187"/>
      <c r="K157" s="188">
        <f t="shared" si="9"/>
        <v>0</v>
      </c>
      <c r="L157" s="188">
        <v>21</v>
      </c>
      <c r="M157" s="188">
        <f t="shared" si="10"/>
        <v>0</v>
      </c>
      <c r="N157" s="188">
        <v>2.1800000000000001E-3</v>
      </c>
      <c r="O157" s="188">
        <f t="shared" si="11"/>
        <v>0.01</v>
      </c>
      <c r="P157" s="188">
        <v>0</v>
      </c>
      <c r="Q157" s="188">
        <f t="shared" si="12"/>
        <v>0</v>
      </c>
      <c r="R157" s="188"/>
      <c r="S157" s="188" t="s">
        <v>339</v>
      </c>
      <c r="T157" s="189" t="s">
        <v>342</v>
      </c>
      <c r="U157" s="162">
        <v>0.60410000000000008</v>
      </c>
      <c r="V157" s="162">
        <f t="shared" si="13"/>
        <v>3.62</v>
      </c>
      <c r="W157" s="16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141</v>
      </c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83">
        <v>65</v>
      </c>
      <c r="B158" s="184" t="s">
        <v>347</v>
      </c>
      <c r="C158" s="195" t="s">
        <v>348</v>
      </c>
      <c r="D158" s="185" t="s">
        <v>146</v>
      </c>
      <c r="E158" s="186">
        <v>1.5</v>
      </c>
      <c r="F158" s="187"/>
      <c r="G158" s="188">
        <f t="shared" si="7"/>
        <v>0</v>
      </c>
      <c r="H158" s="187"/>
      <c r="I158" s="188">
        <f t="shared" si="8"/>
        <v>0</v>
      </c>
      <c r="J158" s="187"/>
      <c r="K158" s="188">
        <f t="shared" si="9"/>
        <v>0</v>
      </c>
      <c r="L158" s="188">
        <v>21</v>
      </c>
      <c r="M158" s="188">
        <f t="shared" si="10"/>
        <v>0</v>
      </c>
      <c r="N158" s="188">
        <v>0</v>
      </c>
      <c r="O158" s="188">
        <f t="shared" si="11"/>
        <v>0</v>
      </c>
      <c r="P158" s="188">
        <v>0</v>
      </c>
      <c r="Q158" s="188">
        <f t="shared" si="12"/>
        <v>0</v>
      </c>
      <c r="R158" s="188"/>
      <c r="S158" s="188" t="s">
        <v>339</v>
      </c>
      <c r="T158" s="189" t="s">
        <v>342</v>
      </c>
      <c r="U158" s="162">
        <v>0</v>
      </c>
      <c r="V158" s="162">
        <f t="shared" si="13"/>
        <v>0</v>
      </c>
      <c r="W158" s="162"/>
      <c r="X158" s="15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141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83">
        <v>66</v>
      </c>
      <c r="B159" s="184" t="s">
        <v>349</v>
      </c>
      <c r="C159" s="195" t="s">
        <v>350</v>
      </c>
      <c r="D159" s="185" t="s">
        <v>146</v>
      </c>
      <c r="E159" s="186">
        <v>5</v>
      </c>
      <c r="F159" s="187"/>
      <c r="G159" s="188">
        <f t="shared" si="7"/>
        <v>0</v>
      </c>
      <c r="H159" s="187"/>
      <c r="I159" s="188">
        <f t="shared" si="8"/>
        <v>0</v>
      </c>
      <c r="J159" s="187"/>
      <c r="K159" s="188">
        <f t="shared" si="9"/>
        <v>0</v>
      </c>
      <c r="L159" s="188">
        <v>21</v>
      </c>
      <c r="M159" s="188">
        <f t="shared" si="10"/>
        <v>0</v>
      </c>
      <c r="N159" s="188">
        <v>0</v>
      </c>
      <c r="O159" s="188">
        <f t="shared" si="11"/>
        <v>0</v>
      </c>
      <c r="P159" s="188">
        <v>0</v>
      </c>
      <c r="Q159" s="188">
        <f t="shared" si="12"/>
        <v>0</v>
      </c>
      <c r="R159" s="188"/>
      <c r="S159" s="188" t="s">
        <v>339</v>
      </c>
      <c r="T159" s="189" t="s">
        <v>351</v>
      </c>
      <c r="U159" s="162">
        <v>0</v>
      </c>
      <c r="V159" s="162">
        <f t="shared" si="13"/>
        <v>0</v>
      </c>
      <c r="W159" s="162"/>
      <c r="X159" s="15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141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83">
        <v>67</v>
      </c>
      <c r="B160" s="184" t="s">
        <v>352</v>
      </c>
      <c r="C160" s="195" t="s">
        <v>353</v>
      </c>
      <c r="D160" s="185" t="s">
        <v>146</v>
      </c>
      <c r="E160" s="186">
        <v>1.5</v>
      </c>
      <c r="F160" s="187"/>
      <c r="G160" s="188">
        <f t="shared" si="7"/>
        <v>0</v>
      </c>
      <c r="H160" s="187"/>
      <c r="I160" s="188">
        <f t="shared" si="8"/>
        <v>0</v>
      </c>
      <c r="J160" s="187"/>
      <c r="K160" s="188">
        <f t="shared" si="9"/>
        <v>0</v>
      </c>
      <c r="L160" s="188">
        <v>21</v>
      </c>
      <c r="M160" s="188">
        <f t="shared" si="10"/>
        <v>0</v>
      </c>
      <c r="N160" s="188">
        <v>0</v>
      </c>
      <c r="O160" s="188">
        <f t="shared" si="11"/>
        <v>0</v>
      </c>
      <c r="P160" s="188">
        <v>0</v>
      </c>
      <c r="Q160" s="188">
        <f t="shared" si="12"/>
        <v>0</v>
      </c>
      <c r="R160" s="188"/>
      <c r="S160" s="188" t="s">
        <v>339</v>
      </c>
      <c r="T160" s="189" t="s">
        <v>342</v>
      </c>
      <c r="U160" s="162">
        <v>0</v>
      </c>
      <c r="V160" s="162">
        <f t="shared" si="13"/>
        <v>0</v>
      </c>
      <c r="W160" s="162"/>
      <c r="X160" s="15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141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83">
        <v>68</v>
      </c>
      <c r="B161" s="184" t="s">
        <v>354</v>
      </c>
      <c r="C161" s="195" t="s">
        <v>355</v>
      </c>
      <c r="D161" s="185" t="s">
        <v>146</v>
      </c>
      <c r="E161" s="186">
        <v>12</v>
      </c>
      <c r="F161" s="187"/>
      <c r="G161" s="188">
        <f t="shared" si="7"/>
        <v>0</v>
      </c>
      <c r="H161" s="187"/>
      <c r="I161" s="188">
        <f t="shared" si="8"/>
        <v>0</v>
      </c>
      <c r="J161" s="187"/>
      <c r="K161" s="188">
        <f t="shared" si="9"/>
        <v>0</v>
      </c>
      <c r="L161" s="188">
        <v>21</v>
      </c>
      <c r="M161" s="188">
        <f t="shared" si="10"/>
        <v>0</v>
      </c>
      <c r="N161" s="188">
        <v>3.0000000000000001E-5</v>
      </c>
      <c r="O161" s="188">
        <f t="shared" si="11"/>
        <v>0</v>
      </c>
      <c r="P161" s="188">
        <v>0</v>
      </c>
      <c r="Q161" s="188">
        <f t="shared" si="12"/>
        <v>0</v>
      </c>
      <c r="R161" s="188"/>
      <c r="S161" s="188" t="s">
        <v>339</v>
      </c>
      <c r="T161" s="189" t="s">
        <v>342</v>
      </c>
      <c r="U161" s="162">
        <v>0.115</v>
      </c>
      <c r="V161" s="162">
        <f t="shared" si="13"/>
        <v>1.38</v>
      </c>
      <c r="W161" s="162"/>
      <c r="X161" s="15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141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83">
        <v>69</v>
      </c>
      <c r="B162" s="184" t="s">
        <v>356</v>
      </c>
      <c r="C162" s="195" t="s">
        <v>357</v>
      </c>
      <c r="D162" s="185" t="s">
        <v>146</v>
      </c>
      <c r="E162" s="186">
        <v>3</v>
      </c>
      <c r="F162" s="187"/>
      <c r="G162" s="188">
        <f t="shared" si="7"/>
        <v>0</v>
      </c>
      <c r="H162" s="187"/>
      <c r="I162" s="188">
        <f t="shared" si="8"/>
        <v>0</v>
      </c>
      <c r="J162" s="187"/>
      <c r="K162" s="188">
        <f t="shared" si="9"/>
        <v>0</v>
      </c>
      <c r="L162" s="188">
        <v>21</v>
      </c>
      <c r="M162" s="188">
        <f t="shared" si="10"/>
        <v>0</v>
      </c>
      <c r="N162" s="188">
        <v>0</v>
      </c>
      <c r="O162" s="188">
        <f t="shared" si="11"/>
        <v>0</v>
      </c>
      <c r="P162" s="188">
        <v>0</v>
      </c>
      <c r="Q162" s="188">
        <f t="shared" si="12"/>
        <v>0</v>
      </c>
      <c r="R162" s="188"/>
      <c r="S162" s="188" t="s">
        <v>339</v>
      </c>
      <c r="T162" s="189" t="s">
        <v>351</v>
      </c>
      <c r="U162" s="162">
        <v>0</v>
      </c>
      <c r="V162" s="162">
        <f t="shared" si="13"/>
        <v>0</v>
      </c>
      <c r="W162" s="162"/>
      <c r="X162" s="15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141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83">
        <v>70</v>
      </c>
      <c r="B163" s="184" t="s">
        <v>358</v>
      </c>
      <c r="C163" s="195" t="s">
        <v>359</v>
      </c>
      <c r="D163" s="185" t="s">
        <v>146</v>
      </c>
      <c r="E163" s="186">
        <v>2</v>
      </c>
      <c r="F163" s="187"/>
      <c r="G163" s="188">
        <f t="shared" si="7"/>
        <v>0</v>
      </c>
      <c r="H163" s="187"/>
      <c r="I163" s="188">
        <f t="shared" si="8"/>
        <v>0</v>
      </c>
      <c r="J163" s="187"/>
      <c r="K163" s="188">
        <f t="shared" si="9"/>
        <v>0</v>
      </c>
      <c r="L163" s="188">
        <v>21</v>
      </c>
      <c r="M163" s="188">
        <f t="shared" si="10"/>
        <v>0</v>
      </c>
      <c r="N163" s="188">
        <v>2.7300000000000002E-3</v>
      </c>
      <c r="O163" s="188">
        <f t="shared" si="11"/>
        <v>0.01</v>
      </c>
      <c r="P163" s="188">
        <v>0</v>
      </c>
      <c r="Q163" s="188">
        <f t="shared" si="12"/>
        <v>0</v>
      </c>
      <c r="R163" s="188"/>
      <c r="S163" s="188" t="s">
        <v>339</v>
      </c>
      <c r="T163" s="189" t="s">
        <v>342</v>
      </c>
      <c r="U163" s="162">
        <v>0.70265000000000011</v>
      </c>
      <c r="V163" s="162">
        <f t="shared" si="13"/>
        <v>1.41</v>
      </c>
      <c r="W163" s="162"/>
      <c r="X163" s="15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141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75">
        <v>71</v>
      </c>
      <c r="B164" s="176" t="s">
        <v>360</v>
      </c>
      <c r="C164" s="193" t="s">
        <v>361</v>
      </c>
      <c r="D164" s="177" t="s">
        <v>146</v>
      </c>
      <c r="E164" s="178">
        <v>38</v>
      </c>
      <c r="F164" s="179"/>
      <c r="G164" s="180">
        <f t="shared" si="7"/>
        <v>0</v>
      </c>
      <c r="H164" s="179"/>
      <c r="I164" s="180">
        <f t="shared" si="8"/>
        <v>0</v>
      </c>
      <c r="J164" s="179"/>
      <c r="K164" s="180">
        <f t="shared" si="9"/>
        <v>0</v>
      </c>
      <c r="L164" s="180">
        <v>21</v>
      </c>
      <c r="M164" s="180">
        <f t="shared" si="10"/>
        <v>0</v>
      </c>
      <c r="N164" s="180">
        <v>1.1900000000000001E-3</v>
      </c>
      <c r="O164" s="180">
        <f t="shared" si="11"/>
        <v>0.05</v>
      </c>
      <c r="P164" s="180">
        <v>0</v>
      </c>
      <c r="Q164" s="180">
        <f t="shared" si="12"/>
        <v>0</v>
      </c>
      <c r="R164" s="180"/>
      <c r="S164" s="180" t="s">
        <v>339</v>
      </c>
      <c r="T164" s="181" t="s">
        <v>140</v>
      </c>
      <c r="U164" s="162">
        <v>0.28000000000000003</v>
      </c>
      <c r="V164" s="162">
        <f t="shared" si="13"/>
        <v>10.64</v>
      </c>
      <c r="W164" s="162"/>
      <c r="X164" s="15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141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9"/>
      <c r="B165" s="160"/>
      <c r="C165" s="194" t="s">
        <v>362</v>
      </c>
      <c r="D165" s="164"/>
      <c r="E165" s="165">
        <v>38</v>
      </c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5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153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ht="22.5" outlineLevel="1" x14ac:dyDescent="0.2">
      <c r="A166" s="183">
        <v>72</v>
      </c>
      <c r="B166" s="184" t="s">
        <v>363</v>
      </c>
      <c r="C166" s="195" t="s">
        <v>364</v>
      </c>
      <c r="D166" s="185" t="s">
        <v>146</v>
      </c>
      <c r="E166" s="186">
        <v>31</v>
      </c>
      <c r="F166" s="187"/>
      <c r="G166" s="188">
        <f t="shared" ref="G166:G187" si="14">ROUND(E166*F166,2)</f>
        <v>0</v>
      </c>
      <c r="H166" s="187"/>
      <c r="I166" s="188">
        <f t="shared" ref="I166:I187" si="15">ROUND(E166*H166,2)</f>
        <v>0</v>
      </c>
      <c r="J166" s="187"/>
      <c r="K166" s="188">
        <f t="shared" ref="K166:K187" si="16">ROUND(E166*J166,2)</f>
        <v>0</v>
      </c>
      <c r="L166" s="188">
        <v>21</v>
      </c>
      <c r="M166" s="188">
        <f t="shared" ref="M166:M187" si="17">G166*(1+L166/100)</f>
        <v>0</v>
      </c>
      <c r="N166" s="188">
        <v>0</v>
      </c>
      <c r="O166" s="188">
        <f t="shared" ref="O166:O187" si="18">ROUND(E166*N166,2)</f>
        <v>0</v>
      </c>
      <c r="P166" s="188">
        <v>0</v>
      </c>
      <c r="Q166" s="188">
        <f t="shared" ref="Q166:Q187" si="19">ROUND(E166*P166,2)</f>
        <v>0</v>
      </c>
      <c r="R166" s="188"/>
      <c r="S166" s="188" t="s">
        <v>339</v>
      </c>
      <c r="T166" s="189" t="s">
        <v>342</v>
      </c>
      <c r="U166" s="162">
        <v>0</v>
      </c>
      <c r="V166" s="162">
        <f t="shared" ref="V166:V187" si="20">ROUND(E166*U166,2)</f>
        <v>0</v>
      </c>
      <c r="W166" s="162"/>
      <c r="X166" s="15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141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83">
        <v>73</v>
      </c>
      <c r="B167" s="184" t="s">
        <v>365</v>
      </c>
      <c r="C167" s="195" t="s">
        <v>366</v>
      </c>
      <c r="D167" s="185" t="s">
        <v>367</v>
      </c>
      <c r="E167" s="186">
        <v>4</v>
      </c>
      <c r="F167" s="187"/>
      <c r="G167" s="188">
        <f t="shared" si="14"/>
        <v>0</v>
      </c>
      <c r="H167" s="187"/>
      <c r="I167" s="188">
        <f t="shared" si="15"/>
        <v>0</v>
      </c>
      <c r="J167" s="187"/>
      <c r="K167" s="188">
        <f t="shared" si="16"/>
        <v>0</v>
      </c>
      <c r="L167" s="188">
        <v>21</v>
      </c>
      <c r="M167" s="188">
        <f t="shared" si="17"/>
        <v>0</v>
      </c>
      <c r="N167" s="188">
        <v>0</v>
      </c>
      <c r="O167" s="188">
        <f t="shared" si="18"/>
        <v>0</v>
      </c>
      <c r="P167" s="188">
        <v>0</v>
      </c>
      <c r="Q167" s="188">
        <f t="shared" si="19"/>
        <v>0</v>
      </c>
      <c r="R167" s="188"/>
      <c r="S167" s="188" t="s">
        <v>339</v>
      </c>
      <c r="T167" s="189" t="s">
        <v>351</v>
      </c>
      <c r="U167" s="162">
        <v>0</v>
      </c>
      <c r="V167" s="162">
        <f t="shared" si="20"/>
        <v>0</v>
      </c>
      <c r="W167" s="16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141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83">
        <v>74</v>
      </c>
      <c r="B168" s="184" t="s">
        <v>368</v>
      </c>
      <c r="C168" s="195" t="s">
        <v>369</v>
      </c>
      <c r="D168" s="185" t="s">
        <v>367</v>
      </c>
      <c r="E168" s="186">
        <v>12</v>
      </c>
      <c r="F168" s="187"/>
      <c r="G168" s="188">
        <f t="shared" si="14"/>
        <v>0</v>
      </c>
      <c r="H168" s="187"/>
      <c r="I168" s="188">
        <f t="shared" si="15"/>
        <v>0</v>
      </c>
      <c r="J168" s="187"/>
      <c r="K168" s="188">
        <f t="shared" si="16"/>
        <v>0</v>
      </c>
      <c r="L168" s="188">
        <v>21</v>
      </c>
      <c r="M168" s="188">
        <f t="shared" si="17"/>
        <v>0</v>
      </c>
      <c r="N168" s="188">
        <v>0</v>
      </c>
      <c r="O168" s="188">
        <f t="shared" si="18"/>
        <v>0</v>
      </c>
      <c r="P168" s="188">
        <v>0</v>
      </c>
      <c r="Q168" s="188">
        <f t="shared" si="19"/>
        <v>0</v>
      </c>
      <c r="R168" s="188"/>
      <c r="S168" s="188" t="s">
        <v>339</v>
      </c>
      <c r="T168" s="189" t="s">
        <v>342</v>
      </c>
      <c r="U168" s="162">
        <v>0</v>
      </c>
      <c r="V168" s="162">
        <f t="shared" si="20"/>
        <v>0</v>
      </c>
      <c r="W168" s="16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141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83">
        <v>75</v>
      </c>
      <c r="B169" s="184" t="s">
        <v>370</v>
      </c>
      <c r="C169" s="195" t="s">
        <v>371</v>
      </c>
      <c r="D169" s="185" t="s">
        <v>367</v>
      </c>
      <c r="E169" s="186">
        <v>1</v>
      </c>
      <c r="F169" s="187"/>
      <c r="G169" s="188">
        <f t="shared" si="14"/>
        <v>0</v>
      </c>
      <c r="H169" s="187"/>
      <c r="I169" s="188">
        <f t="shared" si="15"/>
        <v>0</v>
      </c>
      <c r="J169" s="187"/>
      <c r="K169" s="188">
        <f t="shared" si="16"/>
        <v>0</v>
      </c>
      <c r="L169" s="188">
        <v>21</v>
      </c>
      <c r="M169" s="188">
        <f t="shared" si="17"/>
        <v>0</v>
      </c>
      <c r="N169" s="188">
        <v>1.8400000000000001E-3</v>
      </c>
      <c r="O169" s="188">
        <f t="shared" si="18"/>
        <v>0</v>
      </c>
      <c r="P169" s="188">
        <v>0</v>
      </c>
      <c r="Q169" s="188">
        <f t="shared" si="19"/>
        <v>0</v>
      </c>
      <c r="R169" s="188"/>
      <c r="S169" s="188" t="s">
        <v>339</v>
      </c>
      <c r="T169" s="189" t="s">
        <v>342</v>
      </c>
      <c r="U169" s="162">
        <v>0.252</v>
      </c>
      <c r="V169" s="162">
        <f t="shared" si="20"/>
        <v>0.25</v>
      </c>
      <c r="W169" s="16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141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83">
        <v>76</v>
      </c>
      <c r="B170" s="184" t="s">
        <v>372</v>
      </c>
      <c r="C170" s="195" t="s">
        <v>373</v>
      </c>
      <c r="D170" s="185" t="s">
        <v>374</v>
      </c>
      <c r="E170" s="186">
        <v>32</v>
      </c>
      <c r="F170" s="187"/>
      <c r="G170" s="188">
        <f t="shared" si="14"/>
        <v>0</v>
      </c>
      <c r="H170" s="187"/>
      <c r="I170" s="188">
        <f t="shared" si="15"/>
        <v>0</v>
      </c>
      <c r="J170" s="187"/>
      <c r="K170" s="188">
        <f t="shared" si="16"/>
        <v>0</v>
      </c>
      <c r="L170" s="188">
        <v>21</v>
      </c>
      <c r="M170" s="188">
        <f t="shared" si="17"/>
        <v>0</v>
      </c>
      <c r="N170" s="188">
        <v>0</v>
      </c>
      <c r="O170" s="188">
        <f t="shared" si="18"/>
        <v>0</v>
      </c>
      <c r="P170" s="188">
        <v>0</v>
      </c>
      <c r="Q170" s="188">
        <f t="shared" si="19"/>
        <v>0</v>
      </c>
      <c r="R170" s="188"/>
      <c r="S170" s="188" t="s">
        <v>339</v>
      </c>
      <c r="T170" s="189" t="s">
        <v>351</v>
      </c>
      <c r="U170" s="162">
        <v>0</v>
      </c>
      <c r="V170" s="162">
        <f t="shared" si="20"/>
        <v>0</v>
      </c>
      <c r="W170" s="162"/>
      <c r="X170" s="15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141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83">
        <v>77</v>
      </c>
      <c r="B171" s="184" t="s">
        <v>375</v>
      </c>
      <c r="C171" s="195" t="s">
        <v>376</v>
      </c>
      <c r="D171" s="185" t="s">
        <v>374</v>
      </c>
      <c r="E171" s="186">
        <v>32</v>
      </c>
      <c r="F171" s="187"/>
      <c r="G171" s="188">
        <f t="shared" si="14"/>
        <v>0</v>
      </c>
      <c r="H171" s="187"/>
      <c r="I171" s="188">
        <f t="shared" si="15"/>
        <v>0</v>
      </c>
      <c r="J171" s="187"/>
      <c r="K171" s="188">
        <f t="shared" si="16"/>
        <v>0</v>
      </c>
      <c r="L171" s="188">
        <v>21</v>
      </c>
      <c r="M171" s="188">
        <f t="shared" si="17"/>
        <v>0</v>
      </c>
      <c r="N171" s="188">
        <v>0</v>
      </c>
      <c r="O171" s="188">
        <f t="shared" si="18"/>
        <v>0</v>
      </c>
      <c r="P171" s="188">
        <v>0</v>
      </c>
      <c r="Q171" s="188">
        <f t="shared" si="19"/>
        <v>0</v>
      </c>
      <c r="R171" s="188"/>
      <c r="S171" s="188" t="s">
        <v>339</v>
      </c>
      <c r="T171" s="189" t="s">
        <v>351</v>
      </c>
      <c r="U171" s="162">
        <v>0</v>
      </c>
      <c r="V171" s="162">
        <f t="shared" si="20"/>
        <v>0</v>
      </c>
      <c r="W171" s="162"/>
      <c r="X171" s="152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141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ht="33.75" outlineLevel="1" x14ac:dyDescent="0.2">
      <c r="A172" s="183">
        <v>78</v>
      </c>
      <c r="B172" s="184" t="s">
        <v>377</v>
      </c>
      <c r="C172" s="195" t="s">
        <v>378</v>
      </c>
      <c r="D172" s="185" t="s">
        <v>367</v>
      </c>
      <c r="E172" s="186">
        <v>2</v>
      </c>
      <c r="F172" s="187"/>
      <c r="G172" s="188">
        <f t="shared" si="14"/>
        <v>0</v>
      </c>
      <c r="H172" s="187"/>
      <c r="I172" s="188">
        <f t="shared" si="15"/>
        <v>0</v>
      </c>
      <c r="J172" s="187"/>
      <c r="K172" s="188">
        <f t="shared" si="16"/>
        <v>0</v>
      </c>
      <c r="L172" s="188">
        <v>21</v>
      </c>
      <c r="M172" s="188">
        <f t="shared" si="17"/>
        <v>0</v>
      </c>
      <c r="N172" s="188">
        <v>0</v>
      </c>
      <c r="O172" s="188">
        <f t="shared" si="18"/>
        <v>0</v>
      </c>
      <c r="P172" s="188">
        <v>0</v>
      </c>
      <c r="Q172" s="188">
        <f t="shared" si="19"/>
        <v>0</v>
      </c>
      <c r="R172" s="188"/>
      <c r="S172" s="188" t="s">
        <v>339</v>
      </c>
      <c r="T172" s="189" t="s">
        <v>351</v>
      </c>
      <c r="U172" s="162">
        <v>0</v>
      </c>
      <c r="V172" s="162">
        <f t="shared" si="20"/>
        <v>0</v>
      </c>
      <c r="W172" s="162"/>
      <c r="X172" s="15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141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">
      <c r="A173" s="183">
        <v>79</v>
      </c>
      <c r="B173" s="184" t="s">
        <v>379</v>
      </c>
      <c r="C173" s="195" t="s">
        <v>380</v>
      </c>
      <c r="D173" s="185" t="s">
        <v>374</v>
      </c>
      <c r="E173" s="186">
        <v>7</v>
      </c>
      <c r="F173" s="187"/>
      <c r="G173" s="188">
        <f t="shared" si="14"/>
        <v>0</v>
      </c>
      <c r="H173" s="187"/>
      <c r="I173" s="188">
        <f t="shared" si="15"/>
        <v>0</v>
      </c>
      <c r="J173" s="187"/>
      <c r="K173" s="188">
        <f t="shared" si="16"/>
        <v>0</v>
      </c>
      <c r="L173" s="188">
        <v>21</v>
      </c>
      <c r="M173" s="188">
        <f t="shared" si="17"/>
        <v>0</v>
      </c>
      <c r="N173" s="188">
        <v>0</v>
      </c>
      <c r="O173" s="188">
        <f t="shared" si="18"/>
        <v>0</v>
      </c>
      <c r="P173" s="188">
        <v>0</v>
      </c>
      <c r="Q173" s="188">
        <f t="shared" si="19"/>
        <v>0</v>
      </c>
      <c r="R173" s="188"/>
      <c r="S173" s="188" t="s">
        <v>339</v>
      </c>
      <c r="T173" s="189" t="s">
        <v>351</v>
      </c>
      <c r="U173" s="162">
        <v>0</v>
      </c>
      <c r="V173" s="162">
        <f t="shared" si="20"/>
        <v>0</v>
      </c>
      <c r="W173" s="162"/>
      <c r="X173" s="15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141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83">
        <v>80</v>
      </c>
      <c r="B174" s="184" t="s">
        <v>381</v>
      </c>
      <c r="C174" s="195" t="s">
        <v>382</v>
      </c>
      <c r="D174" s="185" t="s">
        <v>146</v>
      </c>
      <c r="E174" s="186">
        <v>45</v>
      </c>
      <c r="F174" s="187"/>
      <c r="G174" s="188">
        <f t="shared" si="14"/>
        <v>0</v>
      </c>
      <c r="H174" s="187"/>
      <c r="I174" s="188">
        <f t="shared" si="15"/>
        <v>0</v>
      </c>
      <c r="J174" s="187"/>
      <c r="K174" s="188">
        <f t="shared" si="16"/>
        <v>0</v>
      </c>
      <c r="L174" s="188">
        <v>21</v>
      </c>
      <c r="M174" s="188">
        <f t="shared" si="17"/>
        <v>0</v>
      </c>
      <c r="N174" s="188">
        <v>3.0800000000000003E-3</v>
      </c>
      <c r="O174" s="188">
        <f t="shared" si="18"/>
        <v>0.14000000000000001</v>
      </c>
      <c r="P174" s="188">
        <v>0</v>
      </c>
      <c r="Q174" s="188">
        <f t="shared" si="19"/>
        <v>0</v>
      </c>
      <c r="R174" s="188"/>
      <c r="S174" s="188" t="s">
        <v>339</v>
      </c>
      <c r="T174" s="189" t="s">
        <v>140</v>
      </c>
      <c r="U174" s="162">
        <v>0.57500000000000007</v>
      </c>
      <c r="V174" s="162">
        <f t="shared" si="20"/>
        <v>25.88</v>
      </c>
      <c r="W174" s="16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141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83">
        <v>81</v>
      </c>
      <c r="B175" s="184" t="s">
        <v>383</v>
      </c>
      <c r="C175" s="195" t="s">
        <v>384</v>
      </c>
      <c r="D175" s="185" t="s">
        <v>367</v>
      </c>
      <c r="E175" s="186">
        <v>4</v>
      </c>
      <c r="F175" s="187"/>
      <c r="G175" s="188">
        <f t="shared" si="14"/>
        <v>0</v>
      </c>
      <c r="H175" s="187"/>
      <c r="I175" s="188">
        <f t="shared" si="15"/>
        <v>0</v>
      </c>
      <c r="J175" s="187"/>
      <c r="K175" s="188">
        <f t="shared" si="16"/>
        <v>0</v>
      </c>
      <c r="L175" s="188">
        <v>21</v>
      </c>
      <c r="M175" s="188">
        <f t="shared" si="17"/>
        <v>0</v>
      </c>
      <c r="N175" s="188">
        <v>0</v>
      </c>
      <c r="O175" s="188">
        <f t="shared" si="18"/>
        <v>0</v>
      </c>
      <c r="P175" s="188">
        <v>0</v>
      </c>
      <c r="Q175" s="188">
        <f t="shared" si="19"/>
        <v>0</v>
      </c>
      <c r="R175" s="188"/>
      <c r="S175" s="188" t="s">
        <v>339</v>
      </c>
      <c r="T175" s="189" t="s">
        <v>351</v>
      </c>
      <c r="U175" s="162">
        <v>0</v>
      </c>
      <c r="V175" s="162">
        <f t="shared" si="20"/>
        <v>0</v>
      </c>
      <c r="W175" s="162"/>
      <c r="X175" s="152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141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83">
        <v>82</v>
      </c>
      <c r="B176" s="184" t="s">
        <v>385</v>
      </c>
      <c r="C176" s="195" t="s">
        <v>386</v>
      </c>
      <c r="D176" s="185" t="s">
        <v>163</v>
      </c>
      <c r="E176" s="186">
        <v>53</v>
      </c>
      <c r="F176" s="187"/>
      <c r="G176" s="188">
        <f t="shared" si="14"/>
        <v>0</v>
      </c>
      <c r="H176" s="187"/>
      <c r="I176" s="188">
        <f t="shared" si="15"/>
        <v>0</v>
      </c>
      <c r="J176" s="187"/>
      <c r="K176" s="188">
        <f t="shared" si="16"/>
        <v>0</v>
      </c>
      <c r="L176" s="188">
        <v>21</v>
      </c>
      <c r="M176" s="188">
        <f t="shared" si="17"/>
        <v>0</v>
      </c>
      <c r="N176" s="188">
        <v>5.0000000000000002E-5</v>
      </c>
      <c r="O176" s="188">
        <f t="shared" si="18"/>
        <v>0</v>
      </c>
      <c r="P176" s="188">
        <v>0</v>
      </c>
      <c r="Q176" s="188">
        <f t="shared" si="19"/>
        <v>0</v>
      </c>
      <c r="R176" s="188"/>
      <c r="S176" s="188" t="s">
        <v>339</v>
      </c>
      <c r="T176" s="189" t="s">
        <v>140</v>
      </c>
      <c r="U176" s="162">
        <v>0.115</v>
      </c>
      <c r="V176" s="162">
        <f t="shared" si="20"/>
        <v>6.1</v>
      </c>
      <c r="W176" s="16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141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83">
        <v>83</v>
      </c>
      <c r="B177" s="184" t="s">
        <v>387</v>
      </c>
      <c r="C177" s="195" t="s">
        <v>388</v>
      </c>
      <c r="D177" s="185" t="s">
        <v>146</v>
      </c>
      <c r="E177" s="186">
        <v>16.400000000000002</v>
      </c>
      <c r="F177" s="187"/>
      <c r="G177" s="188">
        <f t="shared" si="14"/>
        <v>0</v>
      </c>
      <c r="H177" s="187"/>
      <c r="I177" s="188">
        <f t="shared" si="15"/>
        <v>0</v>
      </c>
      <c r="J177" s="187"/>
      <c r="K177" s="188">
        <f t="shared" si="16"/>
        <v>0</v>
      </c>
      <c r="L177" s="188">
        <v>21</v>
      </c>
      <c r="M177" s="188">
        <f t="shared" si="17"/>
        <v>0</v>
      </c>
      <c r="N177" s="188">
        <v>2.6300000000000004E-3</v>
      </c>
      <c r="O177" s="188">
        <f t="shared" si="18"/>
        <v>0.04</v>
      </c>
      <c r="P177" s="188">
        <v>0</v>
      </c>
      <c r="Q177" s="188">
        <f t="shared" si="19"/>
        <v>0</v>
      </c>
      <c r="R177" s="188"/>
      <c r="S177" s="188" t="s">
        <v>339</v>
      </c>
      <c r="T177" s="189" t="s">
        <v>140</v>
      </c>
      <c r="U177" s="162">
        <v>0.54305000000000003</v>
      </c>
      <c r="V177" s="162">
        <f t="shared" si="20"/>
        <v>8.91</v>
      </c>
      <c r="W177" s="16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141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83">
        <v>84</v>
      </c>
      <c r="B178" s="184" t="s">
        <v>389</v>
      </c>
      <c r="C178" s="195" t="s">
        <v>390</v>
      </c>
      <c r="D178" s="185" t="s">
        <v>146</v>
      </c>
      <c r="E178" s="186">
        <v>2</v>
      </c>
      <c r="F178" s="187"/>
      <c r="G178" s="188">
        <f t="shared" si="14"/>
        <v>0</v>
      </c>
      <c r="H178" s="187"/>
      <c r="I178" s="188">
        <f t="shared" si="15"/>
        <v>0</v>
      </c>
      <c r="J178" s="187"/>
      <c r="K178" s="188">
        <f t="shared" si="16"/>
        <v>0</v>
      </c>
      <c r="L178" s="188">
        <v>21</v>
      </c>
      <c r="M178" s="188">
        <f t="shared" si="17"/>
        <v>0</v>
      </c>
      <c r="N178" s="188">
        <v>0</v>
      </c>
      <c r="O178" s="188">
        <f t="shared" si="18"/>
        <v>0</v>
      </c>
      <c r="P178" s="188">
        <v>0</v>
      </c>
      <c r="Q178" s="188">
        <f t="shared" si="19"/>
        <v>0</v>
      </c>
      <c r="R178" s="188"/>
      <c r="S178" s="188" t="s">
        <v>339</v>
      </c>
      <c r="T178" s="189" t="s">
        <v>351</v>
      </c>
      <c r="U178" s="162">
        <v>0</v>
      </c>
      <c r="V178" s="162">
        <f t="shared" si="20"/>
        <v>0</v>
      </c>
      <c r="W178" s="162"/>
      <c r="X178" s="152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141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83">
        <v>85</v>
      </c>
      <c r="B179" s="184" t="s">
        <v>391</v>
      </c>
      <c r="C179" s="195" t="s">
        <v>392</v>
      </c>
      <c r="D179" s="185" t="s">
        <v>146</v>
      </c>
      <c r="E179" s="186">
        <v>42</v>
      </c>
      <c r="F179" s="187"/>
      <c r="G179" s="188">
        <f t="shared" si="14"/>
        <v>0</v>
      </c>
      <c r="H179" s="187"/>
      <c r="I179" s="188">
        <f t="shared" si="15"/>
        <v>0</v>
      </c>
      <c r="J179" s="187"/>
      <c r="K179" s="188">
        <f t="shared" si="16"/>
        <v>0</v>
      </c>
      <c r="L179" s="188">
        <v>21</v>
      </c>
      <c r="M179" s="188">
        <f t="shared" si="17"/>
        <v>0</v>
      </c>
      <c r="N179" s="188">
        <v>2.2400000000000002E-3</v>
      </c>
      <c r="O179" s="188">
        <f t="shared" si="18"/>
        <v>0.09</v>
      </c>
      <c r="P179" s="188">
        <v>0</v>
      </c>
      <c r="Q179" s="188">
        <f t="shared" si="19"/>
        <v>0</v>
      </c>
      <c r="R179" s="188"/>
      <c r="S179" s="188" t="s">
        <v>339</v>
      </c>
      <c r="T179" s="189" t="s">
        <v>342</v>
      </c>
      <c r="U179" s="162">
        <v>0.78695000000000004</v>
      </c>
      <c r="V179" s="162">
        <f t="shared" si="20"/>
        <v>33.049999999999997</v>
      </c>
      <c r="W179" s="162"/>
      <c r="X179" s="152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141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83">
        <v>86</v>
      </c>
      <c r="B180" s="184" t="s">
        <v>393</v>
      </c>
      <c r="C180" s="195" t="s">
        <v>394</v>
      </c>
      <c r="D180" s="185" t="s">
        <v>374</v>
      </c>
      <c r="E180" s="186">
        <v>28</v>
      </c>
      <c r="F180" s="187"/>
      <c r="G180" s="188">
        <f t="shared" si="14"/>
        <v>0</v>
      </c>
      <c r="H180" s="187"/>
      <c r="I180" s="188">
        <f t="shared" si="15"/>
        <v>0</v>
      </c>
      <c r="J180" s="187"/>
      <c r="K180" s="188">
        <f t="shared" si="16"/>
        <v>0</v>
      </c>
      <c r="L180" s="188">
        <v>21</v>
      </c>
      <c r="M180" s="188">
        <f t="shared" si="17"/>
        <v>0</v>
      </c>
      <c r="N180" s="188">
        <v>0</v>
      </c>
      <c r="O180" s="188">
        <f t="shared" si="18"/>
        <v>0</v>
      </c>
      <c r="P180" s="188">
        <v>0</v>
      </c>
      <c r="Q180" s="188">
        <f t="shared" si="19"/>
        <v>0</v>
      </c>
      <c r="R180" s="188"/>
      <c r="S180" s="188" t="s">
        <v>339</v>
      </c>
      <c r="T180" s="189" t="s">
        <v>342</v>
      </c>
      <c r="U180" s="162">
        <v>0</v>
      </c>
      <c r="V180" s="162">
        <f t="shared" si="20"/>
        <v>0</v>
      </c>
      <c r="W180" s="162"/>
      <c r="X180" s="152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141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">
      <c r="A181" s="183">
        <v>87</v>
      </c>
      <c r="B181" s="184" t="s">
        <v>395</v>
      </c>
      <c r="C181" s="195" t="s">
        <v>396</v>
      </c>
      <c r="D181" s="185" t="s">
        <v>397</v>
      </c>
      <c r="E181" s="186">
        <v>56</v>
      </c>
      <c r="F181" s="187"/>
      <c r="G181" s="188">
        <f t="shared" si="14"/>
        <v>0</v>
      </c>
      <c r="H181" s="187"/>
      <c r="I181" s="188">
        <f t="shared" si="15"/>
        <v>0</v>
      </c>
      <c r="J181" s="187"/>
      <c r="K181" s="188">
        <f t="shared" si="16"/>
        <v>0</v>
      </c>
      <c r="L181" s="188">
        <v>21</v>
      </c>
      <c r="M181" s="188">
        <f t="shared" si="17"/>
        <v>0</v>
      </c>
      <c r="N181" s="188">
        <v>0</v>
      </c>
      <c r="O181" s="188">
        <f t="shared" si="18"/>
        <v>0</v>
      </c>
      <c r="P181" s="188">
        <v>0</v>
      </c>
      <c r="Q181" s="188">
        <f t="shared" si="19"/>
        <v>0</v>
      </c>
      <c r="R181" s="188"/>
      <c r="S181" s="188" t="s">
        <v>339</v>
      </c>
      <c r="T181" s="189" t="s">
        <v>342</v>
      </c>
      <c r="U181" s="162">
        <v>0</v>
      </c>
      <c r="V181" s="162">
        <f t="shared" si="20"/>
        <v>0</v>
      </c>
      <c r="W181" s="162"/>
      <c r="X181" s="152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141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83">
        <v>88</v>
      </c>
      <c r="B182" s="184" t="s">
        <v>398</v>
      </c>
      <c r="C182" s="195" t="s">
        <v>399</v>
      </c>
      <c r="D182" s="185" t="s">
        <v>367</v>
      </c>
      <c r="E182" s="186">
        <v>1</v>
      </c>
      <c r="F182" s="187"/>
      <c r="G182" s="188">
        <f t="shared" si="14"/>
        <v>0</v>
      </c>
      <c r="H182" s="187"/>
      <c r="I182" s="188">
        <f t="shared" si="15"/>
        <v>0</v>
      </c>
      <c r="J182" s="187"/>
      <c r="K182" s="188">
        <f t="shared" si="16"/>
        <v>0</v>
      </c>
      <c r="L182" s="188">
        <v>21</v>
      </c>
      <c r="M182" s="188">
        <f t="shared" si="17"/>
        <v>0</v>
      </c>
      <c r="N182" s="188">
        <v>0</v>
      </c>
      <c r="O182" s="188">
        <f t="shared" si="18"/>
        <v>0</v>
      </c>
      <c r="P182" s="188">
        <v>0</v>
      </c>
      <c r="Q182" s="188">
        <f t="shared" si="19"/>
        <v>0</v>
      </c>
      <c r="R182" s="188"/>
      <c r="S182" s="188" t="s">
        <v>339</v>
      </c>
      <c r="T182" s="189" t="s">
        <v>351</v>
      </c>
      <c r="U182" s="162">
        <v>0</v>
      </c>
      <c r="V182" s="162">
        <f t="shared" si="20"/>
        <v>0</v>
      </c>
      <c r="W182" s="162"/>
      <c r="X182" s="152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141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83">
        <v>89</v>
      </c>
      <c r="B183" s="184" t="s">
        <v>400</v>
      </c>
      <c r="C183" s="195" t="s">
        <v>401</v>
      </c>
      <c r="D183" s="185" t="s">
        <v>367</v>
      </c>
      <c r="E183" s="186">
        <v>20</v>
      </c>
      <c r="F183" s="187"/>
      <c r="G183" s="188">
        <f t="shared" si="14"/>
        <v>0</v>
      </c>
      <c r="H183" s="187"/>
      <c r="I183" s="188">
        <f t="shared" si="15"/>
        <v>0</v>
      </c>
      <c r="J183" s="187"/>
      <c r="K183" s="188">
        <f t="shared" si="16"/>
        <v>0</v>
      </c>
      <c r="L183" s="188">
        <v>21</v>
      </c>
      <c r="M183" s="188">
        <f t="shared" si="17"/>
        <v>0</v>
      </c>
      <c r="N183" s="188">
        <v>1.2800000000000001E-3</v>
      </c>
      <c r="O183" s="188">
        <f t="shared" si="18"/>
        <v>0.03</v>
      </c>
      <c r="P183" s="188">
        <v>0</v>
      </c>
      <c r="Q183" s="188">
        <f t="shared" si="19"/>
        <v>0</v>
      </c>
      <c r="R183" s="188"/>
      <c r="S183" s="188" t="s">
        <v>339</v>
      </c>
      <c r="T183" s="189" t="s">
        <v>342</v>
      </c>
      <c r="U183" s="162">
        <v>0.42945000000000005</v>
      </c>
      <c r="V183" s="162">
        <f t="shared" si="20"/>
        <v>8.59</v>
      </c>
      <c r="W183" s="162"/>
      <c r="X183" s="152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141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83">
        <v>90</v>
      </c>
      <c r="B184" s="184" t="s">
        <v>402</v>
      </c>
      <c r="C184" s="195" t="s">
        <v>403</v>
      </c>
      <c r="D184" s="185" t="s">
        <v>367</v>
      </c>
      <c r="E184" s="186">
        <v>10</v>
      </c>
      <c r="F184" s="187"/>
      <c r="G184" s="188">
        <f t="shared" si="14"/>
        <v>0</v>
      </c>
      <c r="H184" s="187"/>
      <c r="I184" s="188">
        <f t="shared" si="15"/>
        <v>0</v>
      </c>
      <c r="J184" s="187"/>
      <c r="K184" s="188">
        <f t="shared" si="16"/>
        <v>0</v>
      </c>
      <c r="L184" s="188">
        <v>21</v>
      </c>
      <c r="M184" s="188">
        <f t="shared" si="17"/>
        <v>0</v>
      </c>
      <c r="N184" s="188">
        <v>0</v>
      </c>
      <c r="O184" s="188">
        <f t="shared" si="18"/>
        <v>0</v>
      </c>
      <c r="P184" s="188">
        <v>0</v>
      </c>
      <c r="Q184" s="188">
        <f t="shared" si="19"/>
        <v>0</v>
      </c>
      <c r="R184" s="188"/>
      <c r="S184" s="188" t="s">
        <v>339</v>
      </c>
      <c r="T184" s="189" t="s">
        <v>351</v>
      </c>
      <c r="U184" s="162">
        <v>0</v>
      </c>
      <c r="V184" s="162">
        <f t="shared" si="20"/>
        <v>0</v>
      </c>
      <c r="W184" s="162"/>
      <c r="X184" s="152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141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83">
        <v>91</v>
      </c>
      <c r="B185" s="184" t="s">
        <v>404</v>
      </c>
      <c r="C185" s="195" t="s">
        <v>405</v>
      </c>
      <c r="D185" s="185" t="s">
        <v>163</v>
      </c>
      <c r="E185" s="186">
        <v>1</v>
      </c>
      <c r="F185" s="187"/>
      <c r="G185" s="188">
        <f t="shared" si="14"/>
        <v>0</v>
      </c>
      <c r="H185" s="187"/>
      <c r="I185" s="188">
        <f t="shared" si="15"/>
        <v>0</v>
      </c>
      <c r="J185" s="187"/>
      <c r="K185" s="188">
        <f t="shared" si="16"/>
        <v>0</v>
      </c>
      <c r="L185" s="188">
        <v>21</v>
      </c>
      <c r="M185" s="188">
        <f t="shared" si="17"/>
        <v>0</v>
      </c>
      <c r="N185" s="188">
        <v>8.0000000000000004E-4</v>
      </c>
      <c r="O185" s="188">
        <f t="shared" si="18"/>
        <v>0</v>
      </c>
      <c r="P185" s="188">
        <v>0</v>
      </c>
      <c r="Q185" s="188">
        <f t="shared" si="19"/>
        <v>0</v>
      </c>
      <c r="R185" s="188"/>
      <c r="S185" s="188" t="s">
        <v>339</v>
      </c>
      <c r="T185" s="189" t="s">
        <v>140</v>
      </c>
      <c r="U185" s="162">
        <v>0</v>
      </c>
      <c r="V185" s="162">
        <f t="shared" si="20"/>
        <v>0</v>
      </c>
      <c r="W185" s="162"/>
      <c r="X185" s="152"/>
      <c r="Y185" s="152"/>
      <c r="Z185" s="152"/>
      <c r="AA185" s="152"/>
      <c r="AB185" s="152"/>
      <c r="AC185" s="152"/>
      <c r="AD185" s="152"/>
      <c r="AE185" s="152"/>
      <c r="AF185" s="152"/>
      <c r="AG185" s="152" t="s">
        <v>225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83">
        <v>92</v>
      </c>
      <c r="B186" s="184" t="s">
        <v>406</v>
      </c>
      <c r="C186" s="195" t="s">
        <v>407</v>
      </c>
      <c r="D186" s="185" t="s">
        <v>163</v>
      </c>
      <c r="E186" s="186">
        <v>3</v>
      </c>
      <c r="F186" s="187"/>
      <c r="G186" s="188">
        <f t="shared" si="14"/>
        <v>0</v>
      </c>
      <c r="H186" s="187"/>
      <c r="I186" s="188">
        <f t="shared" si="15"/>
        <v>0</v>
      </c>
      <c r="J186" s="187"/>
      <c r="K186" s="188">
        <f t="shared" si="16"/>
        <v>0</v>
      </c>
      <c r="L186" s="188">
        <v>21</v>
      </c>
      <c r="M186" s="188">
        <f t="shared" si="17"/>
        <v>0</v>
      </c>
      <c r="N186" s="188">
        <v>4.0000000000000002E-4</v>
      </c>
      <c r="O186" s="188">
        <f t="shared" si="18"/>
        <v>0</v>
      </c>
      <c r="P186" s="188">
        <v>0</v>
      </c>
      <c r="Q186" s="188">
        <f t="shared" si="19"/>
        <v>0</v>
      </c>
      <c r="R186" s="188"/>
      <c r="S186" s="188" t="s">
        <v>339</v>
      </c>
      <c r="T186" s="189" t="s">
        <v>140</v>
      </c>
      <c r="U186" s="162">
        <v>0</v>
      </c>
      <c r="V186" s="162">
        <f t="shared" si="20"/>
        <v>0</v>
      </c>
      <c r="W186" s="162"/>
      <c r="X186" s="152"/>
      <c r="Y186" s="152"/>
      <c r="Z186" s="152"/>
      <c r="AA186" s="152"/>
      <c r="AB186" s="152"/>
      <c r="AC186" s="152"/>
      <c r="AD186" s="152"/>
      <c r="AE186" s="152"/>
      <c r="AF186" s="152"/>
      <c r="AG186" s="152" t="s">
        <v>225</v>
      </c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22.5" outlineLevel="1" x14ac:dyDescent="0.2">
      <c r="A187" s="175">
        <v>93</v>
      </c>
      <c r="B187" s="176" t="s">
        <v>408</v>
      </c>
      <c r="C187" s="193" t="s">
        <v>409</v>
      </c>
      <c r="D187" s="177" t="s">
        <v>410</v>
      </c>
      <c r="E187" s="178">
        <v>294.95100000000002</v>
      </c>
      <c r="F187" s="179"/>
      <c r="G187" s="180">
        <f t="shared" si="14"/>
        <v>0</v>
      </c>
      <c r="H187" s="179"/>
      <c r="I187" s="180">
        <f t="shared" si="15"/>
        <v>0</v>
      </c>
      <c r="J187" s="179"/>
      <c r="K187" s="180">
        <f t="shared" si="16"/>
        <v>0</v>
      </c>
      <c r="L187" s="180">
        <v>21</v>
      </c>
      <c r="M187" s="180">
        <f t="shared" si="17"/>
        <v>0</v>
      </c>
      <c r="N187" s="180">
        <v>1</v>
      </c>
      <c r="O187" s="180">
        <f t="shared" si="18"/>
        <v>294.95</v>
      </c>
      <c r="P187" s="180">
        <v>0</v>
      </c>
      <c r="Q187" s="180">
        <f t="shared" si="19"/>
        <v>0</v>
      </c>
      <c r="R187" s="180"/>
      <c r="S187" s="180" t="s">
        <v>339</v>
      </c>
      <c r="T187" s="181" t="s">
        <v>342</v>
      </c>
      <c r="U187" s="162">
        <v>0</v>
      </c>
      <c r="V187" s="162">
        <f t="shared" si="20"/>
        <v>0</v>
      </c>
      <c r="W187" s="162"/>
      <c r="X187" s="152"/>
      <c r="Y187" s="152"/>
      <c r="Z187" s="152"/>
      <c r="AA187" s="152"/>
      <c r="AB187" s="152"/>
      <c r="AC187" s="152"/>
      <c r="AD187" s="152"/>
      <c r="AE187" s="152"/>
      <c r="AF187" s="152"/>
      <c r="AG187" s="152" t="s">
        <v>225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9"/>
      <c r="B188" s="160"/>
      <c r="C188" s="194" t="s">
        <v>411</v>
      </c>
      <c r="D188" s="164"/>
      <c r="E188" s="165">
        <v>294.95100000000002</v>
      </c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52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153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59">
        <v>94</v>
      </c>
      <c r="B189" s="160" t="s">
        <v>412</v>
      </c>
      <c r="C189" s="196" t="s">
        <v>413</v>
      </c>
      <c r="D189" s="161" t="s">
        <v>0</v>
      </c>
      <c r="E189" s="190"/>
      <c r="F189" s="163"/>
      <c r="G189" s="162">
        <f>ROUND(E189*F189,2)</f>
        <v>0</v>
      </c>
      <c r="H189" s="163"/>
      <c r="I189" s="162">
        <f>ROUND(E189*H189,2)</f>
        <v>0</v>
      </c>
      <c r="J189" s="163"/>
      <c r="K189" s="162">
        <f>ROUND(E189*J189,2)</f>
        <v>0</v>
      </c>
      <c r="L189" s="162">
        <v>21</v>
      </c>
      <c r="M189" s="162">
        <f>G189*(1+L189/100)</f>
        <v>0</v>
      </c>
      <c r="N189" s="162">
        <v>0</v>
      </c>
      <c r="O189" s="162">
        <f>ROUND(E189*N189,2)</f>
        <v>0</v>
      </c>
      <c r="P189" s="162">
        <v>0</v>
      </c>
      <c r="Q189" s="162">
        <f>ROUND(E189*P189,2)</f>
        <v>0</v>
      </c>
      <c r="R189" s="162" t="s">
        <v>303</v>
      </c>
      <c r="S189" s="162" t="s">
        <v>139</v>
      </c>
      <c r="T189" s="162" t="s">
        <v>140</v>
      </c>
      <c r="U189" s="162">
        <v>0</v>
      </c>
      <c r="V189" s="162">
        <f>ROUND(E189*U189,2)</f>
        <v>0</v>
      </c>
      <c r="W189" s="162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197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253" t="s">
        <v>205</v>
      </c>
      <c r="D190" s="254"/>
      <c r="E190" s="254"/>
      <c r="F190" s="254"/>
      <c r="G190" s="254"/>
      <c r="H190" s="162"/>
      <c r="I190" s="162"/>
      <c r="J190" s="162"/>
      <c r="K190" s="162"/>
      <c r="L190" s="162"/>
      <c r="M190" s="162"/>
      <c r="N190" s="162"/>
      <c r="O190" s="162"/>
      <c r="P190" s="162"/>
      <c r="Q190" s="162"/>
      <c r="R190" s="162"/>
      <c r="S190" s="162"/>
      <c r="T190" s="162"/>
      <c r="U190" s="162"/>
      <c r="V190" s="162"/>
      <c r="W190" s="162"/>
      <c r="X190" s="152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143</v>
      </c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x14ac:dyDescent="0.2">
      <c r="A191" s="169" t="s">
        <v>133</v>
      </c>
      <c r="B191" s="170" t="s">
        <v>91</v>
      </c>
      <c r="C191" s="192" t="s">
        <v>92</v>
      </c>
      <c r="D191" s="171"/>
      <c r="E191" s="172"/>
      <c r="F191" s="173"/>
      <c r="G191" s="173">
        <f>SUMIF(AG192:AG203,"&lt;&gt;NOR",G192:G203)</f>
        <v>0</v>
      </c>
      <c r="H191" s="173"/>
      <c r="I191" s="173">
        <f>SUM(I192:I203)</f>
        <v>0</v>
      </c>
      <c r="J191" s="173"/>
      <c r="K191" s="173">
        <f>SUM(K192:K203)</f>
        <v>0</v>
      </c>
      <c r="L191" s="173"/>
      <c r="M191" s="173">
        <f>SUM(M192:M203)</f>
        <v>0</v>
      </c>
      <c r="N191" s="173"/>
      <c r="O191" s="173">
        <f>SUM(O192:O203)</f>
        <v>7.0000000000000007E-2</v>
      </c>
      <c r="P191" s="173"/>
      <c r="Q191" s="173">
        <f>SUM(Q192:Q203)</f>
        <v>0.01</v>
      </c>
      <c r="R191" s="173"/>
      <c r="S191" s="173"/>
      <c r="T191" s="174"/>
      <c r="U191" s="168"/>
      <c r="V191" s="168">
        <f>SUM(V192:V203)</f>
        <v>42.48</v>
      </c>
      <c r="W191" s="168"/>
      <c r="AG191" t="s">
        <v>134</v>
      </c>
    </row>
    <row r="192" spans="1:60" outlineLevel="1" x14ac:dyDescent="0.2">
      <c r="A192" s="175">
        <v>95</v>
      </c>
      <c r="B192" s="176" t="s">
        <v>414</v>
      </c>
      <c r="C192" s="193" t="s">
        <v>415</v>
      </c>
      <c r="D192" s="177" t="s">
        <v>137</v>
      </c>
      <c r="E192" s="178">
        <v>34.617700000000006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0</v>
      </c>
      <c r="O192" s="180">
        <f>ROUND(E192*N192,2)</f>
        <v>0</v>
      </c>
      <c r="P192" s="180">
        <v>1.8000000000000001E-4</v>
      </c>
      <c r="Q192" s="180">
        <f>ROUND(E192*P192,2)</f>
        <v>0.01</v>
      </c>
      <c r="R192" s="180" t="s">
        <v>416</v>
      </c>
      <c r="S192" s="180" t="s">
        <v>139</v>
      </c>
      <c r="T192" s="181" t="s">
        <v>140</v>
      </c>
      <c r="U192" s="162">
        <v>3.0000000000000002E-2</v>
      </c>
      <c r="V192" s="162">
        <f>ROUND(E192*U192,2)</f>
        <v>1.04</v>
      </c>
      <c r="W192" s="162"/>
      <c r="X192" s="152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141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94" t="s">
        <v>417</v>
      </c>
      <c r="D193" s="164"/>
      <c r="E193" s="165">
        <v>34.617700000000006</v>
      </c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52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153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ht="33.75" outlineLevel="1" x14ac:dyDescent="0.2">
      <c r="A194" s="175">
        <v>96</v>
      </c>
      <c r="B194" s="176" t="s">
        <v>418</v>
      </c>
      <c r="C194" s="193" t="s">
        <v>419</v>
      </c>
      <c r="D194" s="177" t="s">
        <v>137</v>
      </c>
      <c r="E194" s="178">
        <v>202.02080000000001</v>
      </c>
      <c r="F194" s="179"/>
      <c r="G194" s="180">
        <f>ROUND(E194*F194,2)</f>
        <v>0</v>
      </c>
      <c r="H194" s="179"/>
      <c r="I194" s="180">
        <f>ROUND(E194*H194,2)</f>
        <v>0</v>
      </c>
      <c r="J194" s="179"/>
      <c r="K194" s="180">
        <f>ROUND(E194*J194,2)</f>
        <v>0</v>
      </c>
      <c r="L194" s="180">
        <v>21</v>
      </c>
      <c r="M194" s="180">
        <f>G194*(1+L194/100)</f>
        <v>0</v>
      </c>
      <c r="N194" s="180">
        <v>1.4000000000000001E-4</v>
      </c>
      <c r="O194" s="180">
        <f>ROUND(E194*N194,2)</f>
        <v>0.03</v>
      </c>
      <c r="P194" s="180">
        <v>0</v>
      </c>
      <c r="Q194" s="180">
        <f>ROUND(E194*P194,2)</f>
        <v>0</v>
      </c>
      <c r="R194" s="180" t="s">
        <v>416</v>
      </c>
      <c r="S194" s="180" t="s">
        <v>139</v>
      </c>
      <c r="T194" s="181" t="s">
        <v>140</v>
      </c>
      <c r="U194" s="162">
        <v>0.1</v>
      </c>
      <c r="V194" s="162">
        <f>ROUND(E194*U194,2)</f>
        <v>20.2</v>
      </c>
      <c r="W194" s="162"/>
      <c r="X194" s="152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141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194" t="s">
        <v>328</v>
      </c>
      <c r="D195" s="164"/>
      <c r="E195" s="165">
        <v>109.78280000000001</v>
      </c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52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153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94" t="s">
        <v>329</v>
      </c>
      <c r="D196" s="164"/>
      <c r="E196" s="165">
        <v>68.098000000000013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52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153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59"/>
      <c r="B197" s="160"/>
      <c r="C197" s="194" t="s">
        <v>330</v>
      </c>
      <c r="D197" s="164"/>
      <c r="E197" s="165">
        <v>24.14</v>
      </c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52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153</v>
      </c>
      <c r="AH197" s="152">
        <v>0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ht="33.75" outlineLevel="1" x14ac:dyDescent="0.2">
      <c r="A198" s="175">
        <v>97</v>
      </c>
      <c r="B198" s="176" t="s">
        <v>420</v>
      </c>
      <c r="C198" s="193" t="s">
        <v>421</v>
      </c>
      <c r="D198" s="177" t="s">
        <v>137</v>
      </c>
      <c r="E198" s="178">
        <v>235.96080000000001</v>
      </c>
      <c r="F198" s="179"/>
      <c r="G198" s="180">
        <f>ROUND(E198*F198,2)</f>
        <v>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0</v>
      </c>
      <c r="N198" s="180">
        <v>1.9000000000000001E-4</v>
      </c>
      <c r="O198" s="180">
        <f>ROUND(E198*N198,2)</f>
        <v>0.04</v>
      </c>
      <c r="P198" s="180">
        <v>0</v>
      </c>
      <c r="Q198" s="180">
        <f>ROUND(E198*P198,2)</f>
        <v>0</v>
      </c>
      <c r="R198" s="180" t="s">
        <v>416</v>
      </c>
      <c r="S198" s="180" t="s">
        <v>139</v>
      </c>
      <c r="T198" s="181" t="s">
        <v>140</v>
      </c>
      <c r="U198" s="162">
        <v>9.0000000000000011E-2</v>
      </c>
      <c r="V198" s="162">
        <f>ROUND(E198*U198,2)</f>
        <v>21.24</v>
      </c>
      <c r="W198" s="162"/>
      <c r="X198" s="152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141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59"/>
      <c r="B199" s="160"/>
      <c r="C199" s="194" t="s">
        <v>328</v>
      </c>
      <c r="D199" s="164"/>
      <c r="E199" s="165">
        <v>109.78280000000001</v>
      </c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52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153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59"/>
      <c r="B200" s="160"/>
      <c r="C200" s="194" t="s">
        <v>329</v>
      </c>
      <c r="D200" s="164"/>
      <c r="E200" s="165">
        <v>68.098000000000013</v>
      </c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2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153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59"/>
      <c r="B201" s="160"/>
      <c r="C201" s="194" t="s">
        <v>330</v>
      </c>
      <c r="D201" s="164"/>
      <c r="E201" s="165">
        <v>24.14</v>
      </c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52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153</v>
      </c>
      <c r="AH201" s="152">
        <v>0</v>
      </c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59"/>
      <c r="B202" s="160"/>
      <c r="C202" s="194" t="s">
        <v>331</v>
      </c>
      <c r="D202" s="164"/>
      <c r="E202" s="165">
        <v>33.940000000000005</v>
      </c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52"/>
      <c r="Y202" s="152"/>
      <c r="Z202" s="152"/>
      <c r="AA202" s="152"/>
      <c r="AB202" s="152"/>
      <c r="AC202" s="152"/>
      <c r="AD202" s="152"/>
      <c r="AE202" s="152"/>
      <c r="AF202" s="152"/>
      <c r="AG202" s="152" t="s">
        <v>153</v>
      </c>
      <c r="AH202" s="152">
        <v>0</v>
      </c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">
      <c r="A203" s="159">
        <v>98</v>
      </c>
      <c r="B203" s="160" t="s">
        <v>422</v>
      </c>
      <c r="C203" s="196" t="s">
        <v>423</v>
      </c>
      <c r="D203" s="161" t="s">
        <v>0</v>
      </c>
      <c r="E203" s="190"/>
      <c r="F203" s="163"/>
      <c r="G203" s="162">
        <f>ROUND(E203*F203,2)</f>
        <v>0</v>
      </c>
      <c r="H203" s="163"/>
      <c r="I203" s="162">
        <f>ROUND(E203*H203,2)</f>
        <v>0</v>
      </c>
      <c r="J203" s="163"/>
      <c r="K203" s="162">
        <f>ROUND(E203*J203,2)</f>
        <v>0</v>
      </c>
      <c r="L203" s="162">
        <v>21</v>
      </c>
      <c r="M203" s="162">
        <f>G203*(1+L203/100)</f>
        <v>0</v>
      </c>
      <c r="N203" s="162">
        <v>0</v>
      </c>
      <c r="O203" s="162">
        <f>ROUND(E203*N203,2)</f>
        <v>0</v>
      </c>
      <c r="P203" s="162">
        <v>0</v>
      </c>
      <c r="Q203" s="162">
        <f>ROUND(E203*P203,2)</f>
        <v>0</v>
      </c>
      <c r="R203" s="162"/>
      <c r="S203" s="162" t="s">
        <v>339</v>
      </c>
      <c r="T203" s="162" t="s">
        <v>140</v>
      </c>
      <c r="U203" s="162">
        <v>2.6000000000000002E-2</v>
      </c>
      <c r="V203" s="162">
        <f>ROUND(E203*U203,2)</f>
        <v>0</v>
      </c>
      <c r="W203" s="162"/>
      <c r="X203" s="152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197</v>
      </c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x14ac:dyDescent="0.2">
      <c r="A204" s="169" t="s">
        <v>133</v>
      </c>
      <c r="B204" s="170" t="s">
        <v>93</v>
      </c>
      <c r="C204" s="192" t="s">
        <v>94</v>
      </c>
      <c r="D204" s="171"/>
      <c r="E204" s="172"/>
      <c r="F204" s="173"/>
      <c r="G204" s="173">
        <f>SUMIF(AG205:AG208,"&lt;&gt;NOR",G205:G208)</f>
        <v>0</v>
      </c>
      <c r="H204" s="173"/>
      <c r="I204" s="173">
        <f>SUM(I205:I208)</f>
        <v>0</v>
      </c>
      <c r="J204" s="173"/>
      <c r="K204" s="173">
        <f>SUM(K205:K208)</f>
        <v>0</v>
      </c>
      <c r="L204" s="173"/>
      <c r="M204" s="173">
        <f>SUM(M205:M208)</f>
        <v>0</v>
      </c>
      <c r="N204" s="173"/>
      <c r="O204" s="173">
        <f>SUM(O205:O208)</f>
        <v>45</v>
      </c>
      <c r="P204" s="173"/>
      <c r="Q204" s="173">
        <f>SUM(Q205:Q208)</f>
        <v>0.05</v>
      </c>
      <c r="R204" s="173"/>
      <c r="S204" s="173"/>
      <c r="T204" s="174"/>
      <c r="U204" s="168"/>
      <c r="V204" s="168">
        <f>SUM(V205:V208)</f>
        <v>0.99</v>
      </c>
      <c r="W204" s="168"/>
      <c r="AG204" t="s">
        <v>134</v>
      </c>
    </row>
    <row r="205" spans="1:60" outlineLevel="1" x14ac:dyDescent="0.2">
      <c r="A205" s="183">
        <v>99</v>
      </c>
      <c r="B205" s="184" t="s">
        <v>424</v>
      </c>
      <c r="C205" s="195" t="s">
        <v>425</v>
      </c>
      <c r="D205" s="185" t="s">
        <v>146</v>
      </c>
      <c r="E205" s="186">
        <v>3</v>
      </c>
      <c r="F205" s="187"/>
      <c r="G205" s="188">
        <f>ROUND(E205*F205,2)</f>
        <v>0</v>
      </c>
      <c r="H205" s="187"/>
      <c r="I205" s="188">
        <f>ROUND(E205*H205,2)</f>
        <v>0</v>
      </c>
      <c r="J205" s="187"/>
      <c r="K205" s="188">
        <f>ROUND(E205*J205,2)</f>
        <v>0</v>
      </c>
      <c r="L205" s="188">
        <v>21</v>
      </c>
      <c r="M205" s="188">
        <f>G205*(1+L205/100)</f>
        <v>0</v>
      </c>
      <c r="N205" s="188">
        <v>0</v>
      </c>
      <c r="O205" s="188">
        <f>ROUND(E205*N205,2)</f>
        <v>0</v>
      </c>
      <c r="P205" s="188">
        <v>1.5000000000000001E-2</v>
      </c>
      <c r="Q205" s="188">
        <f>ROUND(E205*P205,2)</f>
        <v>0.05</v>
      </c>
      <c r="R205" s="188" t="s">
        <v>327</v>
      </c>
      <c r="S205" s="188" t="s">
        <v>139</v>
      </c>
      <c r="T205" s="189" t="s">
        <v>140</v>
      </c>
      <c r="U205" s="162">
        <v>0.33</v>
      </c>
      <c r="V205" s="162">
        <f>ROUND(E205*U205,2)</f>
        <v>0.99</v>
      </c>
      <c r="W205" s="162"/>
      <c r="X205" s="152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141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83">
        <v>100</v>
      </c>
      <c r="B206" s="184" t="s">
        <v>426</v>
      </c>
      <c r="C206" s="195" t="s">
        <v>427</v>
      </c>
      <c r="D206" s="185" t="s">
        <v>367</v>
      </c>
      <c r="E206" s="186">
        <v>1</v>
      </c>
      <c r="F206" s="187"/>
      <c r="G206" s="188">
        <f>ROUND(E206*F206,2)</f>
        <v>0</v>
      </c>
      <c r="H206" s="187"/>
      <c r="I206" s="188">
        <f>ROUND(E206*H206,2)</f>
        <v>0</v>
      </c>
      <c r="J206" s="187"/>
      <c r="K206" s="188">
        <f>ROUND(E206*J206,2)</f>
        <v>0</v>
      </c>
      <c r="L206" s="188">
        <v>21</v>
      </c>
      <c r="M206" s="188">
        <f>G206*(1+L206/100)</f>
        <v>0</v>
      </c>
      <c r="N206" s="188">
        <v>15</v>
      </c>
      <c r="O206" s="188">
        <f>ROUND(E206*N206,2)</f>
        <v>15</v>
      </c>
      <c r="P206" s="188">
        <v>0</v>
      </c>
      <c r="Q206" s="188">
        <f>ROUND(E206*P206,2)</f>
        <v>0</v>
      </c>
      <c r="R206" s="188"/>
      <c r="S206" s="188" t="s">
        <v>339</v>
      </c>
      <c r="T206" s="189" t="s">
        <v>351</v>
      </c>
      <c r="U206" s="162">
        <v>0</v>
      </c>
      <c r="V206" s="162">
        <f>ROUND(E206*U206,2)</f>
        <v>0</v>
      </c>
      <c r="W206" s="162"/>
      <c r="X206" s="152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141</v>
      </c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">
      <c r="A207" s="183">
        <v>101</v>
      </c>
      <c r="B207" s="184" t="s">
        <v>428</v>
      </c>
      <c r="C207" s="195" t="s">
        <v>429</v>
      </c>
      <c r="D207" s="185" t="s">
        <v>367</v>
      </c>
      <c r="E207" s="186">
        <v>1</v>
      </c>
      <c r="F207" s="187"/>
      <c r="G207" s="188">
        <f>ROUND(E207*F207,2)</f>
        <v>0</v>
      </c>
      <c r="H207" s="187"/>
      <c r="I207" s="188">
        <f>ROUND(E207*H207,2)</f>
        <v>0</v>
      </c>
      <c r="J207" s="187"/>
      <c r="K207" s="188">
        <f>ROUND(E207*J207,2)</f>
        <v>0</v>
      </c>
      <c r="L207" s="188">
        <v>21</v>
      </c>
      <c r="M207" s="188">
        <f>G207*(1+L207/100)</f>
        <v>0</v>
      </c>
      <c r="N207" s="188">
        <v>30</v>
      </c>
      <c r="O207" s="188">
        <f>ROUND(E207*N207,2)</f>
        <v>30</v>
      </c>
      <c r="P207" s="188">
        <v>0</v>
      </c>
      <c r="Q207" s="188">
        <f>ROUND(E207*P207,2)</f>
        <v>0</v>
      </c>
      <c r="R207" s="188"/>
      <c r="S207" s="188" t="s">
        <v>339</v>
      </c>
      <c r="T207" s="189" t="s">
        <v>351</v>
      </c>
      <c r="U207" s="162">
        <v>0</v>
      </c>
      <c r="V207" s="162">
        <f>ROUND(E207*U207,2)</f>
        <v>0</v>
      </c>
      <c r="W207" s="162"/>
      <c r="X207" s="152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141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">
      <c r="A208" s="183">
        <v>102</v>
      </c>
      <c r="B208" s="184" t="s">
        <v>430</v>
      </c>
      <c r="C208" s="195" t="s">
        <v>431</v>
      </c>
      <c r="D208" s="185" t="s">
        <v>432</v>
      </c>
      <c r="E208" s="186">
        <v>1</v>
      </c>
      <c r="F208" s="187"/>
      <c r="G208" s="188">
        <f>ROUND(E208*F208,2)</f>
        <v>0</v>
      </c>
      <c r="H208" s="187"/>
      <c r="I208" s="188">
        <f>ROUND(E208*H208,2)</f>
        <v>0</v>
      </c>
      <c r="J208" s="187"/>
      <c r="K208" s="188">
        <f>ROUND(E208*J208,2)</f>
        <v>0</v>
      </c>
      <c r="L208" s="188">
        <v>21</v>
      </c>
      <c r="M208" s="188">
        <f>G208*(1+L208/100)</f>
        <v>0</v>
      </c>
      <c r="N208" s="188">
        <v>0</v>
      </c>
      <c r="O208" s="188">
        <f>ROUND(E208*N208,2)</f>
        <v>0</v>
      </c>
      <c r="P208" s="188">
        <v>0</v>
      </c>
      <c r="Q208" s="188">
        <f>ROUND(E208*P208,2)</f>
        <v>0</v>
      </c>
      <c r="R208" s="188"/>
      <c r="S208" s="188" t="s">
        <v>339</v>
      </c>
      <c r="T208" s="189" t="s">
        <v>351</v>
      </c>
      <c r="U208" s="162">
        <v>0</v>
      </c>
      <c r="V208" s="162">
        <f>ROUND(E208*U208,2)</f>
        <v>0</v>
      </c>
      <c r="W208" s="162"/>
      <c r="X208" s="152"/>
      <c r="Y208" s="152"/>
      <c r="Z208" s="152"/>
      <c r="AA208" s="152"/>
      <c r="AB208" s="152"/>
      <c r="AC208" s="152"/>
      <c r="AD208" s="152"/>
      <c r="AE208" s="152"/>
      <c r="AF208" s="152"/>
      <c r="AG208" s="152" t="s">
        <v>141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x14ac:dyDescent="0.2">
      <c r="A209" s="169" t="s">
        <v>133</v>
      </c>
      <c r="B209" s="170" t="s">
        <v>95</v>
      </c>
      <c r="C209" s="192" t="s">
        <v>96</v>
      </c>
      <c r="D209" s="171"/>
      <c r="E209" s="172"/>
      <c r="F209" s="173"/>
      <c r="G209" s="173">
        <f>SUMIF(AG210:AG216,"&lt;&gt;NOR",G210:G216)</f>
        <v>0</v>
      </c>
      <c r="H209" s="173"/>
      <c r="I209" s="173">
        <f>SUM(I210:I216)</f>
        <v>0</v>
      </c>
      <c r="J209" s="173"/>
      <c r="K209" s="173">
        <f>SUM(K210:K216)</f>
        <v>0</v>
      </c>
      <c r="L209" s="173"/>
      <c r="M209" s="173">
        <f>SUM(M210:M216)</f>
        <v>0</v>
      </c>
      <c r="N209" s="173"/>
      <c r="O209" s="173">
        <f>SUM(O210:O216)</f>
        <v>0.14000000000000001</v>
      </c>
      <c r="P209" s="173"/>
      <c r="Q209" s="173">
        <f>SUM(Q210:Q216)</f>
        <v>0</v>
      </c>
      <c r="R209" s="173"/>
      <c r="S209" s="173"/>
      <c r="T209" s="174"/>
      <c r="U209" s="168"/>
      <c r="V209" s="168">
        <f>SUM(V210:V216)</f>
        <v>15.29</v>
      </c>
      <c r="W209" s="168"/>
      <c r="AG209" t="s">
        <v>134</v>
      </c>
    </row>
    <row r="210" spans="1:60" outlineLevel="1" x14ac:dyDescent="0.2">
      <c r="A210" s="183">
        <v>103</v>
      </c>
      <c r="B210" s="184" t="s">
        <v>433</v>
      </c>
      <c r="C210" s="195" t="s">
        <v>434</v>
      </c>
      <c r="D210" s="185" t="s">
        <v>163</v>
      </c>
      <c r="E210" s="186">
        <v>5</v>
      </c>
      <c r="F210" s="187"/>
      <c r="G210" s="188">
        <f t="shared" ref="G210:G216" si="21">ROUND(E210*F210,2)</f>
        <v>0</v>
      </c>
      <c r="H210" s="187"/>
      <c r="I210" s="188">
        <f t="shared" ref="I210:I216" si="22">ROUND(E210*H210,2)</f>
        <v>0</v>
      </c>
      <c r="J210" s="187"/>
      <c r="K210" s="188">
        <f t="shared" ref="K210:K216" si="23">ROUND(E210*J210,2)</f>
        <v>0</v>
      </c>
      <c r="L210" s="188">
        <v>21</v>
      </c>
      <c r="M210" s="188">
        <f t="shared" ref="M210:M216" si="24">G210*(1+L210/100)</f>
        <v>0</v>
      </c>
      <c r="N210" s="188">
        <v>0</v>
      </c>
      <c r="O210" s="188">
        <f t="shared" ref="O210:O216" si="25">ROUND(E210*N210,2)</f>
        <v>0</v>
      </c>
      <c r="P210" s="188">
        <v>0</v>
      </c>
      <c r="Q210" s="188">
        <f t="shared" ref="Q210:Q216" si="26">ROUND(E210*P210,2)</f>
        <v>0</v>
      </c>
      <c r="R210" s="188" t="s">
        <v>416</v>
      </c>
      <c r="S210" s="188" t="s">
        <v>139</v>
      </c>
      <c r="T210" s="189" t="s">
        <v>140</v>
      </c>
      <c r="U210" s="162">
        <v>2.6</v>
      </c>
      <c r="V210" s="162">
        <f t="shared" ref="V210:V216" si="27">ROUND(E210*U210,2)</f>
        <v>13</v>
      </c>
      <c r="W210" s="162"/>
      <c r="X210" s="152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141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83">
        <v>104</v>
      </c>
      <c r="B211" s="184" t="s">
        <v>435</v>
      </c>
      <c r="C211" s="195" t="s">
        <v>436</v>
      </c>
      <c r="D211" s="185" t="s">
        <v>163</v>
      </c>
      <c r="E211" s="186">
        <v>1</v>
      </c>
      <c r="F211" s="187"/>
      <c r="G211" s="188">
        <f t="shared" si="21"/>
        <v>0</v>
      </c>
      <c r="H211" s="187"/>
      <c r="I211" s="188">
        <f t="shared" si="22"/>
        <v>0</v>
      </c>
      <c r="J211" s="187"/>
      <c r="K211" s="188">
        <f t="shared" si="23"/>
        <v>0</v>
      </c>
      <c r="L211" s="188">
        <v>21</v>
      </c>
      <c r="M211" s="188">
        <f t="shared" si="24"/>
        <v>0</v>
      </c>
      <c r="N211" s="188">
        <v>9.0000000000000008E-4</v>
      </c>
      <c r="O211" s="188">
        <f t="shared" si="25"/>
        <v>0</v>
      </c>
      <c r="P211" s="188">
        <v>0</v>
      </c>
      <c r="Q211" s="188">
        <f t="shared" si="26"/>
        <v>0</v>
      </c>
      <c r="R211" s="188" t="s">
        <v>437</v>
      </c>
      <c r="S211" s="188" t="s">
        <v>139</v>
      </c>
      <c r="T211" s="189" t="s">
        <v>140</v>
      </c>
      <c r="U211" s="162">
        <v>2.29</v>
      </c>
      <c r="V211" s="162">
        <f t="shared" si="27"/>
        <v>2.29</v>
      </c>
      <c r="W211" s="162"/>
      <c r="X211" s="152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141</v>
      </c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">
      <c r="A212" s="183">
        <v>105</v>
      </c>
      <c r="B212" s="184" t="s">
        <v>438</v>
      </c>
      <c r="C212" s="195" t="s">
        <v>439</v>
      </c>
      <c r="D212" s="185" t="s">
        <v>367</v>
      </c>
      <c r="E212" s="186">
        <v>1</v>
      </c>
      <c r="F212" s="187"/>
      <c r="G212" s="188">
        <f t="shared" si="21"/>
        <v>0</v>
      </c>
      <c r="H212" s="187"/>
      <c r="I212" s="188">
        <f t="shared" si="22"/>
        <v>0</v>
      </c>
      <c r="J212" s="187"/>
      <c r="K212" s="188">
        <f t="shared" si="23"/>
        <v>0</v>
      </c>
      <c r="L212" s="188">
        <v>21</v>
      </c>
      <c r="M212" s="188">
        <f t="shared" si="24"/>
        <v>0</v>
      </c>
      <c r="N212" s="188">
        <v>0</v>
      </c>
      <c r="O212" s="188">
        <f t="shared" si="25"/>
        <v>0</v>
      </c>
      <c r="P212" s="188">
        <v>0</v>
      </c>
      <c r="Q212" s="188">
        <f t="shared" si="26"/>
        <v>0</v>
      </c>
      <c r="R212" s="188"/>
      <c r="S212" s="188" t="s">
        <v>339</v>
      </c>
      <c r="T212" s="189" t="s">
        <v>351</v>
      </c>
      <c r="U212" s="162">
        <v>0</v>
      </c>
      <c r="V212" s="162">
        <f t="shared" si="27"/>
        <v>0</v>
      </c>
      <c r="W212" s="162"/>
      <c r="X212" s="152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141</v>
      </c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ht="33.75" outlineLevel="1" x14ac:dyDescent="0.2">
      <c r="A213" s="183">
        <v>106</v>
      </c>
      <c r="B213" s="184" t="s">
        <v>440</v>
      </c>
      <c r="C213" s="195" t="s">
        <v>441</v>
      </c>
      <c r="D213" s="185" t="s">
        <v>163</v>
      </c>
      <c r="E213" s="186">
        <v>3</v>
      </c>
      <c r="F213" s="187"/>
      <c r="G213" s="188">
        <f t="shared" si="21"/>
        <v>0</v>
      </c>
      <c r="H213" s="187"/>
      <c r="I213" s="188">
        <f t="shared" si="22"/>
        <v>0</v>
      </c>
      <c r="J213" s="187"/>
      <c r="K213" s="188">
        <f t="shared" si="23"/>
        <v>0</v>
      </c>
      <c r="L213" s="188">
        <v>21</v>
      </c>
      <c r="M213" s="188">
        <f t="shared" si="24"/>
        <v>0</v>
      </c>
      <c r="N213" s="188">
        <v>3.5000000000000003E-2</v>
      </c>
      <c r="O213" s="188">
        <f t="shared" si="25"/>
        <v>0.11</v>
      </c>
      <c r="P213" s="188">
        <v>0</v>
      </c>
      <c r="Q213" s="188">
        <f t="shared" si="26"/>
        <v>0</v>
      </c>
      <c r="R213" s="188" t="s">
        <v>224</v>
      </c>
      <c r="S213" s="188" t="s">
        <v>139</v>
      </c>
      <c r="T213" s="189" t="s">
        <v>140</v>
      </c>
      <c r="U213" s="162">
        <v>0</v>
      </c>
      <c r="V213" s="162">
        <f t="shared" si="27"/>
        <v>0</v>
      </c>
      <c r="W213" s="162"/>
      <c r="X213" s="152"/>
      <c r="Y213" s="152"/>
      <c r="Z213" s="152"/>
      <c r="AA213" s="152"/>
      <c r="AB213" s="152"/>
      <c r="AC213" s="152"/>
      <c r="AD213" s="152"/>
      <c r="AE213" s="152"/>
      <c r="AF213" s="152"/>
      <c r="AG213" s="152" t="s">
        <v>225</v>
      </c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ht="22.5" outlineLevel="1" x14ac:dyDescent="0.2">
      <c r="A214" s="183">
        <v>107</v>
      </c>
      <c r="B214" s="184" t="s">
        <v>442</v>
      </c>
      <c r="C214" s="195" t="s">
        <v>443</v>
      </c>
      <c r="D214" s="185" t="s">
        <v>163</v>
      </c>
      <c r="E214" s="186">
        <v>3</v>
      </c>
      <c r="F214" s="187"/>
      <c r="G214" s="188">
        <f t="shared" si="21"/>
        <v>0</v>
      </c>
      <c r="H214" s="187"/>
      <c r="I214" s="188">
        <f t="shared" si="22"/>
        <v>0</v>
      </c>
      <c r="J214" s="187"/>
      <c r="K214" s="188">
        <f t="shared" si="23"/>
        <v>0</v>
      </c>
      <c r="L214" s="188">
        <v>21</v>
      </c>
      <c r="M214" s="188">
        <f t="shared" si="24"/>
        <v>0</v>
      </c>
      <c r="N214" s="188">
        <v>4.0000000000000001E-3</v>
      </c>
      <c r="O214" s="188">
        <f t="shared" si="25"/>
        <v>0.01</v>
      </c>
      <c r="P214" s="188">
        <v>0</v>
      </c>
      <c r="Q214" s="188">
        <f t="shared" si="26"/>
        <v>0</v>
      </c>
      <c r="R214" s="188" t="s">
        <v>224</v>
      </c>
      <c r="S214" s="188" t="s">
        <v>139</v>
      </c>
      <c r="T214" s="189" t="s">
        <v>140</v>
      </c>
      <c r="U214" s="162">
        <v>0</v>
      </c>
      <c r="V214" s="162">
        <f t="shared" si="27"/>
        <v>0</v>
      </c>
      <c r="W214" s="162"/>
      <c r="X214" s="152"/>
      <c r="Y214" s="152"/>
      <c r="Z214" s="152"/>
      <c r="AA214" s="152"/>
      <c r="AB214" s="152"/>
      <c r="AC214" s="152"/>
      <c r="AD214" s="152"/>
      <c r="AE214" s="152"/>
      <c r="AF214" s="152"/>
      <c r="AG214" s="152" t="s">
        <v>225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83">
        <v>108</v>
      </c>
      <c r="B215" s="184" t="s">
        <v>444</v>
      </c>
      <c r="C215" s="195" t="s">
        <v>445</v>
      </c>
      <c r="D215" s="185" t="s">
        <v>163</v>
      </c>
      <c r="E215" s="186">
        <v>1</v>
      </c>
      <c r="F215" s="187"/>
      <c r="G215" s="188">
        <f t="shared" si="21"/>
        <v>0</v>
      </c>
      <c r="H215" s="187"/>
      <c r="I215" s="188">
        <f t="shared" si="22"/>
        <v>0</v>
      </c>
      <c r="J215" s="187"/>
      <c r="K215" s="188">
        <f t="shared" si="23"/>
        <v>0</v>
      </c>
      <c r="L215" s="188">
        <v>21</v>
      </c>
      <c r="M215" s="188">
        <f t="shared" si="24"/>
        <v>0</v>
      </c>
      <c r="N215" s="188">
        <v>5.0000000000000001E-3</v>
      </c>
      <c r="O215" s="188">
        <f t="shared" si="25"/>
        <v>0.01</v>
      </c>
      <c r="P215" s="188">
        <v>0</v>
      </c>
      <c r="Q215" s="188">
        <f t="shared" si="26"/>
        <v>0</v>
      </c>
      <c r="R215" s="188" t="s">
        <v>224</v>
      </c>
      <c r="S215" s="188" t="s">
        <v>139</v>
      </c>
      <c r="T215" s="189" t="s">
        <v>140</v>
      </c>
      <c r="U215" s="162">
        <v>0</v>
      </c>
      <c r="V215" s="162">
        <f t="shared" si="27"/>
        <v>0</v>
      </c>
      <c r="W215" s="162"/>
      <c r="X215" s="152"/>
      <c r="Y215" s="152"/>
      <c r="Z215" s="152"/>
      <c r="AA215" s="152"/>
      <c r="AB215" s="152"/>
      <c r="AC215" s="152"/>
      <c r="AD215" s="152"/>
      <c r="AE215" s="152"/>
      <c r="AF215" s="152"/>
      <c r="AG215" s="152" t="s">
        <v>225</v>
      </c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ht="22.5" outlineLevel="1" x14ac:dyDescent="0.2">
      <c r="A216" s="183">
        <v>109</v>
      </c>
      <c r="B216" s="184" t="s">
        <v>446</v>
      </c>
      <c r="C216" s="195" t="s">
        <v>447</v>
      </c>
      <c r="D216" s="185" t="s">
        <v>163</v>
      </c>
      <c r="E216" s="186">
        <v>1</v>
      </c>
      <c r="F216" s="187"/>
      <c r="G216" s="188">
        <f t="shared" si="21"/>
        <v>0</v>
      </c>
      <c r="H216" s="187"/>
      <c r="I216" s="188">
        <f t="shared" si="22"/>
        <v>0</v>
      </c>
      <c r="J216" s="187"/>
      <c r="K216" s="188">
        <f t="shared" si="23"/>
        <v>0</v>
      </c>
      <c r="L216" s="188">
        <v>21</v>
      </c>
      <c r="M216" s="188">
        <f t="shared" si="24"/>
        <v>0</v>
      </c>
      <c r="N216" s="188">
        <v>7.1000000000000004E-3</v>
      </c>
      <c r="O216" s="188">
        <f t="shared" si="25"/>
        <v>0.01</v>
      </c>
      <c r="P216" s="188">
        <v>0</v>
      </c>
      <c r="Q216" s="188">
        <f t="shared" si="26"/>
        <v>0</v>
      </c>
      <c r="R216" s="188"/>
      <c r="S216" s="188" t="s">
        <v>339</v>
      </c>
      <c r="T216" s="189" t="s">
        <v>140</v>
      </c>
      <c r="U216" s="162">
        <v>0</v>
      </c>
      <c r="V216" s="162">
        <f t="shared" si="27"/>
        <v>0</v>
      </c>
      <c r="W216" s="162"/>
      <c r="X216" s="152"/>
      <c r="Y216" s="152"/>
      <c r="Z216" s="152"/>
      <c r="AA216" s="152"/>
      <c r="AB216" s="152"/>
      <c r="AC216" s="152"/>
      <c r="AD216" s="152"/>
      <c r="AE216" s="152"/>
      <c r="AF216" s="152"/>
      <c r="AG216" s="152" t="s">
        <v>225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x14ac:dyDescent="0.2">
      <c r="A217" s="169" t="s">
        <v>133</v>
      </c>
      <c r="B217" s="170" t="s">
        <v>97</v>
      </c>
      <c r="C217" s="192" t="s">
        <v>98</v>
      </c>
      <c r="D217" s="171"/>
      <c r="E217" s="172"/>
      <c r="F217" s="173"/>
      <c r="G217" s="173">
        <f>SUMIF(AG218:AG221,"&lt;&gt;NOR",G218:G221)</f>
        <v>0</v>
      </c>
      <c r="H217" s="173"/>
      <c r="I217" s="173">
        <f>SUM(I218:I221)</f>
        <v>0</v>
      </c>
      <c r="J217" s="173"/>
      <c r="K217" s="173">
        <f>SUM(K218:K221)</f>
        <v>0</v>
      </c>
      <c r="L217" s="173"/>
      <c r="M217" s="173">
        <f>SUM(M218:M221)</f>
        <v>0</v>
      </c>
      <c r="N217" s="173"/>
      <c r="O217" s="173">
        <f>SUM(O218:O221)</f>
        <v>0.03</v>
      </c>
      <c r="P217" s="173"/>
      <c r="Q217" s="173">
        <f>SUM(Q218:Q221)</f>
        <v>0</v>
      </c>
      <c r="R217" s="173"/>
      <c r="S217" s="173"/>
      <c r="T217" s="174"/>
      <c r="U217" s="168"/>
      <c r="V217" s="168">
        <f>SUM(V218:V221)</f>
        <v>28.189999999999998</v>
      </c>
      <c r="W217" s="168"/>
      <c r="AG217" t="s">
        <v>134</v>
      </c>
    </row>
    <row r="218" spans="1:60" outlineLevel="1" x14ac:dyDescent="0.2">
      <c r="A218" s="175">
        <v>110</v>
      </c>
      <c r="B218" s="176" t="s">
        <v>448</v>
      </c>
      <c r="C218" s="193" t="s">
        <v>449</v>
      </c>
      <c r="D218" s="177" t="s">
        <v>137</v>
      </c>
      <c r="E218" s="178">
        <v>93.452000000000012</v>
      </c>
      <c r="F218" s="179"/>
      <c r="G218" s="180">
        <f>ROUND(E218*F218,2)</f>
        <v>0</v>
      </c>
      <c r="H218" s="179"/>
      <c r="I218" s="180">
        <f>ROUND(E218*H218,2)</f>
        <v>0</v>
      </c>
      <c r="J218" s="179"/>
      <c r="K218" s="180">
        <f>ROUND(E218*J218,2)</f>
        <v>0</v>
      </c>
      <c r="L218" s="180">
        <v>21</v>
      </c>
      <c r="M218" s="180">
        <f>G218*(1+L218/100)</f>
        <v>0</v>
      </c>
      <c r="N218" s="180">
        <v>3.2000000000000003E-4</v>
      </c>
      <c r="O218" s="180">
        <f>ROUND(E218*N218,2)</f>
        <v>0.03</v>
      </c>
      <c r="P218" s="180">
        <v>0</v>
      </c>
      <c r="Q218" s="180">
        <f>ROUND(E218*P218,2)</f>
        <v>0</v>
      </c>
      <c r="R218" s="180" t="s">
        <v>450</v>
      </c>
      <c r="S218" s="180" t="s">
        <v>139</v>
      </c>
      <c r="T218" s="181" t="s">
        <v>140</v>
      </c>
      <c r="U218" s="162">
        <v>0.30000000000000004</v>
      </c>
      <c r="V218" s="162">
        <f>ROUND(E218*U218,2)</f>
        <v>28.04</v>
      </c>
      <c r="W218" s="162"/>
      <c r="X218" s="152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141</v>
      </c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59"/>
      <c r="B219" s="160"/>
      <c r="C219" s="194" t="s">
        <v>451</v>
      </c>
      <c r="D219" s="164"/>
      <c r="E219" s="165">
        <v>72.452000000000012</v>
      </c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52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153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">
      <c r="A220" s="159"/>
      <c r="B220" s="160"/>
      <c r="C220" s="194" t="s">
        <v>452</v>
      </c>
      <c r="D220" s="164"/>
      <c r="E220" s="165">
        <v>21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52"/>
      <c r="Y220" s="152"/>
      <c r="Z220" s="152"/>
      <c r="AA220" s="152"/>
      <c r="AB220" s="152"/>
      <c r="AC220" s="152"/>
      <c r="AD220" s="152"/>
      <c r="AE220" s="152"/>
      <c r="AF220" s="152"/>
      <c r="AG220" s="152" t="s">
        <v>153</v>
      </c>
      <c r="AH220" s="152">
        <v>0</v>
      </c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ht="22.5" outlineLevel="1" x14ac:dyDescent="0.2">
      <c r="A221" s="183">
        <v>111</v>
      </c>
      <c r="B221" s="184" t="s">
        <v>453</v>
      </c>
      <c r="C221" s="195" t="s">
        <v>454</v>
      </c>
      <c r="D221" s="185" t="s">
        <v>432</v>
      </c>
      <c r="E221" s="186">
        <v>1</v>
      </c>
      <c r="F221" s="187"/>
      <c r="G221" s="188">
        <f>ROUND(E221*F221,2)</f>
        <v>0</v>
      </c>
      <c r="H221" s="187"/>
      <c r="I221" s="188">
        <f>ROUND(E221*H221,2)</f>
        <v>0</v>
      </c>
      <c r="J221" s="187"/>
      <c r="K221" s="188">
        <f>ROUND(E221*J221,2)</f>
        <v>0</v>
      </c>
      <c r="L221" s="188">
        <v>21</v>
      </c>
      <c r="M221" s="188">
        <f>G221*(1+L221/100)</f>
        <v>0</v>
      </c>
      <c r="N221" s="188">
        <v>1.6000000000000001E-4</v>
      </c>
      <c r="O221" s="188">
        <f>ROUND(E221*N221,2)</f>
        <v>0</v>
      </c>
      <c r="P221" s="188">
        <v>0</v>
      </c>
      <c r="Q221" s="188">
        <f>ROUND(E221*P221,2)</f>
        <v>0</v>
      </c>
      <c r="R221" s="188"/>
      <c r="S221" s="188" t="s">
        <v>339</v>
      </c>
      <c r="T221" s="189" t="s">
        <v>342</v>
      </c>
      <c r="U221" s="162">
        <v>0.15000000000000002</v>
      </c>
      <c r="V221" s="162">
        <f>ROUND(E221*U221,2)</f>
        <v>0.15</v>
      </c>
      <c r="W221" s="162"/>
      <c r="X221" s="152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141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x14ac:dyDescent="0.2">
      <c r="A222" s="169" t="s">
        <v>133</v>
      </c>
      <c r="B222" s="170" t="s">
        <v>99</v>
      </c>
      <c r="C222" s="192" t="s">
        <v>100</v>
      </c>
      <c r="D222" s="171"/>
      <c r="E222" s="172"/>
      <c r="F222" s="173"/>
      <c r="G222" s="173">
        <f>SUMIF(AG223:AG223,"&lt;&gt;NOR",G223:G223)</f>
        <v>0</v>
      </c>
      <c r="H222" s="173"/>
      <c r="I222" s="173">
        <f>SUM(I223:I223)</f>
        <v>0</v>
      </c>
      <c r="J222" s="173"/>
      <c r="K222" s="173">
        <f>SUM(K223:K223)</f>
        <v>0</v>
      </c>
      <c r="L222" s="173"/>
      <c r="M222" s="173">
        <f>SUM(M223:M223)</f>
        <v>0</v>
      </c>
      <c r="N222" s="173"/>
      <c r="O222" s="173">
        <f>SUM(O223:O223)</f>
        <v>0.01</v>
      </c>
      <c r="P222" s="173"/>
      <c r="Q222" s="173">
        <f>SUM(Q223:Q223)</f>
        <v>0</v>
      </c>
      <c r="R222" s="173"/>
      <c r="S222" s="173"/>
      <c r="T222" s="174"/>
      <c r="U222" s="168"/>
      <c r="V222" s="168">
        <f>SUM(V223:V223)</f>
        <v>2.04</v>
      </c>
      <c r="W222" s="168"/>
      <c r="AG222" t="s">
        <v>134</v>
      </c>
    </row>
    <row r="223" spans="1:60" outlineLevel="1" x14ac:dyDescent="0.2">
      <c r="A223" s="183">
        <v>112</v>
      </c>
      <c r="B223" s="184" t="s">
        <v>455</v>
      </c>
      <c r="C223" s="195" t="s">
        <v>456</v>
      </c>
      <c r="D223" s="185" t="s">
        <v>137</v>
      </c>
      <c r="E223" s="186">
        <v>20</v>
      </c>
      <c r="F223" s="187"/>
      <c r="G223" s="188">
        <f>ROUND(E223*F223,2)</f>
        <v>0</v>
      </c>
      <c r="H223" s="187"/>
      <c r="I223" s="188">
        <f>ROUND(E223*H223,2)</f>
        <v>0</v>
      </c>
      <c r="J223" s="187"/>
      <c r="K223" s="188">
        <f>ROUND(E223*J223,2)</f>
        <v>0</v>
      </c>
      <c r="L223" s="188">
        <v>21</v>
      </c>
      <c r="M223" s="188">
        <f>G223*(1+L223/100)</f>
        <v>0</v>
      </c>
      <c r="N223" s="188">
        <v>2.9E-4</v>
      </c>
      <c r="O223" s="188">
        <f>ROUND(E223*N223,2)</f>
        <v>0.01</v>
      </c>
      <c r="P223" s="188">
        <v>0</v>
      </c>
      <c r="Q223" s="188">
        <f>ROUND(E223*P223,2)</f>
        <v>0</v>
      </c>
      <c r="R223" s="188" t="s">
        <v>457</v>
      </c>
      <c r="S223" s="188" t="s">
        <v>139</v>
      </c>
      <c r="T223" s="189" t="s">
        <v>140</v>
      </c>
      <c r="U223" s="162">
        <v>0.10191</v>
      </c>
      <c r="V223" s="162">
        <f>ROUND(E223*U223,2)</f>
        <v>2.04</v>
      </c>
      <c r="W223" s="162"/>
      <c r="X223" s="152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141</v>
      </c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x14ac:dyDescent="0.2">
      <c r="A224" s="169" t="s">
        <v>133</v>
      </c>
      <c r="B224" s="170" t="s">
        <v>101</v>
      </c>
      <c r="C224" s="192" t="s">
        <v>102</v>
      </c>
      <c r="D224" s="171"/>
      <c r="E224" s="172"/>
      <c r="F224" s="173"/>
      <c r="G224" s="173">
        <f>SUMIF(AG225:AG227,"&lt;&gt;NOR",G225:G227)</f>
        <v>0</v>
      </c>
      <c r="H224" s="173"/>
      <c r="I224" s="173">
        <f>SUM(I225:I227)</f>
        <v>0</v>
      </c>
      <c r="J224" s="173"/>
      <c r="K224" s="173">
        <f>SUM(K225:K227)</f>
        <v>0</v>
      </c>
      <c r="L224" s="173"/>
      <c r="M224" s="173">
        <f>SUM(M225:M227)</f>
        <v>0</v>
      </c>
      <c r="N224" s="173"/>
      <c r="O224" s="173">
        <f>SUM(O225:O227)</f>
        <v>0</v>
      </c>
      <c r="P224" s="173"/>
      <c r="Q224" s="173">
        <f>SUM(Q225:Q227)</f>
        <v>0</v>
      </c>
      <c r="R224" s="173"/>
      <c r="S224" s="173"/>
      <c r="T224" s="174"/>
      <c r="U224" s="168"/>
      <c r="V224" s="168">
        <f>SUM(V225:V227)</f>
        <v>0</v>
      </c>
      <c r="W224" s="168"/>
      <c r="AG224" t="s">
        <v>134</v>
      </c>
    </row>
    <row r="225" spans="1:60" outlineLevel="1" x14ac:dyDescent="0.2">
      <c r="A225" s="175">
        <v>113</v>
      </c>
      <c r="B225" s="176" t="s">
        <v>458</v>
      </c>
      <c r="C225" s="193" t="s">
        <v>459</v>
      </c>
      <c r="D225" s="177" t="s">
        <v>146</v>
      </c>
      <c r="E225" s="178">
        <v>72.100000000000009</v>
      </c>
      <c r="F225" s="179"/>
      <c r="G225" s="180">
        <f>ROUND(E225*F225,2)</f>
        <v>0</v>
      </c>
      <c r="H225" s="179"/>
      <c r="I225" s="180">
        <f>ROUND(E225*H225,2)</f>
        <v>0</v>
      </c>
      <c r="J225" s="179"/>
      <c r="K225" s="180">
        <f>ROUND(E225*J225,2)</f>
        <v>0</v>
      </c>
      <c r="L225" s="180">
        <v>21</v>
      </c>
      <c r="M225" s="180">
        <f>G225*(1+L225/100)</f>
        <v>0</v>
      </c>
      <c r="N225" s="180">
        <v>0</v>
      </c>
      <c r="O225" s="180">
        <f>ROUND(E225*N225,2)</f>
        <v>0</v>
      </c>
      <c r="P225" s="180">
        <v>0</v>
      </c>
      <c r="Q225" s="180">
        <f>ROUND(E225*P225,2)</f>
        <v>0</v>
      </c>
      <c r="R225" s="180"/>
      <c r="S225" s="180" t="s">
        <v>339</v>
      </c>
      <c r="T225" s="181" t="s">
        <v>342</v>
      </c>
      <c r="U225" s="162">
        <v>0</v>
      </c>
      <c r="V225" s="162">
        <f>ROUND(E225*U225,2)</f>
        <v>0</v>
      </c>
      <c r="W225" s="162"/>
      <c r="X225" s="152"/>
      <c r="Y225" s="152"/>
      <c r="Z225" s="152"/>
      <c r="AA225" s="152"/>
      <c r="AB225" s="152"/>
      <c r="AC225" s="152"/>
      <c r="AD225" s="152"/>
      <c r="AE225" s="152"/>
      <c r="AF225" s="152"/>
      <c r="AG225" s="152" t="s">
        <v>141</v>
      </c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59"/>
      <c r="B226" s="160"/>
      <c r="C226" s="194" t="s">
        <v>460</v>
      </c>
      <c r="D226" s="164"/>
      <c r="E226" s="165">
        <v>72.100000000000009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52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153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83">
        <v>114</v>
      </c>
      <c r="B227" s="184" t="s">
        <v>461</v>
      </c>
      <c r="C227" s="195" t="s">
        <v>462</v>
      </c>
      <c r="D227" s="185" t="s">
        <v>432</v>
      </c>
      <c r="E227" s="186">
        <v>1</v>
      </c>
      <c r="F227" s="187"/>
      <c r="G227" s="188">
        <f>ROUND(E227*F227,2)</f>
        <v>0</v>
      </c>
      <c r="H227" s="187"/>
      <c r="I227" s="188">
        <f>ROUND(E227*H227,2)</f>
        <v>0</v>
      </c>
      <c r="J227" s="187"/>
      <c r="K227" s="188">
        <f>ROUND(E227*J227,2)</f>
        <v>0</v>
      </c>
      <c r="L227" s="188">
        <v>21</v>
      </c>
      <c r="M227" s="188">
        <f>G227*(1+L227/100)</f>
        <v>0</v>
      </c>
      <c r="N227" s="188">
        <v>0</v>
      </c>
      <c r="O227" s="188">
        <f>ROUND(E227*N227,2)</f>
        <v>0</v>
      </c>
      <c r="P227" s="188">
        <v>0</v>
      </c>
      <c r="Q227" s="188">
        <f>ROUND(E227*P227,2)</f>
        <v>0</v>
      </c>
      <c r="R227" s="188"/>
      <c r="S227" s="188" t="s">
        <v>339</v>
      </c>
      <c r="T227" s="189" t="s">
        <v>342</v>
      </c>
      <c r="U227" s="162">
        <v>0</v>
      </c>
      <c r="V227" s="162">
        <f>ROUND(E227*U227,2)</f>
        <v>0</v>
      </c>
      <c r="W227" s="162"/>
      <c r="X227" s="152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141</v>
      </c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x14ac:dyDescent="0.2">
      <c r="A228" s="169" t="s">
        <v>133</v>
      </c>
      <c r="B228" s="170" t="s">
        <v>103</v>
      </c>
      <c r="C228" s="192" t="s">
        <v>104</v>
      </c>
      <c r="D228" s="171"/>
      <c r="E228" s="172"/>
      <c r="F228" s="173"/>
      <c r="G228" s="173">
        <f>SUMIF(AG229:AG233,"&lt;&gt;NOR",G229:G233)</f>
        <v>0</v>
      </c>
      <c r="H228" s="173"/>
      <c r="I228" s="173">
        <f>SUM(I229:I233)</f>
        <v>0</v>
      </c>
      <c r="J228" s="173"/>
      <c r="K228" s="173">
        <f>SUM(K229:K233)</f>
        <v>0</v>
      </c>
      <c r="L228" s="173"/>
      <c r="M228" s="173">
        <f>SUM(M229:M233)</f>
        <v>0</v>
      </c>
      <c r="N228" s="173"/>
      <c r="O228" s="173">
        <f>SUM(O229:O233)</f>
        <v>0</v>
      </c>
      <c r="P228" s="173"/>
      <c r="Q228" s="173">
        <f>SUM(Q229:Q233)</f>
        <v>0</v>
      </c>
      <c r="R228" s="173"/>
      <c r="S228" s="173"/>
      <c r="T228" s="174"/>
      <c r="U228" s="168"/>
      <c r="V228" s="168">
        <f>SUM(V229:V233)</f>
        <v>62.430000000000007</v>
      </c>
      <c r="W228" s="168"/>
      <c r="AG228" t="s">
        <v>134</v>
      </c>
    </row>
    <row r="229" spans="1:60" ht="22.5" outlineLevel="1" x14ac:dyDescent="0.2">
      <c r="A229" s="183">
        <v>115</v>
      </c>
      <c r="B229" s="184" t="s">
        <v>463</v>
      </c>
      <c r="C229" s="195" t="s">
        <v>464</v>
      </c>
      <c r="D229" s="185" t="s">
        <v>196</v>
      </c>
      <c r="E229" s="186">
        <v>13.912420000000001</v>
      </c>
      <c r="F229" s="187"/>
      <c r="G229" s="188">
        <f>ROUND(E229*F229,2)</f>
        <v>0</v>
      </c>
      <c r="H229" s="187"/>
      <c r="I229" s="188">
        <f>ROUND(E229*H229,2)</f>
        <v>0</v>
      </c>
      <c r="J229" s="187"/>
      <c r="K229" s="188">
        <f>ROUND(E229*J229,2)</f>
        <v>0</v>
      </c>
      <c r="L229" s="188">
        <v>21</v>
      </c>
      <c r="M229" s="188">
        <f>G229*(1+L229/100)</f>
        <v>0</v>
      </c>
      <c r="N229" s="188">
        <v>0</v>
      </c>
      <c r="O229" s="188">
        <f>ROUND(E229*N229,2)</f>
        <v>0</v>
      </c>
      <c r="P229" s="188">
        <v>0</v>
      </c>
      <c r="Q229" s="188">
        <f>ROUND(E229*P229,2)</f>
        <v>0</v>
      </c>
      <c r="R229" s="188" t="s">
        <v>192</v>
      </c>
      <c r="S229" s="188" t="s">
        <v>139</v>
      </c>
      <c r="T229" s="189" t="s">
        <v>140</v>
      </c>
      <c r="U229" s="162">
        <v>0.93300000000000005</v>
      </c>
      <c r="V229" s="162">
        <f>ROUND(E229*U229,2)</f>
        <v>12.98</v>
      </c>
      <c r="W229" s="162"/>
      <c r="X229" s="152"/>
      <c r="Y229" s="152"/>
      <c r="Z229" s="152"/>
      <c r="AA229" s="152"/>
      <c r="AB229" s="152"/>
      <c r="AC229" s="152"/>
      <c r="AD229" s="152"/>
      <c r="AE229" s="152"/>
      <c r="AF229" s="152"/>
      <c r="AG229" s="152" t="s">
        <v>465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">
      <c r="A230" s="183">
        <v>116</v>
      </c>
      <c r="B230" s="184" t="s">
        <v>466</v>
      </c>
      <c r="C230" s="195" t="s">
        <v>467</v>
      </c>
      <c r="D230" s="185" t="s">
        <v>196</v>
      </c>
      <c r="E230" s="186">
        <v>55.649690000000007</v>
      </c>
      <c r="F230" s="187"/>
      <c r="G230" s="188">
        <f>ROUND(E230*F230,2)</f>
        <v>0</v>
      </c>
      <c r="H230" s="187"/>
      <c r="I230" s="188">
        <f>ROUND(E230*H230,2)</f>
        <v>0</v>
      </c>
      <c r="J230" s="187"/>
      <c r="K230" s="188">
        <f>ROUND(E230*J230,2)</f>
        <v>0</v>
      </c>
      <c r="L230" s="188">
        <v>21</v>
      </c>
      <c r="M230" s="188">
        <f>G230*(1+L230/100)</f>
        <v>0</v>
      </c>
      <c r="N230" s="188">
        <v>0</v>
      </c>
      <c r="O230" s="188">
        <f>ROUND(E230*N230,2)</f>
        <v>0</v>
      </c>
      <c r="P230" s="188">
        <v>0</v>
      </c>
      <c r="Q230" s="188">
        <f>ROUND(E230*P230,2)</f>
        <v>0</v>
      </c>
      <c r="R230" s="188" t="s">
        <v>192</v>
      </c>
      <c r="S230" s="188" t="s">
        <v>139</v>
      </c>
      <c r="T230" s="189" t="s">
        <v>140</v>
      </c>
      <c r="U230" s="162">
        <v>0.65300000000000002</v>
      </c>
      <c r="V230" s="162">
        <f>ROUND(E230*U230,2)</f>
        <v>36.340000000000003</v>
      </c>
      <c r="W230" s="162"/>
      <c r="X230" s="152"/>
      <c r="Y230" s="152"/>
      <c r="Z230" s="152"/>
      <c r="AA230" s="152"/>
      <c r="AB230" s="152"/>
      <c r="AC230" s="152"/>
      <c r="AD230" s="152"/>
      <c r="AE230" s="152"/>
      <c r="AF230" s="152"/>
      <c r="AG230" s="152" t="s">
        <v>465</v>
      </c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83">
        <v>117</v>
      </c>
      <c r="B231" s="184" t="s">
        <v>468</v>
      </c>
      <c r="C231" s="195" t="s">
        <v>469</v>
      </c>
      <c r="D231" s="185" t="s">
        <v>196</v>
      </c>
      <c r="E231" s="186">
        <v>125.21180000000001</v>
      </c>
      <c r="F231" s="187"/>
      <c r="G231" s="188">
        <f>ROUND(E231*F231,2)</f>
        <v>0</v>
      </c>
      <c r="H231" s="187"/>
      <c r="I231" s="188">
        <f>ROUND(E231*H231,2)</f>
        <v>0</v>
      </c>
      <c r="J231" s="187"/>
      <c r="K231" s="188">
        <f>ROUND(E231*J231,2)</f>
        <v>0</v>
      </c>
      <c r="L231" s="188">
        <v>21</v>
      </c>
      <c r="M231" s="188">
        <f>G231*(1+L231/100)</f>
        <v>0</v>
      </c>
      <c r="N231" s="188">
        <v>0</v>
      </c>
      <c r="O231" s="188">
        <f>ROUND(E231*N231,2)</f>
        <v>0</v>
      </c>
      <c r="P231" s="188">
        <v>0</v>
      </c>
      <c r="Q231" s="188">
        <f>ROUND(E231*P231,2)</f>
        <v>0</v>
      </c>
      <c r="R231" s="188" t="s">
        <v>192</v>
      </c>
      <c r="S231" s="188" t="s">
        <v>139</v>
      </c>
      <c r="T231" s="189" t="s">
        <v>140</v>
      </c>
      <c r="U231" s="162">
        <v>0</v>
      </c>
      <c r="V231" s="162">
        <f>ROUND(E231*U231,2)</f>
        <v>0</v>
      </c>
      <c r="W231" s="162"/>
      <c r="X231" s="152"/>
      <c r="Y231" s="152"/>
      <c r="Z231" s="152"/>
      <c r="AA231" s="152"/>
      <c r="AB231" s="152"/>
      <c r="AC231" s="152"/>
      <c r="AD231" s="152"/>
      <c r="AE231" s="152"/>
      <c r="AF231" s="152"/>
      <c r="AG231" s="152" t="s">
        <v>465</v>
      </c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83">
        <v>118</v>
      </c>
      <c r="B232" s="184" t="s">
        <v>470</v>
      </c>
      <c r="C232" s="195" t="s">
        <v>471</v>
      </c>
      <c r="D232" s="185" t="s">
        <v>196</v>
      </c>
      <c r="E232" s="186">
        <v>13.912420000000001</v>
      </c>
      <c r="F232" s="187"/>
      <c r="G232" s="188">
        <f>ROUND(E232*F232,2)</f>
        <v>0</v>
      </c>
      <c r="H232" s="187"/>
      <c r="I232" s="188">
        <f>ROUND(E232*H232,2)</f>
        <v>0</v>
      </c>
      <c r="J232" s="187"/>
      <c r="K232" s="188">
        <f>ROUND(E232*J232,2)</f>
        <v>0</v>
      </c>
      <c r="L232" s="188">
        <v>21</v>
      </c>
      <c r="M232" s="188">
        <f>G232*(1+L232/100)</f>
        <v>0</v>
      </c>
      <c r="N232" s="188">
        <v>0</v>
      </c>
      <c r="O232" s="188">
        <f>ROUND(E232*N232,2)</f>
        <v>0</v>
      </c>
      <c r="P232" s="188">
        <v>0</v>
      </c>
      <c r="Q232" s="188">
        <f>ROUND(E232*P232,2)</f>
        <v>0</v>
      </c>
      <c r="R232" s="188" t="s">
        <v>192</v>
      </c>
      <c r="S232" s="188" t="s">
        <v>139</v>
      </c>
      <c r="T232" s="189" t="s">
        <v>140</v>
      </c>
      <c r="U232" s="162">
        <v>0.94200000000000006</v>
      </c>
      <c r="V232" s="162">
        <f>ROUND(E232*U232,2)</f>
        <v>13.11</v>
      </c>
      <c r="W232" s="162"/>
      <c r="X232" s="152"/>
      <c r="Y232" s="152"/>
      <c r="Z232" s="152"/>
      <c r="AA232" s="152"/>
      <c r="AB232" s="152"/>
      <c r="AC232" s="152"/>
      <c r="AD232" s="152"/>
      <c r="AE232" s="152"/>
      <c r="AF232" s="152"/>
      <c r="AG232" s="152" t="s">
        <v>465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83">
        <v>119</v>
      </c>
      <c r="B233" s="184" t="s">
        <v>472</v>
      </c>
      <c r="C233" s="195" t="s">
        <v>473</v>
      </c>
      <c r="D233" s="185" t="s">
        <v>196</v>
      </c>
      <c r="E233" s="186">
        <v>13.912420000000001</v>
      </c>
      <c r="F233" s="187"/>
      <c r="G233" s="188">
        <f>ROUND(E233*F233,2)</f>
        <v>0</v>
      </c>
      <c r="H233" s="187"/>
      <c r="I233" s="188">
        <f>ROUND(E233*H233,2)</f>
        <v>0</v>
      </c>
      <c r="J233" s="187"/>
      <c r="K233" s="188">
        <f>ROUND(E233*J233,2)</f>
        <v>0</v>
      </c>
      <c r="L233" s="188">
        <v>21</v>
      </c>
      <c r="M233" s="188">
        <f>G233*(1+L233/100)</f>
        <v>0</v>
      </c>
      <c r="N233" s="188">
        <v>0</v>
      </c>
      <c r="O233" s="188">
        <f>ROUND(E233*N233,2)</f>
        <v>0</v>
      </c>
      <c r="P233" s="188">
        <v>0</v>
      </c>
      <c r="Q233" s="188">
        <f>ROUND(E233*P233,2)</f>
        <v>0</v>
      </c>
      <c r="R233" s="188" t="s">
        <v>192</v>
      </c>
      <c r="S233" s="188" t="s">
        <v>139</v>
      </c>
      <c r="T233" s="189" t="s">
        <v>140</v>
      </c>
      <c r="U233" s="162">
        <v>0</v>
      </c>
      <c r="V233" s="162">
        <f>ROUND(E233*U233,2)</f>
        <v>0</v>
      </c>
      <c r="W233" s="162"/>
      <c r="X233" s="152"/>
      <c r="Y233" s="152"/>
      <c r="Z233" s="152"/>
      <c r="AA233" s="152"/>
      <c r="AB233" s="152"/>
      <c r="AC233" s="152"/>
      <c r="AD233" s="152"/>
      <c r="AE233" s="152"/>
      <c r="AF233" s="152"/>
      <c r="AG233" s="152" t="s">
        <v>465</v>
      </c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x14ac:dyDescent="0.2">
      <c r="A234" s="169" t="s">
        <v>133</v>
      </c>
      <c r="B234" s="170" t="s">
        <v>106</v>
      </c>
      <c r="C234" s="192" t="s">
        <v>27</v>
      </c>
      <c r="D234" s="171"/>
      <c r="E234" s="172"/>
      <c r="F234" s="173"/>
      <c r="G234" s="173">
        <f>SUMIF(AG235:AG239,"&lt;&gt;NOR",G235:G239)</f>
        <v>0</v>
      </c>
      <c r="H234" s="173"/>
      <c r="I234" s="173">
        <f>SUM(I235:I239)</f>
        <v>0</v>
      </c>
      <c r="J234" s="173"/>
      <c r="K234" s="173">
        <f>SUM(K235:K239)</f>
        <v>0</v>
      </c>
      <c r="L234" s="173"/>
      <c r="M234" s="173">
        <f>SUM(M235:M239)</f>
        <v>0</v>
      </c>
      <c r="N234" s="173"/>
      <c r="O234" s="173">
        <f>SUM(O235:O239)</f>
        <v>0</v>
      </c>
      <c r="P234" s="173"/>
      <c r="Q234" s="173">
        <f>SUM(Q235:Q239)</f>
        <v>0</v>
      </c>
      <c r="R234" s="173"/>
      <c r="S234" s="173"/>
      <c r="T234" s="174"/>
      <c r="U234" s="168"/>
      <c r="V234" s="168">
        <f>SUM(V235:V239)</f>
        <v>0</v>
      </c>
      <c r="W234" s="168"/>
      <c r="AG234" t="s">
        <v>134</v>
      </c>
    </row>
    <row r="235" spans="1:60" outlineLevel="1" x14ac:dyDescent="0.2">
      <c r="A235" s="183">
        <v>120</v>
      </c>
      <c r="B235" s="184" t="s">
        <v>474</v>
      </c>
      <c r="C235" s="195" t="s">
        <v>475</v>
      </c>
      <c r="D235" s="185" t="s">
        <v>476</v>
      </c>
      <c r="E235" s="186">
        <v>1</v>
      </c>
      <c r="F235" s="187"/>
      <c r="G235" s="188">
        <f>ROUND(E235*F235,2)</f>
        <v>0</v>
      </c>
      <c r="H235" s="187"/>
      <c r="I235" s="188">
        <f>ROUND(E235*H235,2)</f>
        <v>0</v>
      </c>
      <c r="J235" s="187"/>
      <c r="K235" s="188">
        <f>ROUND(E235*J235,2)</f>
        <v>0</v>
      </c>
      <c r="L235" s="188">
        <v>21</v>
      </c>
      <c r="M235" s="188">
        <f>G235*(1+L235/100)</f>
        <v>0</v>
      </c>
      <c r="N235" s="188">
        <v>0</v>
      </c>
      <c r="O235" s="188">
        <f>ROUND(E235*N235,2)</f>
        <v>0</v>
      </c>
      <c r="P235" s="188">
        <v>0</v>
      </c>
      <c r="Q235" s="188">
        <f>ROUND(E235*P235,2)</f>
        <v>0</v>
      </c>
      <c r="R235" s="188"/>
      <c r="S235" s="188" t="s">
        <v>139</v>
      </c>
      <c r="T235" s="189" t="s">
        <v>342</v>
      </c>
      <c r="U235" s="162">
        <v>0</v>
      </c>
      <c r="V235" s="162">
        <f>ROUND(E235*U235,2)</f>
        <v>0</v>
      </c>
      <c r="W235" s="162"/>
      <c r="X235" s="152"/>
      <c r="Y235" s="152"/>
      <c r="Z235" s="152"/>
      <c r="AA235" s="152"/>
      <c r="AB235" s="152"/>
      <c r="AC235" s="152"/>
      <c r="AD235" s="152"/>
      <c r="AE235" s="152"/>
      <c r="AF235" s="152"/>
      <c r="AG235" s="152" t="s">
        <v>477</v>
      </c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">
      <c r="A236" s="183">
        <v>121</v>
      </c>
      <c r="B236" s="184" t="s">
        <v>478</v>
      </c>
      <c r="C236" s="195" t="s">
        <v>479</v>
      </c>
      <c r="D236" s="185" t="s">
        <v>476</v>
      </c>
      <c r="E236" s="186">
        <v>1</v>
      </c>
      <c r="F236" s="187"/>
      <c r="G236" s="188">
        <f>ROUND(E236*F236,2)</f>
        <v>0</v>
      </c>
      <c r="H236" s="187"/>
      <c r="I236" s="188">
        <f>ROUND(E236*H236,2)</f>
        <v>0</v>
      </c>
      <c r="J236" s="187"/>
      <c r="K236" s="188">
        <f>ROUND(E236*J236,2)</f>
        <v>0</v>
      </c>
      <c r="L236" s="188">
        <v>21</v>
      </c>
      <c r="M236" s="188">
        <f>G236*(1+L236/100)</f>
        <v>0</v>
      </c>
      <c r="N236" s="188">
        <v>0</v>
      </c>
      <c r="O236" s="188">
        <f>ROUND(E236*N236,2)</f>
        <v>0</v>
      </c>
      <c r="P236" s="188">
        <v>0</v>
      </c>
      <c r="Q236" s="188">
        <f>ROUND(E236*P236,2)</f>
        <v>0</v>
      </c>
      <c r="R236" s="188"/>
      <c r="S236" s="188" t="s">
        <v>139</v>
      </c>
      <c r="T236" s="189" t="s">
        <v>342</v>
      </c>
      <c r="U236" s="162">
        <v>0</v>
      </c>
      <c r="V236" s="162">
        <f>ROUND(E236*U236,2)</f>
        <v>0</v>
      </c>
      <c r="W236" s="162"/>
      <c r="X236" s="152"/>
      <c r="Y236" s="152"/>
      <c r="Z236" s="152"/>
      <c r="AA236" s="152"/>
      <c r="AB236" s="152"/>
      <c r="AC236" s="152"/>
      <c r="AD236" s="152"/>
      <c r="AE236" s="152"/>
      <c r="AF236" s="152"/>
      <c r="AG236" s="152" t="s">
        <v>477</v>
      </c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83">
        <v>122</v>
      </c>
      <c r="B237" s="184" t="s">
        <v>480</v>
      </c>
      <c r="C237" s="195" t="s">
        <v>481</v>
      </c>
      <c r="D237" s="185" t="s">
        <v>476</v>
      </c>
      <c r="E237" s="186">
        <v>1</v>
      </c>
      <c r="F237" s="187"/>
      <c r="G237" s="188">
        <f>ROUND(E237*F237,2)</f>
        <v>0</v>
      </c>
      <c r="H237" s="187"/>
      <c r="I237" s="188">
        <f>ROUND(E237*H237,2)</f>
        <v>0</v>
      </c>
      <c r="J237" s="187"/>
      <c r="K237" s="188">
        <f>ROUND(E237*J237,2)</f>
        <v>0</v>
      </c>
      <c r="L237" s="188">
        <v>21</v>
      </c>
      <c r="M237" s="188">
        <f>G237*(1+L237/100)</f>
        <v>0</v>
      </c>
      <c r="N237" s="188">
        <v>0</v>
      </c>
      <c r="O237" s="188">
        <f>ROUND(E237*N237,2)</f>
        <v>0</v>
      </c>
      <c r="P237" s="188">
        <v>0</v>
      </c>
      <c r="Q237" s="188">
        <f>ROUND(E237*P237,2)</f>
        <v>0</v>
      </c>
      <c r="R237" s="188"/>
      <c r="S237" s="188" t="s">
        <v>139</v>
      </c>
      <c r="T237" s="189" t="s">
        <v>342</v>
      </c>
      <c r="U237" s="162">
        <v>0</v>
      </c>
      <c r="V237" s="162">
        <f>ROUND(E237*U237,2)</f>
        <v>0</v>
      </c>
      <c r="W237" s="162"/>
      <c r="X237" s="152"/>
      <c r="Y237" s="152"/>
      <c r="Z237" s="152"/>
      <c r="AA237" s="152"/>
      <c r="AB237" s="152"/>
      <c r="AC237" s="152"/>
      <c r="AD237" s="152"/>
      <c r="AE237" s="152"/>
      <c r="AF237" s="152"/>
      <c r="AG237" s="152" t="s">
        <v>477</v>
      </c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">
      <c r="A238" s="183">
        <v>123</v>
      </c>
      <c r="B238" s="184" t="s">
        <v>482</v>
      </c>
      <c r="C238" s="195" t="s">
        <v>483</v>
      </c>
      <c r="D238" s="185" t="s">
        <v>476</v>
      </c>
      <c r="E238" s="186">
        <v>1</v>
      </c>
      <c r="F238" s="187"/>
      <c r="G238" s="188">
        <f>ROUND(E238*F238,2)</f>
        <v>0</v>
      </c>
      <c r="H238" s="187"/>
      <c r="I238" s="188">
        <f>ROUND(E238*H238,2)</f>
        <v>0</v>
      </c>
      <c r="J238" s="187"/>
      <c r="K238" s="188">
        <f>ROUND(E238*J238,2)</f>
        <v>0</v>
      </c>
      <c r="L238" s="188">
        <v>21</v>
      </c>
      <c r="M238" s="188">
        <f>G238*(1+L238/100)</f>
        <v>0</v>
      </c>
      <c r="N238" s="188">
        <v>0</v>
      </c>
      <c r="O238" s="188">
        <f>ROUND(E238*N238,2)</f>
        <v>0</v>
      </c>
      <c r="P238" s="188">
        <v>0</v>
      </c>
      <c r="Q238" s="188">
        <f>ROUND(E238*P238,2)</f>
        <v>0</v>
      </c>
      <c r="R238" s="188"/>
      <c r="S238" s="188" t="s">
        <v>139</v>
      </c>
      <c r="T238" s="189" t="s">
        <v>342</v>
      </c>
      <c r="U238" s="162">
        <v>0</v>
      </c>
      <c r="V238" s="162">
        <f>ROUND(E238*U238,2)</f>
        <v>0</v>
      </c>
      <c r="W238" s="162"/>
      <c r="X238" s="152"/>
      <c r="Y238" s="152"/>
      <c r="Z238" s="152"/>
      <c r="AA238" s="152"/>
      <c r="AB238" s="152"/>
      <c r="AC238" s="152"/>
      <c r="AD238" s="152"/>
      <c r="AE238" s="152"/>
      <c r="AF238" s="152"/>
      <c r="AG238" s="152" t="s">
        <v>477</v>
      </c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83">
        <v>124</v>
      </c>
      <c r="B239" s="184" t="s">
        <v>484</v>
      </c>
      <c r="C239" s="195" t="s">
        <v>485</v>
      </c>
      <c r="D239" s="185" t="s">
        <v>476</v>
      </c>
      <c r="E239" s="186">
        <v>1</v>
      </c>
      <c r="F239" s="187"/>
      <c r="G239" s="188">
        <f>ROUND(E239*F239,2)</f>
        <v>0</v>
      </c>
      <c r="H239" s="187"/>
      <c r="I239" s="188">
        <f>ROUND(E239*H239,2)</f>
        <v>0</v>
      </c>
      <c r="J239" s="187"/>
      <c r="K239" s="188">
        <f>ROUND(E239*J239,2)</f>
        <v>0</v>
      </c>
      <c r="L239" s="188">
        <v>21</v>
      </c>
      <c r="M239" s="188">
        <f>G239*(1+L239/100)</f>
        <v>0</v>
      </c>
      <c r="N239" s="188">
        <v>0</v>
      </c>
      <c r="O239" s="188">
        <f>ROUND(E239*N239,2)</f>
        <v>0</v>
      </c>
      <c r="P239" s="188">
        <v>0</v>
      </c>
      <c r="Q239" s="188">
        <f>ROUND(E239*P239,2)</f>
        <v>0</v>
      </c>
      <c r="R239" s="188"/>
      <c r="S239" s="188" t="s">
        <v>139</v>
      </c>
      <c r="T239" s="189" t="s">
        <v>342</v>
      </c>
      <c r="U239" s="162">
        <v>0</v>
      </c>
      <c r="V239" s="162">
        <f>ROUND(E239*U239,2)</f>
        <v>0</v>
      </c>
      <c r="W239" s="162"/>
      <c r="X239" s="152"/>
      <c r="Y239" s="152"/>
      <c r="Z239" s="152"/>
      <c r="AA239" s="152"/>
      <c r="AB239" s="152"/>
      <c r="AC239" s="152"/>
      <c r="AD239" s="152"/>
      <c r="AE239" s="152"/>
      <c r="AF239" s="152"/>
      <c r="AG239" s="152" t="s">
        <v>477</v>
      </c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x14ac:dyDescent="0.2">
      <c r="A240" s="169" t="s">
        <v>133</v>
      </c>
      <c r="B240" s="170" t="s">
        <v>107</v>
      </c>
      <c r="C240" s="192" t="s">
        <v>28</v>
      </c>
      <c r="D240" s="171"/>
      <c r="E240" s="172"/>
      <c r="F240" s="173"/>
      <c r="G240" s="173">
        <f>SUMIF(AG241:AG241,"&lt;&gt;NOR",G241:G241)</f>
        <v>0</v>
      </c>
      <c r="H240" s="173"/>
      <c r="I240" s="173">
        <f>SUM(I241:I241)</f>
        <v>0</v>
      </c>
      <c r="J240" s="173"/>
      <c r="K240" s="173">
        <f>SUM(K241:K241)</f>
        <v>0</v>
      </c>
      <c r="L240" s="173"/>
      <c r="M240" s="173">
        <f>SUM(M241:M241)</f>
        <v>0</v>
      </c>
      <c r="N240" s="173"/>
      <c r="O240" s="173">
        <f>SUM(O241:O241)</f>
        <v>0</v>
      </c>
      <c r="P240" s="173"/>
      <c r="Q240" s="173">
        <f>SUM(Q241:Q241)</f>
        <v>0</v>
      </c>
      <c r="R240" s="173"/>
      <c r="S240" s="173"/>
      <c r="T240" s="174"/>
      <c r="U240" s="168"/>
      <c r="V240" s="168">
        <f>SUM(V241:V241)</f>
        <v>0</v>
      </c>
      <c r="W240" s="168"/>
      <c r="AG240" t="s">
        <v>134</v>
      </c>
    </row>
    <row r="241" spans="1:60" outlineLevel="1" x14ac:dyDescent="0.2">
      <c r="A241" s="175">
        <v>125</v>
      </c>
      <c r="B241" s="176" t="s">
        <v>486</v>
      </c>
      <c r="C241" s="193" t="s">
        <v>487</v>
      </c>
      <c r="D241" s="177" t="s">
        <v>476</v>
      </c>
      <c r="E241" s="178">
        <v>1</v>
      </c>
      <c r="F241" s="179"/>
      <c r="G241" s="180">
        <f>ROUND(E241*F241,2)</f>
        <v>0</v>
      </c>
      <c r="H241" s="179"/>
      <c r="I241" s="180">
        <f>ROUND(E241*H241,2)</f>
        <v>0</v>
      </c>
      <c r="J241" s="179"/>
      <c r="K241" s="180">
        <f>ROUND(E241*J241,2)</f>
        <v>0</v>
      </c>
      <c r="L241" s="180">
        <v>21</v>
      </c>
      <c r="M241" s="180">
        <f>G241*(1+L241/100)</f>
        <v>0</v>
      </c>
      <c r="N241" s="180">
        <v>0</v>
      </c>
      <c r="O241" s="180">
        <f>ROUND(E241*N241,2)</f>
        <v>0</v>
      </c>
      <c r="P241" s="180">
        <v>0</v>
      </c>
      <c r="Q241" s="180">
        <f>ROUND(E241*P241,2)</f>
        <v>0</v>
      </c>
      <c r="R241" s="180"/>
      <c r="S241" s="180" t="s">
        <v>139</v>
      </c>
      <c r="T241" s="181" t="s">
        <v>342</v>
      </c>
      <c r="U241" s="162">
        <v>0</v>
      </c>
      <c r="V241" s="162">
        <f>ROUND(E241*U241,2)</f>
        <v>0</v>
      </c>
      <c r="W241" s="162"/>
      <c r="X241" s="152"/>
      <c r="Y241" s="152"/>
      <c r="Z241" s="152"/>
      <c r="AA241" s="152"/>
      <c r="AB241" s="152"/>
      <c r="AC241" s="152"/>
      <c r="AD241" s="152"/>
      <c r="AE241" s="152"/>
      <c r="AF241" s="152"/>
      <c r="AG241" s="152" t="s">
        <v>488</v>
      </c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x14ac:dyDescent="0.2">
      <c r="A242" s="5"/>
      <c r="B242" s="6"/>
      <c r="C242" s="199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AE242">
        <v>15</v>
      </c>
      <c r="AF242">
        <v>21</v>
      </c>
    </row>
    <row r="243" spans="1:60" x14ac:dyDescent="0.2">
      <c r="A243" s="155"/>
      <c r="B243" s="156" t="s">
        <v>29</v>
      </c>
      <c r="C243" s="200"/>
      <c r="D243" s="157"/>
      <c r="E243" s="158"/>
      <c r="F243" s="158"/>
      <c r="G243" s="191">
        <f>G8+G13+G19+G22+G25+G44+G47+G50+G55+G78+G85+G132+G191+G204+G209+G217+G222+G224+G228+G234+G240</f>
        <v>0</v>
      </c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AE243">
        <f>SUMIF(L7:L241,AE242,G7:G241)</f>
        <v>0</v>
      </c>
      <c r="AF243">
        <f>SUMIF(L7:L241,AF242,G7:G241)</f>
        <v>0</v>
      </c>
      <c r="AG243" t="s">
        <v>489</v>
      </c>
    </row>
    <row r="244" spans="1:60" x14ac:dyDescent="0.2">
      <c r="C244" s="201"/>
      <c r="D244" s="143"/>
      <c r="AG244" t="s">
        <v>490</v>
      </c>
    </row>
    <row r="245" spans="1:60" x14ac:dyDescent="0.2">
      <c r="D245" s="143"/>
    </row>
    <row r="246" spans="1:60" x14ac:dyDescent="0.2">
      <c r="D246" s="143"/>
    </row>
    <row r="247" spans="1:60" x14ac:dyDescent="0.2">
      <c r="D247" s="143"/>
    </row>
    <row r="248" spans="1:60" x14ac:dyDescent="0.2">
      <c r="D248" s="143"/>
    </row>
    <row r="249" spans="1:60" x14ac:dyDescent="0.2">
      <c r="D249" s="143"/>
    </row>
    <row r="250" spans="1:60" x14ac:dyDescent="0.2">
      <c r="D250" s="143"/>
    </row>
    <row r="251" spans="1:60" x14ac:dyDescent="0.2">
      <c r="D251" s="143"/>
    </row>
    <row r="252" spans="1:60" x14ac:dyDescent="0.2">
      <c r="D252" s="143"/>
    </row>
    <row r="253" spans="1:60" x14ac:dyDescent="0.2">
      <c r="D253" s="143"/>
    </row>
    <row r="254" spans="1:60" x14ac:dyDescent="0.2">
      <c r="D254" s="143"/>
    </row>
    <row r="255" spans="1:60" x14ac:dyDescent="0.2">
      <c r="D255" s="143"/>
    </row>
    <row r="256" spans="1:60" x14ac:dyDescent="0.2">
      <c r="D256" s="143"/>
    </row>
    <row r="257" spans="4:4" x14ac:dyDescent="0.2">
      <c r="D257" s="143"/>
    </row>
    <row r="258" spans="4:4" x14ac:dyDescent="0.2">
      <c r="D258" s="143"/>
    </row>
    <row r="259" spans="4:4" x14ac:dyDescent="0.2">
      <c r="D259" s="143"/>
    </row>
    <row r="260" spans="4:4" x14ac:dyDescent="0.2">
      <c r="D260" s="143"/>
    </row>
    <row r="261" spans="4:4" x14ac:dyDescent="0.2">
      <c r="D261" s="143"/>
    </row>
    <row r="262" spans="4:4" x14ac:dyDescent="0.2">
      <c r="D262" s="143"/>
    </row>
    <row r="263" spans="4:4" x14ac:dyDescent="0.2">
      <c r="D263" s="143"/>
    </row>
    <row r="264" spans="4:4" x14ac:dyDescent="0.2">
      <c r="D264" s="143"/>
    </row>
    <row r="265" spans="4:4" x14ac:dyDescent="0.2">
      <c r="D265" s="143"/>
    </row>
    <row r="266" spans="4:4" x14ac:dyDescent="0.2">
      <c r="D266" s="143"/>
    </row>
    <row r="267" spans="4:4" x14ac:dyDescent="0.2">
      <c r="D267" s="143"/>
    </row>
    <row r="268" spans="4:4" x14ac:dyDescent="0.2">
      <c r="D268" s="143"/>
    </row>
    <row r="269" spans="4:4" x14ac:dyDescent="0.2">
      <c r="D269" s="143"/>
    </row>
    <row r="270" spans="4:4" x14ac:dyDescent="0.2">
      <c r="D270" s="143"/>
    </row>
    <row r="271" spans="4:4" x14ac:dyDescent="0.2">
      <c r="D271" s="143"/>
    </row>
    <row r="272" spans="4:4" x14ac:dyDescent="0.2">
      <c r="D272" s="143"/>
    </row>
    <row r="273" spans="4:4" x14ac:dyDescent="0.2">
      <c r="D273" s="143"/>
    </row>
    <row r="274" spans="4:4" x14ac:dyDescent="0.2">
      <c r="D274" s="143"/>
    </row>
    <row r="275" spans="4:4" x14ac:dyDescent="0.2">
      <c r="D275" s="143"/>
    </row>
    <row r="276" spans="4:4" x14ac:dyDescent="0.2">
      <c r="D276" s="143"/>
    </row>
    <row r="277" spans="4:4" x14ac:dyDescent="0.2">
      <c r="D277" s="143"/>
    </row>
    <row r="278" spans="4:4" x14ac:dyDescent="0.2">
      <c r="D278" s="143"/>
    </row>
    <row r="279" spans="4:4" x14ac:dyDescent="0.2">
      <c r="D279" s="143"/>
    </row>
    <row r="280" spans="4:4" x14ac:dyDescent="0.2">
      <c r="D280" s="143"/>
    </row>
    <row r="281" spans="4:4" x14ac:dyDescent="0.2">
      <c r="D281" s="143"/>
    </row>
    <row r="282" spans="4:4" x14ac:dyDescent="0.2">
      <c r="D282" s="143"/>
    </row>
    <row r="283" spans="4:4" x14ac:dyDescent="0.2">
      <c r="D283" s="143"/>
    </row>
    <row r="284" spans="4:4" x14ac:dyDescent="0.2">
      <c r="D284" s="143"/>
    </row>
    <row r="285" spans="4:4" x14ac:dyDescent="0.2">
      <c r="D285" s="143"/>
    </row>
    <row r="286" spans="4:4" x14ac:dyDescent="0.2">
      <c r="D286" s="143"/>
    </row>
    <row r="287" spans="4:4" x14ac:dyDescent="0.2">
      <c r="D287" s="143"/>
    </row>
    <row r="288" spans="4:4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sheetProtection algorithmName="SHA-512" hashValue="o23t3ilD5kHIDVdDG9Ob/Ode3WnAqQHkiCcXmsf0jHAc4xfF6UTJcTzDTKNhYpT4TNFPXk5UH8QL0cG0iVBZSQ==" saltValue="erY7XZfsE1xxTA32x/zUlg==" spinCount="100000" sheet="1"/>
  <mergeCells count="20">
    <mergeCell ref="C43:G43"/>
    <mergeCell ref="A1:G1"/>
    <mergeCell ref="C2:G2"/>
    <mergeCell ref="C3:G3"/>
    <mergeCell ref="C4:G4"/>
    <mergeCell ref="C10:G10"/>
    <mergeCell ref="C12:G12"/>
    <mergeCell ref="C17:G17"/>
    <mergeCell ref="C21:G21"/>
    <mergeCell ref="C24:G24"/>
    <mergeCell ref="C27:G27"/>
    <mergeCell ref="C30:G30"/>
    <mergeCell ref="C131:G131"/>
    <mergeCell ref="C190:G190"/>
    <mergeCell ref="C46:G46"/>
    <mergeCell ref="C49:G49"/>
    <mergeCell ref="C54:G54"/>
    <mergeCell ref="C77:G77"/>
    <mergeCell ref="C80:G80"/>
    <mergeCell ref="C84:G8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1.1 Pol'!Názvy_tisku</vt:lpstr>
      <vt:lpstr>oadresa</vt:lpstr>
      <vt:lpstr>Stavba!Objednatel</vt:lpstr>
      <vt:lpstr>Stavba!Objekt</vt:lpstr>
      <vt:lpstr>'01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kospr</cp:lastModifiedBy>
  <cp:lastPrinted>2014-02-28T09:52:57Z</cp:lastPrinted>
  <dcterms:created xsi:type="dcterms:W3CDTF">2009-04-08T07:15:50Z</dcterms:created>
  <dcterms:modified xsi:type="dcterms:W3CDTF">2019-01-18T08:12:41Z</dcterms:modified>
</cp:coreProperties>
</file>