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8800" windowHeight="11835" activeTab="1"/>
  </bookViews>
  <sheets>
    <sheet name="Rekapitulace stavby" sheetId="1" r:id="rId1"/>
    <sheet name="SO01 - Stavební část" sheetId="2" r:id="rId2"/>
    <sheet name="SO02 - Zdravotechnika" sheetId="3" r:id="rId3"/>
    <sheet name="Pokyny pro vyplnění" sheetId="4" r:id="rId4"/>
  </sheets>
  <definedNames>
    <definedName name="_xlnm._FilterDatabase" localSheetId="1" hidden="1">'SO01 - Stavební část'!$C$96:$K$1082</definedName>
    <definedName name="_xlnm._FilterDatabase" localSheetId="2" hidden="1">'SO02 - Zdravotechnika'!$C$80:$K$85</definedName>
    <definedName name="_xlnm.Print_Area" localSheetId="3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stavby'!$C$42:$AQ$57</definedName>
    <definedName name="_xlnm.Print_Area" localSheetId="1">'SO01 - Stavební část'!$C$4:$J$39,'SO01 - Stavební část'!$C$45:$J$78,'SO01 - Stavební část'!$C$84:$U$1082</definedName>
    <definedName name="_xlnm.Print_Area" localSheetId="2">'SO02 - Zdravotechnika'!$C$4:$J$39,'SO02 - Zdravotechnika'!$C$45:$J$62,'SO02 - Zdravotechnika'!$C$68:$U$85</definedName>
    <definedName name="_xlnm.Print_Titles" localSheetId="0">'Rekapitulace stavby'!$52:$52</definedName>
    <definedName name="_xlnm.Print_Titles" localSheetId="1">'SO01 - Stavební část'!$96:$96</definedName>
    <definedName name="_xlnm.Print_Titles" localSheetId="2">'SO02 - Zdravotechnika'!$80:$80</definedName>
  </definedNames>
  <calcPr calcId="152511" calcMode="manual"/>
</workbook>
</file>

<file path=xl/sharedStrings.xml><?xml version="1.0" encoding="utf-8"?>
<sst xmlns="http://schemas.openxmlformats.org/spreadsheetml/2006/main" count="9960" uniqueCount="829">
  <si>
    <t>Export Komplet</t>
  </si>
  <si>
    <t>VZ</t>
  </si>
  <si>
    <t>2.0</t>
  </si>
  <si>
    <t/>
  </si>
  <si>
    <t>False</t>
  </si>
  <si>
    <t>{580df673-2ad2-43ab-88fc-b7d616af8f79}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</si>
  <si>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</si>
  <si>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</si>
  <si>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</si>
  <si>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</si>
  <si>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</si>
  <si>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</si>
  <si>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</si>
  <si>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</si>
  <si>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</si>
  <si>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201914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</si>
  <si>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</si>
  <si>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</si>
  <si>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Oprava vodoinstalace objektu Sadová 606, Frýdek-Místek</t>
  </si>
  <si>
    <t>KSO:</t>
  </si>
  <si>
    <t>CC-CZ:</t>
  </si>
  <si>
    <t>Místo:</t>
  </si>
  <si>
    <t>Frýdek-Místek</t>
  </si>
  <si>
    <t>Datum:</t>
  </si>
  <si>
    <t>Zadavatel:</t>
  </si>
  <si>
    <t>IČ:</t>
  </si>
  <si>
    <t>00296643</t>
  </si>
  <si>
    <t>Statutární město Frýdek-Místek</t>
  </si>
  <si>
    <t>DIČ:</t>
  </si>
  <si>
    <t>CZ00296643</t>
  </si>
  <si>
    <t>Uchazeč:</t>
  </si>
  <si>
    <t>Projektant:</t>
  </si>
  <si>
    <t>88083373</t>
  </si>
  <si>
    <t>Ing. Blanka Křižková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</si>
  <si>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</si>
  <si>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</si>
  <si>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</si>
  <si>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</si>
  <si>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</si>
  <si>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</si>
  <si>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</si>
  <si>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</si>
  <si>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</si>
  <si>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</si>
  <si>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</si>
  <si>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</si>
  <si>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</si>
  <si>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</si>
  <si>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</si>
  <si>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</si>
  <si>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</si>
  <si>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</si>
  <si>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</si>
  <si>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</si>
  <si>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</si>
  <si>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</si>
  <si>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</si>
  <si>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</si>
  <si>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</si>
  <si>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</si>
  <si>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</si>
  <si>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</si>
  <si>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</si>
  <si>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</si>
  <si>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</si>
  <si>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</si>
  <si>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</si>
  <si>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</si>
  <si>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</si>
  <si>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</si>
  <si>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</si>
  <si>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</si>
  <si>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</si>
  <si>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</si>
  <si>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</si>
  <si>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</si>
  <si>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</si>
  <si>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</si>
  <si>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SO01</t>
  </si>
  <si>
    <t>Stavební část</t>
  </si>
  <si>
    <t>STA</t>
  </si>
  <si>
    <t>1</t>
  </si>
  <si>
    <t>{621d5c8f-1bb2-4bf7-95be-e89657505965}</t>
  </si>
  <si>
    <t>SO02</t>
  </si>
  <si>
    <t>Zdravotechnika</t>
  </si>
  <si>
    <t>{b34a0eb9-42f0-4ae1-acf4-2f480ae6b31a}</t>
  </si>
  <si>
    <t>KRYCÍ LIST SOUPISU PRACÍ</t>
  </si>
  <si>
    <t>Objekt:</t>
  </si>
  <si>
    <t>SO01 - Stavební část</t>
  </si>
  <si>
    <t>Ing. Jana Koběrská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</si>
  <si>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</si>
  <si>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</si>
  <si>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</si>
  <si>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</si>
  <si>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</si>
  <si>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</si>
  <si>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</si>
  <si>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</si>
  <si>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</si>
  <si>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OST - Ostatní</t>
  </si>
  <si>
    <t>PSV - Práce a dodávky PSV</t>
  </si>
  <si>
    <t xml:space="preserve">    711 - Izolace proti vodě, vlhkosti a plynům</t>
  </si>
  <si>
    <t xml:space="preserve">    735 - Ústřední vytápění - otopná tělesa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</si>
  <si>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</si>
  <si>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</si>
  <si>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</si>
  <si>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781 - Dokončovací práce - obklady</t>
  </si>
  <si>
    <t xml:space="preserve">    784 - Dokončovací práce - malby a tapety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</si>
  <si>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</si>
  <si>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</si>
  <si>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</si>
  <si>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</si>
  <si>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</si>
  <si>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</si>
  <si>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</si>
  <si>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</si>
  <si>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</si>
  <si>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</si>
  <si>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Specifikace dodávky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</si>
  <si>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</si>
  <si>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</si>
  <si>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</si>
  <si>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</si>
  <si>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</si>
  <si>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</si>
  <si>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</si>
  <si>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612131121</t>
  </si>
  <si>
    <t>Penetrační disperzní nátěr vnitřních stěn nanášený ručně</t>
  </si>
  <si>
    <t>m2</t>
  </si>
  <si>
    <t>CS ÚRS 2019 01</t>
  </si>
  <si>
    <t>4</t>
  </si>
  <si>
    <t>2</t>
  </si>
  <si>
    <t>1845926301</t>
  </si>
  <si>
    <t>PP</t>
  </si>
  <si>
    <t>Podkladní a spojovací vrstva vnitřních omítaných ploch penetrace akrylát-silikonová nanášená ručně stěn</t>
  </si>
  <si>
    <t>612321111</t>
  </si>
  <si>
    <t>Vápenocementová omítka hrubá jednovrstvá zatřená vnitřních stěn nanášená ručně</t>
  </si>
  <si>
    <t>-470466442</t>
  </si>
  <si>
    <t>Omítka vápenocementová vnitřních ploch nanášená ručně jednovrstvá, tloušťky do 10 mm hrubá zatřená svislých konstrukcí stěn</t>
  </si>
  <si>
    <t>3</t>
  </si>
  <si>
    <t>619991001</t>
  </si>
  <si>
    <t>Zakrytí podlah fólií přilepenou lepící páskou</t>
  </si>
  <si>
    <t>1353403169</t>
  </si>
  <si>
    <t>Zakrytí vnitřních ploch před znečištěním včetně pozdějšího odkrytí podlah fólií přilepenou lepící páskou</t>
  </si>
  <si>
    <t>VV</t>
  </si>
  <si>
    <t>viz. PD TZ + D.1.1.8,9</t>
  </si>
  <si>
    <t>Pečovatelská služba</t>
  </si>
  <si>
    <t>"1.01"</t>
  </si>
  <si>
    <t>(0,71+6,82+0,4+6,71)*5,43-(0,4*0,4+3,38*0,89)+0,97*(6,82+0,4+6,71)-0,4*0,4+(0,2+6,82+0,4+6,71)*(5,48+0,86)-(3,68*0,83+0,2*0,78)</t>
  </si>
  <si>
    <t>619991011</t>
  </si>
  <si>
    <t>Obalení konstrukcí a prvků fólií přilepenou lepící páskou</t>
  </si>
  <si>
    <t>-1457499635</t>
  </si>
  <si>
    <t>Zakrytí vnitřních ploch před znečištěním včetně pozdějšího odkrytí konstrukcí a prvků obalením fólií a přelepením páskou</t>
  </si>
  <si>
    <t>5,8*2,05+3,0*2,05*2+5,4*2,05+2,97*2,05</t>
  </si>
  <si>
    <t>"1.04"</t>
  </si>
  <si>
    <t>1,47*1,1</t>
  </si>
  <si>
    <t>"1.05"</t>
  </si>
  <si>
    <t>0,9*1,1</t>
  </si>
  <si>
    <t>"1.06"</t>
  </si>
  <si>
    <t>-(0,9*1,1)</t>
  </si>
  <si>
    <t>"1.12"</t>
  </si>
  <si>
    <t>0,8*2,0*3+0,9*2,0*2</t>
  </si>
  <si>
    <t>"1.13"</t>
  </si>
  <si>
    <t>4,35*1,3</t>
  </si>
  <si>
    <t>"1.16"</t>
  </si>
  <si>
    <t>2,37*1,1+0,6*2,0+0,8*2,0</t>
  </si>
  <si>
    <t>"1.17"</t>
  </si>
  <si>
    <t>"1.20"</t>
  </si>
  <si>
    <t>0,9*2,02</t>
  </si>
  <si>
    <t>Součet</t>
  </si>
  <si>
    <t>5</t>
  </si>
  <si>
    <t>619995001</t>
  </si>
  <si>
    <t>Začištění omítek kolem oken, dveří, podlah nebo obkladů</t>
  </si>
  <si>
    <t>m</t>
  </si>
  <si>
    <t>-434758828</t>
  </si>
  <si>
    <t>Začištění omítek (s dodáním hmot) kolem oken, dveří, podlah, obkladů apod.</t>
  </si>
  <si>
    <t>viz. PD TZ + D.1.1.11, 12</t>
  </si>
  <si>
    <t>2*(4,71+2,45)</t>
  </si>
  <si>
    <t>(0,8+2*1,95)*4+(0,6+2*1,95)</t>
  </si>
  <si>
    <t>Mezisoučet</t>
  </si>
  <si>
    <t>2*(1,46+1,25)</t>
  </si>
  <si>
    <t>(0,8+2*1,95)*2</t>
  </si>
  <si>
    <t>2*(1,39+2,25)</t>
  </si>
  <si>
    <t>(0,9+2*1,95)+(0,6+2*1,95)</t>
  </si>
  <si>
    <t>"1.07"</t>
  </si>
  <si>
    <t>2*(1,46+0,9)</t>
  </si>
  <si>
    <t>0,6+2*1,95</t>
  </si>
  <si>
    <t>"1.08"</t>
  </si>
  <si>
    <t>2*(0,89+1,46)</t>
  </si>
  <si>
    <t>"1.09"</t>
  </si>
  <si>
    <t>2*(1,46+1,37)</t>
  </si>
  <si>
    <t>(0,8+2*1,95)+(0,6+2*1,95)</t>
  </si>
  <si>
    <t>"1.10"</t>
  </si>
  <si>
    <t>2*(1,39+1,37)</t>
  </si>
  <si>
    <t>(0,6+2*1,95)*2</t>
  </si>
  <si>
    <t>"1.11"</t>
  </si>
  <si>
    <t>2*(1,39+0,89)</t>
  </si>
  <si>
    <t>(0,6+2*1,95)</t>
  </si>
  <si>
    <t>1,95*2+(1,8+2,03)</t>
  </si>
  <si>
    <t>1,95*2+(2,97+1,0)</t>
  </si>
  <si>
    <t>2*(1,395+2,25)</t>
  </si>
  <si>
    <t>"1.18"</t>
  </si>
  <si>
    <t>2*(1,395+1,37)</t>
  </si>
  <si>
    <t>"1.19"</t>
  </si>
  <si>
    <t>2*(1,395+0,89)</t>
  </si>
  <si>
    <t>0,8+2*1,95</t>
  </si>
  <si>
    <t>619996115</t>
  </si>
  <si>
    <t>Ochrana podlahy obedněním</t>
  </si>
  <si>
    <t>271788137</t>
  </si>
  <si>
    <t>Ochrana stavebních konstrukcí a samostatných prvků včetně pozdějšího odstranění obedněním podlahy</t>
  </si>
  <si>
    <t>2,0*1,8+2,0*2,03</t>
  </si>
  <si>
    <t>(2,93+2,385-2,0)*2,0</t>
  </si>
  <si>
    <t>7</t>
  </si>
  <si>
    <t>632450132</t>
  </si>
  <si>
    <t>Vyrovnávací cementový potěr tl do 30 mm ze suchých směsí provedený v ploše</t>
  </si>
  <si>
    <t>-932458253</t>
  </si>
  <si>
    <t>Potěr cementový vyrovnávací ze suchých směsí v ploše o průměrné (střední) tl. přes 20 do 30 mm</t>
  </si>
  <si>
    <t>viz. PD TZ + D.1.1.7-D1.1.8</t>
  </si>
  <si>
    <t>2,45*4,71</t>
  </si>
  <si>
    <t>-0,25*0,71</t>
  </si>
  <si>
    <t>0,25*0,8+0,15*0,8+0,1*(0,8*2+0,6)</t>
  </si>
  <si>
    <t>1,46*1,25</t>
  </si>
  <si>
    <t>1,39*2,25</t>
  </si>
  <si>
    <t>0,1*(0,8+0,6)</t>
  </si>
  <si>
    <t>1,4*0,9</t>
  </si>
  <si>
    <t>0,89*1,46</t>
  </si>
  <si>
    <t>1,46*1,37</t>
  </si>
  <si>
    <t>1,39*1,37</t>
  </si>
  <si>
    <t>0,1*0,6*2</t>
  </si>
  <si>
    <t>1,39*0,89</t>
  </si>
  <si>
    <t>1,395*2,25</t>
  </si>
  <si>
    <t>0,6*0,1</t>
  </si>
  <si>
    <t>1,395*1,37</t>
  </si>
  <si>
    <t>0,8*0,25+0,8*0,1</t>
  </si>
  <si>
    <t>1,395*0,89</t>
  </si>
  <si>
    <t>8</t>
  </si>
  <si>
    <t>632902211</t>
  </si>
  <si>
    <t>Příprava zatvrdlého povrchu betonových mazanin pro cementový potěr cementovým mlékem s přísadou</t>
  </si>
  <si>
    <t>-2020760635</t>
  </si>
  <si>
    <t>Příprava zatvrdlého povrchu betonových mazanin pro cementový potěr cementovým mlékem s přísadou</t>
  </si>
  <si>
    <t>9</t>
  </si>
  <si>
    <t>Ostatní konstrukce a práce, bourání</t>
  </si>
  <si>
    <t>949101111</t>
  </si>
  <si>
    <t>Lešení pomocné pro objekty pozemních staveb s lešeňovou podlahou v do 1,9 m zatížení do 150 kg/m2</t>
  </si>
  <si>
    <t>-323191772</t>
  </si>
  <si>
    <t>Lešení pomocné pracovní pro objekty pozemních staveb pro zatížení do 150 kg/m2, o výšce lešeňové podlahy do 1,9 m</t>
  </si>
  <si>
    <t>2*((0,71+6,82+0,4+6,71)+(0,86+5,48+0,4+5,42+0,89)+0,89+0,86+0,2)</t>
  </si>
  <si>
    <t>2*(7,24+5,77)</t>
  </si>
  <si>
    <t>2*(5,52+1,76+6,56+1,5+2,03)</t>
  </si>
  <si>
    <t>2*(4,71+3,6)</t>
  </si>
  <si>
    <t>2*(1,4+1,385)</t>
  </si>
  <si>
    <t>211,8*1,1</t>
  </si>
  <si>
    <t>10</t>
  </si>
  <si>
    <t>952902121</t>
  </si>
  <si>
    <t>Čištění budov zametení drsných podlah</t>
  </si>
  <si>
    <t>-531273223</t>
  </si>
  <si>
    <t>Čištění budov při provádění oprav a udržovacích prací podlah drsných nebo chodníků zametením</t>
  </si>
  <si>
    <t>11</t>
  </si>
  <si>
    <t>965045112</t>
  </si>
  <si>
    <t>Bourání potěrů cementových nebo pískocementových tl do 50 mm pl do 4 m2</t>
  </si>
  <si>
    <t>-950971852</t>
  </si>
  <si>
    <t>Bourání potěrů tl. do 50 mm cementových nebo pískocementových, plochy do 4 m2</t>
  </si>
  <si>
    <t>B2</t>
  </si>
  <si>
    <t>12</t>
  </si>
  <si>
    <t>965045113</t>
  </si>
  <si>
    <t>Bourání potěrů cementových nebo pískocementových tl do 50 mm pl přes 4 m2</t>
  </si>
  <si>
    <t>-1348979755</t>
  </si>
  <si>
    <t>Bourání potěrů tl. do 50 mm cementových nebo pískocementových, plochy přes 4 m2</t>
  </si>
  <si>
    <t>13</t>
  </si>
  <si>
    <t>965081213</t>
  </si>
  <si>
    <t>Bourání podlah z dlaždic keramických nebo xylolitových tl do 10 mm plochy přes 1 m2</t>
  </si>
  <si>
    <t>-1443168598</t>
  </si>
  <si>
    <t>Bourání podlah z dlaždic bez podkladního lože nebo mazaniny, s jakoukoliv výplní spár keramických nebo xylolitových tl. do 10 mm, plochy přes 1 m2</t>
  </si>
  <si>
    <t>14</t>
  </si>
  <si>
    <t>978013141</t>
  </si>
  <si>
    <t>Otlučení (osekání) vnitřní vápenné nebo vápenocementové omítky stěn v rozsahu do 30 %</t>
  </si>
  <si>
    <t>-1262488023</t>
  </si>
  <si>
    <t>Otlučení vápenných nebo vápenocementových omítek vnitřních ploch stěn s vyškrabáním spar, s očištěním zdiva, v rozsahu přes 10 do 30 %</t>
  </si>
  <si>
    <t>978059541</t>
  </si>
  <si>
    <t>Odsekání a odebrání obkladů stěn z vnitřních obkládaček plochy přes 1 m2</t>
  </si>
  <si>
    <t>-343572287</t>
  </si>
  <si>
    <t>Odsekání obkladů stěn včetně otlučení podkladní omítky až na zdivo z obkládaček vnitřních, z jakýchkoliv materiálů, plochy přes 1 m2</t>
  </si>
  <si>
    <t>B1</t>
  </si>
  <si>
    <t>1,95*2*(4,71+2,45)</t>
  </si>
  <si>
    <t>-(0,8*1,95*4+0,6*1,95)</t>
  </si>
  <si>
    <t>1,95*2*(1,46+1,25)</t>
  </si>
  <si>
    <t>-(0,8*1,95*2)</t>
  </si>
  <si>
    <t>1,95*2*(1,39+2,25)</t>
  </si>
  <si>
    <t>-(0,9*1,95+0,6*1,95)</t>
  </si>
  <si>
    <t>1,95*2*(1,46+0,9)</t>
  </si>
  <si>
    <t>-0,6*1,95</t>
  </si>
  <si>
    <t>1,95*2*(0,89+1,46)</t>
  </si>
  <si>
    <t>1,95*2*(1,46+1,37)</t>
  </si>
  <si>
    <t>-(0,8*1,95+0,6*1,95)</t>
  </si>
  <si>
    <t>1,95*2*(1,39+1,37)</t>
  </si>
  <si>
    <t>-0,6*1,95*2</t>
  </si>
  <si>
    <t>1,95*2*(1,39+0,89)</t>
  </si>
  <si>
    <t>1,95*(1,8+2,03)</t>
  </si>
  <si>
    <t>1,95*(2,97+1,0)</t>
  </si>
  <si>
    <t>1,95*2*(1,395+2,25)</t>
  </si>
  <si>
    <t>-(0,6*1,95)</t>
  </si>
  <si>
    <t>1,95*2*(1,395+1,37)</t>
  </si>
  <si>
    <t>-0,8*1,95*2</t>
  </si>
  <si>
    <t>1,95*2*(1,395+0,89)</t>
  </si>
  <si>
    <t>-0,8*1,95</t>
  </si>
  <si>
    <t>997</t>
  </si>
  <si>
    <t>Přesun sutě</t>
  </si>
  <si>
    <t>16</t>
  </si>
  <si>
    <t>997013211</t>
  </si>
  <si>
    <t>Vnitrostaveništní doprava suti a vybouraných hmot pro budovy v do 6 m ručně</t>
  </si>
  <si>
    <t>t</t>
  </si>
  <si>
    <t>-1403766405</t>
  </si>
  <si>
    <t>Vnitrostaveništní doprava suti a vybouraných hmot vodorovně do 50 m svisle ručně (nošením po schodech) pro budovy a haly výšky do 6 m</t>
  </si>
  <si>
    <t>17</t>
  </si>
  <si>
    <t>997013501</t>
  </si>
  <si>
    <t>Odvoz suti a vybouraných hmot na skládku nebo meziskládku do 1 km se složením</t>
  </si>
  <si>
    <t>1762558925</t>
  </si>
  <si>
    <t>Odvoz suti a vybouraných hmot na skládku nebo meziskládku se složením, na vzdálenost do 1 km</t>
  </si>
  <si>
    <t>18</t>
  </si>
  <si>
    <t>997013509</t>
  </si>
  <si>
    <t>Příplatek k odvozu suti a vybouraných hmot na skládku ZKD 1 km přes 1 km</t>
  </si>
  <si>
    <t>-475988499</t>
  </si>
  <si>
    <t>Odvoz suti a vybouraných hmot na skládku nebo meziskládku se složením, na vzdálenost Příplatek k ceně za každý další i započatý 1 km přes 1 km</t>
  </si>
  <si>
    <t>19</t>
  </si>
  <si>
    <t>997013831</t>
  </si>
  <si>
    <t>Poplatek za uložení na skládce (skládkovné) stavebního odpadu směsného kód odpadu 170 904</t>
  </si>
  <si>
    <t>1844045249</t>
  </si>
  <si>
    <t>Poplatek za uložení stavebního odpadu na skládce (skládkovné) směsného stavebního a demoličního zatříděného do Katalogu odpadů pod kódem 170 904</t>
  </si>
  <si>
    <t>998</t>
  </si>
  <si>
    <t>Přesun hmot</t>
  </si>
  <si>
    <t>20</t>
  </si>
  <si>
    <t>998018001</t>
  </si>
  <si>
    <t>Přesun hmot ruční pro budovy v do 6 m</t>
  </si>
  <si>
    <t>1656644365</t>
  </si>
  <si>
    <t>Přesun hmot pro budovy občanské výstavby, bydlení, výrobu a služby ruční - bez užití mechanizace vodorovná dopravní vzdálenost do 100 m pro budovy s jakoukoliv nosnou konstrukcí výšky do 6 m</t>
  </si>
  <si>
    <t>OST</t>
  </si>
  <si>
    <t>Ostatní</t>
  </si>
  <si>
    <t>OST01</t>
  </si>
  <si>
    <t>P.04 - Zakrývání a ochrana otopných těles - registrů</t>
  </si>
  <si>
    <t>soub</t>
  </si>
  <si>
    <t>1454993241</t>
  </si>
  <si>
    <t>22</t>
  </si>
  <si>
    <t>OST02</t>
  </si>
  <si>
    <t>P.08 - Demontáž a zpětná montáž stávajícího elektrického sušiče rukou</t>
  </si>
  <si>
    <t>kus</t>
  </si>
  <si>
    <t>-2142868215</t>
  </si>
  <si>
    <t>23</t>
  </si>
  <si>
    <t>OST03</t>
  </si>
  <si>
    <t>Kotevní závěsy pro rozvody do stropní konstrukce, včetně nátěru</t>
  </si>
  <si>
    <t>1397804651</t>
  </si>
  <si>
    <t>24</t>
  </si>
  <si>
    <t>M</t>
  </si>
  <si>
    <t>31197005</t>
  </si>
  <si>
    <t>tyč závitová Pz 4.6 M14</t>
  </si>
  <si>
    <t>-1408342921</t>
  </si>
  <si>
    <t>25</t>
  </si>
  <si>
    <t>31111007</t>
  </si>
  <si>
    <t>matice přesná šestihranná Pz DIN 934-8 M14</t>
  </si>
  <si>
    <t>100 kus</t>
  </si>
  <si>
    <t>-856110835</t>
  </si>
  <si>
    <t>26</t>
  </si>
  <si>
    <t>31120007</t>
  </si>
  <si>
    <t>podložka DIN 125-A ZB D 14mm</t>
  </si>
  <si>
    <t>-1771171431</t>
  </si>
  <si>
    <t>27</t>
  </si>
  <si>
    <t>13010218.1</t>
  </si>
  <si>
    <t>tyč ocelová plochá jakost 11 375 50x4mm</t>
  </si>
  <si>
    <t>-685122029</t>
  </si>
  <si>
    <t>0,7*1,57*0,001*20</t>
  </si>
  <si>
    <t>28</t>
  </si>
  <si>
    <t>13010422</t>
  </si>
  <si>
    <t>úhelník ocelový rovnostranný jakost 11 375 50x50x6mm</t>
  </si>
  <si>
    <t>-690296532</t>
  </si>
  <si>
    <t>0,7*4,47*0,001*20</t>
  </si>
  <si>
    <t>29</t>
  </si>
  <si>
    <t>OST04</t>
  </si>
  <si>
    <t>Dodávka a montáž revizních dvířek 600x1000mm</t>
  </si>
  <si>
    <t>-844162737</t>
  </si>
  <si>
    <t>30</t>
  </si>
  <si>
    <t>OST05</t>
  </si>
  <si>
    <t>Oprava a doplnění omítek v místě prostupu potrubí stěnami v chodbách</t>
  </si>
  <si>
    <t>-458980369</t>
  </si>
  <si>
    <t>31</t>
  </si>
  <si>
    <t>OST06</t>
  </si>
  <si>
    <t>Elektroinstalace - demontáž a opětovná montáž zásuvek a vypínačů při provádění obkladů</t>
  </si>
  <si>
    <t>-233059926</t>
  </si>
  <si>
    <t>32</t>
  </si>
  <si>
    <t>OST07</t>
  </si>
  <si>
    <t>Demontáž a opětovná montáž drobného vybavení - zásobníků toaletního papíru, ručníků a zásobníků mýdla</t>
  </si>
  <si>
    <t>ks</t>
  </si>
  <si>
    <t>719802914</t>
  </si>
  <si>
    <t>33</t>
  </si>
  <si>
    <t>OST08</t>
  </si>
  <si>
    <t>Zakrývání nábytku v místnostech 1.01,.1.13. a 1.16.</t>
  </si>
  <si>
    <t>1370781274</t>
  </si>
  <si>
    <t>34</t>
  </si>
  <si>
    <t>OST09</t>
  </si>
  <si>
    <t>Nátěr dveřních zárubní, včetně očištění dle specifikace PD D1.1.13.</t>
  </si>
  <si>
    <t>-1993740545</t>
  </si>
  <si>
    <t>(0,8+2*2,0)*0,3*5</t>
  </si>
  <si>
    <t>(0,8+2*2,0)*0,2*4</t>
  </si>
  <si>
    <t>(0,6+2*2,0)*0,2*4</t>
  </si>
  <si>
    <t>PSV</t>
  </si>
  <si>
    <t>Práce a dodávky PSV</t>
  </si>
  <si>
    <t>711</t>
  </si>
  <si>
    <t>Izolace proti vodě, vlhkosti a plynům</t>
  </si>
  <si>
    <t>35</t>
  </si>
  <si>
    <t>711493111</t>
  </si>
  <si>
    <t>Izolace proti podpovrchové a tlakové vodě vodorovná těsnicí hmotou dvousložkovou na bázi cementu</t>
  </si>
  <si>
    <t>1506483627</t>
  </si>
  <si>
    <t>Izolace proti podpovrchové a tlakové vodě - ostatní na ploše vodorovné V dvousložkovou na bázi cementu</t>
  </si>
  <si>
    <t>36</t>
  </si>
  <si>
    <t>711493121</t>
  </si>
  <si>
    <t>Izolace proti podpovrchové a tlakové vodě svislá těsnicí hmotou dvousložkovou na bázi cementu</t>
  </si>
  <si>
    <t>431758970</t>
  </si>
  <si>
    <t>Izolace proti podpovrchové a tlakové vodě - ostatní na ploše svislé S dvousložkovou na bázi cementu</t>
  </si>
  <si>
    <t>0,15*2*(2,45+4,71)</t>
  </si>
  <si>
    <t>-0,15*(0,8*4+0,6*1)</t>
  </si>
  <si>
    <t>0,15*2*(1,46+1,25)</t>
  </si>
  <si>
    <t>-0,15*0,8*2</t>
  </si>
  <si>
    <t>0,15*2*(1,39+2,25)</t>
  </si>
  <si>
    <t>-0,15*(0,8+0,6)</t>
  </si>
  <si>
    <t>0,15*2*(1,4+0,9)</t>
  </si>
  <si>
    <t>-0,15*0,6</t>
  </si>
  <si>
    <t>0,15*2*(0,89+1,46)</t>
  </si>
  <si>
    <t>0,15*2*(1,46+1,37)</t>
  </si>
  <si>
    <t>0,15*2*(1,39+1,37)</t>
  </si>
  <si>
    <t>-0,15*0,6*2</t>
  </si>
  <si>
    <t>0,15*2*(1,39+0,89)</t>
  </si>
  <si>
    <t>0,15*2*(1,395+2,25)</t>
  </si>
  <si>
    <t>0,15*2*(1,395+1,37)</t>
  </si>
  <si>
    <t>0,15*2*(1,395+0,89)</t>
  </si>
  <si>
    <t>-0,15*0,8</t>
  </si>
  <si>
    <t>37</t>
  </si>
  <si>
    <t>998711201</t>
  </si>
  <si>
    <t>Přesun hmot procentní pro izolace proti vodě, vlhkosti a plynům v objektech v do 6 m</t>
  </si>
  <si>
    <t>%</t>
  </si>
  <si>
    <t>1554834310</t>
  </si>
  <si>
    <t>Přesun hmot pro izolace proti vodě, vlhkosti a plynům stanovený procentní sazbou (%) z ceny vodorovná dopravní vzdálenost do 50 m v objektech výšky do 6 m</t>
  </si>
  <si>
    <t>735</t>
  </si>
  <si>
    <t>Ústřední vytápění - otopná tělesa</t>
  </si>
  <si>
    <t>38</t>
  </si>
  <si>
    <t>735111RC1</t>
  </si>
  <si>
    <t>P.05 - Demontáž a zpětná montáž otopných těles, vč. příslušenství a nátěru</t>
  </si>
  <si>
    <t>-2033795258</t>
  </si>
  <si>
    <t>763</t>
  </si>
  <si>
    <t>Konstrukce suché výstavby</t>
  </si>
  <si>
    <t>39</t>
  </si>
  <si>
    <t>763164165</t>
  </si>
  <si>
    <t>SDK obklad dřevěných kcí tvaru L š přes 0,8 m desky 1xH2DF 12,5</t>
  </si>
  <si>
    <t>2126379620</t>
  </si>
  <si>
    <t>Obklad ze sádrokartonových desek konstrukcí dřevěných včetně ochranných úhelníků ve tvaru L rozvinuté šíře přes 0,8 m, opláštěný deskou protipožární impregnovanou H2DF, tl. 12,5 mm</t>
  </si>
  <si>
    <t>viz. P12</t>
  </si>
  <si>
    <t>(0,7+0,3)*4,71</t>
  </si>
  <si>
    <t>(0,7+0,3)*(2,925+3,485)</t>
  </si>
  <si>
    <t>(0,7+0,3)*1,385</t>
  </si>
  <si>
    <t>40</t>
  </si>
  <si>
    <t>998763401</t>
  </si>
  <si>
    <t>Přesun hmot procentní pro sádrokartonové konstrukce v objektech v do 6 m</t>
  </si>
  <si>
    <t>-1876223244</t>
  </si>
  <si>
    <t>Přesun hmot pro konstrukce montované z desek stanovený procentní sazbou (%) z ceny vodorovná dopravní vzdálenost do 50 m v objektech výšky do 6 m</t>
  </si>
  <si>
    <t>766</t>
  </si>
  <si>
    <t>Konstrukce truhlářské</t>
  </si>
  <si>
    <t>41</t>
  </si>
  <si>
    <t>766691914</t>
  </si>
  <si>
    <t>Vyvěšení nebo zavěšení dřevěných křídel dveří pl do 2 m2</t>
  </si>
  <si>
    <t>1053436616</t>
  </si>
  <si>
    <t>Ostatní práce vyvěšení nebo zavěšení křídel s případným uložením a opětovným zavěšením po provedení stavebních změn dřevěných dveřních, plochy do 2 m2</t>
  </si>
  <si>
    <t>B5</t>
  </si>
  <si>
    <t>5+0+1+3+2+2</t>
  </si>
  <si>
    <t>42</t>
  </si>
  <si>
    <t>766695212</t>
  </si>
  <si>
    <t>Montáž truhlářských prahů dveří jednokřídlových šířky do 10 cm</t>
  </si>
  <si>
    <t>-67970309</t>
  </si>
  <si>
    <t>Montáž ostatních truhlářských konstrukcí prahů dveří jednokřídlových, šířky do 100 mm</t>
  </si>
  <si>
    <t>43</t>
  </si>
  <si>
    <t>61187121</t>
  </si>
  <si>
    <t>práh dveřní dřevěný dubový tl 20mm dl 620mm š 150mm</t>
  </si>
  <si>
    <t>-1444835082</t>
  </si>
  <si>
    <t>44</t>
  </si>
  <si>
    <t>998766201</t>
  </si>
  <si>
    <t>Přesun hmot procentní pro konstrukce truhlářské v objektech v do 6 m</t>
  </si>
  <si>
    <t>-1695533336</t>
  </si>
  <si>
    <t>Přesun hmot pro konstrukce truhlářské stanovený procentní sazbou (%) z ceny vodorovná dopravní vzdálenost do 50 m v objektech výšky do 6 m</t>
  </si>
  <si>
    <t>771</t>
  </si>
  <si>
    <t>Podlahy z dlaždic</t>
  </si>
  <si>
    <t>45</t>
  </si>
  <si>
    <t>771111011</t>
  </si>
  <si>
    <t>Vysátí podkladu před pokládkou dlažby</t>
  </si>
  <si>
    <t>-1292996052</t>
  </si>
  <si>
    <t>Příprava podkladu před provedením dlažby vysátí podlah</t>
  </si>
  <si>
    <t>46</t>
  </si>
  <si>
    <t>771121011</t>
  </si>
  <si>
    <t>Nátěr penetrační na podlahu</t>
  </si>
  <si>
    <t>1507338108</t>
  </si>
  <si>
    <t>Příprava podkladu před provedením dlažby nátěr penetrační na podlahu</t>
  </si>
  <si>
    <t>47</t>
  </si>
  <si>
    <t>771574112</t>
  </si>
  <si>
    <t>Montáž podlah keramických hladkých lepených flexibilním lepidlem do 12 ks/ m2</t>
  </si>
  <si>
    <t>-1920986926</t>
  </si>
  <si>
    <t>Montáž podlah z dlaždic keramických lepených flexibilním lepidlem maloformátových hladkých přes 9 do 12 ks/m2</t>
  </si>
  <si>
    <t>48</t>
  </si>
  <si>
    <t>59761003</t>
  </si>
  <si>
    <t>dlažba keramická hutná hladká do interiéru přes 9 do 12 ks/m2</t>
  </si>
  <si>
    <t>-1871002208</t>
  </si>
  <si>
    <t>31,447*1,1 'Přepočtené koeficientem množství</t>
  </si>
  <si>
    <t>49</t>
  </si>
  <si>
    <t>771577111</t>
  </si>
  <si>
    <t>Příplatek k montáž podlah keramických za plochu do 5 m2</t>
  </si>
  <si>
    <t>-380506888</t>
  </si>
  <si>
    <t>Montáž podlah z dlaždic keramických lepených flexibilním lepidlem Příplatek k cenám za plochu do 5 m2 jednotlivě</t>
  </si>
  <si>
    <t>50</t>
  </si>
  <si>
    <t>771577114</t>
  </si>
  <si>
    <t>Příplatek k montáž podlah keramických za spárování tmelem dvousložkovým</t>
  </si>
  <si>
    <t>-1198191362</t>
  </si>
  <si>
    <t>Montáž podlah z dlaždic keramických lepených flexibilním lepidlem Příplatek k cenám za dvousložkový spárovací tmel</t>
  </si>
  <si>
    <t>31,447</t>
  </si>
  <si>
    <t>51</t>
  </si>
  <si>
    <t>998771201</t>
  </si>
  <si>
    <t>Přesun hmot procentní pro podlahy z dlaždic v objektech v do 6 m</t>
  </si>
  <si>
    <t>899708359</t>
  </si>
  <si>
    <t>Přesun hmot pro podlahy z dlaždic stanovený procentní sazbou (%) z ceny vodorovná dopravní vzdálenost do 50 m v objektech výšky do 6 m</t>
  </si>
  <si>
    <t>781</t>
  </si>
  <si>
    <t>Dokončovací práce - obklady</t>
  </si>
  <si>
    <t>52</t>
  </si>
  <si>
    <t>781111011</t>
  </si>
  <si>
    <t>Ometení (oprášení) stěny při přípravě podkladu</t>
  </si>
  <si>
    <t>-1821110398</t>
  </si>
  <si>
    <t>Příprava podkladu před provedením obkladu oprášení (ometení) stěny</t>
  </si>
  <si>
    <t>viz. PD TZ + D.1.1.7,8</t>
  </si>
  <si>
    <t>2,0*2*(4,71+2,45)-0,5*2,7</t>
  </si>
  <si>
    <t>0,1*(2,7+1,5)</t>
  </si>
  <si>
    <t>2,0*2*(1,46+1,25)</t>
  </si>
  <si>
    <t>2,0*2*(1,39+2,25)</t>
  </si>
  <si>
    <t>2,0*2*(1,46+0,9)</t>
  </si>
  <si>
    <t>2,0*2*(0,89+1,46)</t>
  </si>
  <si>
    <t>2,0*2*(1,46+1,37)</t>
  </si>
  <si>
    <t>2,0*2*(1,39+1,37)</t>
  </si>
  <si>
    <t>2,0*2*(1,39+0,89)</t>
  </si>
  <si>
    <t>2,0*2*(1,395+2,25)</t>
  </si>
  <si>
    <t>2,0*2*(1,395+1,37)</t>
  </si>
  <si>
    <t>2,0*2*(1,395+0,89)</t>
  </si>
  <si>
    <t>53</t>
  </si>
  <si>
    <t>781121011</t>
  </si>
  <si>
    <t>Nátěr penetrační na stěnu</t>
  </si>
  <si>
    <t>1079324475</t>
  </si>
  <si>
    <t>Příprava podkladu před provedením obkladu nátěr penetrační na stěnu</t>
  </si>
  <si>
    <t>54</t>
  </si>
  <si>
    <t>781474112</t>
  </si>
  <si>
    <t>Montáž obkladů vnitřních keramických hladkých do 12 ks/m2 lepených flexibilním lepidlem</t>
  </si>
  <si>
    <t>-907157511</t>
  </si>
  <si>
    <t>Montáž obkladů vnitřních stěn z dlaždic keramických lepených flexibilním lepidlem maloformátových hladkých přes 9 do 12 ks/m2</t>
  </si>
  <si>
    <t>55</t>
  </si>
  <si>
    <t>59761026</t>
  </si>
  <si>
    <t>obklad keramický hladký do 12ks/m2</t>
  </si>
  <si>
    <t>-59854745</t>
  </si>
  <si>
    <t>125,536*1,1 'Přepočtené koeficientem množství</t>
  </si>
  <si>
    <t>56</t>
  </si>
  <si>
    <t>998781201</t>
  </si>
  <si>
    <t>Přesun hmot procentní pro obklady keramické v objektech v do 6 m</t>
  </si>
  <si>
    <t>1901348044</t>
  </si>
  <si>
    <t>Přesun hmot pro obklady keramické stanovený procentní sazbou (%) z ceny vodorovná dopravní vzdálenost do 50 m v objektech výšky do 6 m</t>
  </si>
  <si>
    <t>784</t>
  </si>
  <si>
    <t>Dokončovací práce - malby a tapety</t>
  </si>
  <si>
    <t>57</t>
  </si>
  <si>
    <t>784181101</t>
  </si>
  <si>
    <t>Základní akrylátová jednonásobná penetrace podkladu v místnostech výšky do 3,80m</t>
  </si>
  <si>
    <t>-1974047904</t>
  </si>
  <si>
    <t>Penetrace podkladu jednonásobná základní akrylátová v místnostech výšky do 3,80 m</t>
  </si>
  <si>
    <t>3,25*2*((0,71+6,82+0,4+6,71)+(0,86+5,48+0,4+5,42+0,89)+0,89+0,86+0,2)</t>
  </si>
  <si>
    <t>-(5,8*2,05+3,0*2,05+5,4*2,05+2,97*2,05+1,67*2,0*2+0,8*2,0*2+3,0*2,05+1,4*1,4)</t>
  </si>
  <si>
    <t>0,25*((5,8+2*2,05)+(3,0+2*2,05)*2+(5,4+2*2,05)+(2,97+2*2,05))</t>
  </si>
  <si>
    <t>2,45*4,71-0,71*0,25</t>
  </si>
  <si>
    <t>(3,25-1,95)*2*(4,71+2,45)</t>
  </si>
  <si>
    <t>-1,47*1,1</t>
  </si>
  <si>
    <t>0,25*(1,47+2*1,1)</t>
  </si>
  <si>
    <t>(3,25-1,95)*2*(1,46+1,25)</t>
  </si>
  <si>
    <t>-0,9*1,1</t>
  </si>
  <si>
    <t>0,25*(0,9+2*1,1)</t>
  </si>
  <si>
    <t>(3,25-1,95)*2*(1,39+2,25)</t>
  </si>
  <si>
    <t>1,46*0,9</t>
  </si>
  <si>
    <t>(3,25-1,95)*2*(1,46+0,9)</t>
  </si>
  <si>
    <t>(3,25-1,95)*2*(0,89+1,46)</t>
  </si>
  <si>
    <t>(3,25-1,95)*2*(1,46+1,37)</t>
  </si>
  <si>
    <t>(3,25-1,95)*2*(1,39+1,37)</t>
  </si>
  <si>
    <t>(3,25-1,95)*2*(1,39+0,89)</t>
  </si>
  <si>
    <t>(7,24*1,38+(5,77-1,38)*1,355)</t>
  </si>
  <si>
    <t>3,25*2*(7,24+5,77)</t>
  </si>
  <si>
    <t>-(0,8*2,0*5+0,9*2,0*2)</t>
  </si>
  <si>
    <t>5,52*6,56+1,76*1,3-0,15*(2,03+1,5)</t>
  </si>
  <si>
    <t>(3,25-1,95)*2*(5,52+1,76+6,56+1,5+2,03)</t>
  </si>
  <si>
    <t>-4,35*1,3</t>
  </si>
  <si>
    <t>0,25*(4,35+2*1,3)</t>
  </si>
  <si>
    <t>(4,71-2,38)*1,7+3,6*2,38-034*0,71</t>
  </si>
  <si>
    <t>3,25*2*(4,71+3,6)</t>
  </si>
  <si>
    <t>-(2,37*1,1+0,6*2,0+0,8*2,0)</t>
  </si>
  <si>
    <t>0,25*(2,37+2*1,1)</t>
  </si>
  <si>
    <t>(3,25-1,95)*2*(1,395+2,25)</t>
  </si>
  <si>
    <t>(3,25-1,95)*2*(1,395+1,37)</t>
  </si>
  <si>
    <t>(3,25-1,95)*2*(1,395+0,89)</t>
  </si>
  <si>
    <t>1,4*1,385</t>
  </si>
  <si>
    <t>3,25*2*(1,4+1,385)</t>
  </si>
  <si>
    <t>-0,9*2,02</t>
  </si>
  <si>
    <t>58</t>
  </si>
  <si>
    <t>784221101</t>
  </si>
  <si>
    <t>Dvojnásobné bílé malby ze směsí za sucha dobře otěruvzdorných v místnostech do 3,80 m</t>
  </si>
  <si>
    <t>-1269454357</t>
  </si>
  <si>
    <t>Malby z malířských směsí otěruvzdorných za sucha dvojnásobné, bílé za sucha otěruvzdorné dobře v místnostech výšky do 3,80 m</t>
  </si>
  <si>
    <t>VRN</t>
  </si>
  <si>
    <t>Vedlejší rozpočtové náklady</t>
  </si>
  <si>
    <t>VRN1</t>
  </si>
  <si>
    <t>Průzkumné, geodetické a projektové práce</t>
  </si>
  <si>
    <t>59</t>
  </si>
  <si>
    <t>013254000</t>
  </si>
  <si>
    <t>Dokumentace skutečného provedení stavby</t>
  </si>
  <si>
    <t>1024</t>
  </si>
  <si>
    <t>-1219701655</t>
  </si>
  <si>
    <t>VRN3</t>
  </si>
  <si>
    <t>Zařízení staveniště</t>
  </si>
  <si>
    <t>60</t>
  </si>
  <si>
    <t>030001000</t>
  </si>
  <si>
    <t>1495939714</t>
  </si>
  <si>
    <t>VRN4</t>
  </si>
  <si>
    <t>Inženýrská činnost</t>
  </si>
  <si>
    <t>61</t>
  </si>
  <si>
    <t>045303000</t>
  </si>
  <si>
    <t>Koordinační činnost - součinnost pracovníků stavební části a ZTI</t>
  </si>
  <si>
    <t>477401935</t>
  </si>
  <si>
    <t>SO02 - Zdravotechnika</t>
  </si>
  <si>
    <t>44929684</t>
  </si>
  <si>
    <t>Ing. Miloslav Klich</t>
  </si>
  <si>
    <t>Ing. Miloš Klich</t>
  </si>
  <si>
    <t>PSV - PSV</t>
  </si>
  <si>
    <t xml:space="preserve">    720 - Zdravotechnika </t>
  </si>
  <si>
    <t>720</t>
  </si>
  <si>
    <t xml:space="preserve">Zdravotechnika </t>
  </si>
  <si>
    <t>720RC1</t>
  </si>
  <si>
    <t>Zdravotechnika - dle samostatného rozpočtu</t>
  </si>
  <si>
    <t>-1882562453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</si>
  <si>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</si>
  <si>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</si>
  <si>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</si>
  <si>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</si>
  <si>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</si>
  <si>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</si>
  <si>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</si>
  <si>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</si>
  <si>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</si>
  <si>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</si>
  <si>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</si>
  <si>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</si>
  <si>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</si>
  <si>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</si>
  <si>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</si>
  <si>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</si>
  <si>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</si>
  <si>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</si>
  <si>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</si>
  <si>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</si>
  <si>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</si>
  <si>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</si>
  <si>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</si>
  <si>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</si>
  <si>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</si>
  <si>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</si>
  <si>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</si>
  <si>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</si>
  <si>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</si>
  <si>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</si>
  <si>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</si>
  <si>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</si>
  <si>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</si>
  <si>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</si>
  <si>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</si>
  <si>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</si>
  <si>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</si>
  <si>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</si>
  <si>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</si>
  <si>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</si>
  <si>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</si>
  <si>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</si>
  <si>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</si>
  <si>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</si>
  <si>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</si>
  <si>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</si>
  <si>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</si>
  <si>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</si>
  <si>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</si>
  <si>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</si>
  <si>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</si>
  <si>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</si>
  <si>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</si>
  <si>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</si>
  <si>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</si>
  <si>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</si>
  <si>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</si>
  <si>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</si>
  <si>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</si>
  <si>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</si>
  <si>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</si>
  <si>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</si>
  <si>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</si>
  <si>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</si>
  <si>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</si>
  <si>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</si>
  <si>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</si>
  <si>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</si>
  <si>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</si>
  <si>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</si>
  <si>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</si>
  <si>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</si>
  <si>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</si>
  <si>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</si>
  <si>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</si>
  <si>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</si>
  <si>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</si>
  <si>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</si>
  <si>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</si>
  <si>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</si>
  <si>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</si>
  <si>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</si>
  <si>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</si>
  <si>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</si>
  <si>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</si>
  <si>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</si>
  <si>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</si>
  <si>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</si>
  <si>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</si>
  <si>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</si>
  <si>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</si>
  <si>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</si>
  <si>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</si>
  <si>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</si>
  <si>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</si>
  <si>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</si>
  <si>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</si>
  <si>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</si>
  <si>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</si>
  <si>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</si>
  <si>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</si>
  <si>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</si>
  <si>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</si>
  <si>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</si>
  <si>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</si>
  <si>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</si>
  <si>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</si>
  <si>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</si>
  <si>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</si>
  <si>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</si>
  <si>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</si>
  <si>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</si>
  <si>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</si>
  <si>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</si>
  <si>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</si>
  <si>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</si>
  <si>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</si>
  <si>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</si>
  <si>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</si>
  <si>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</si>
  <si>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</si>
  <si>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</si>
  <si>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</si>
  <si>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</si>
  <si>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</si>
  <si>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</si>
  <si>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</si>
  <si>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</si>
  <si>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</si>
  <si>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</si>
  <si>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</si>
  <si>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</si>
  <si>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</si>
  <si>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</si>
  <si>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</si>
  <si>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</si>
  <si>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</si>
  <si>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</si>
  <si>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</si>
  <si>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</si>
  <si>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</si>
  <si>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</si>
  <si>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</si>
  <si>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</si>
  <si>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</si>
  <si>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</si>
  <si>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</si>
  <si>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</si>
  <si>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</si>
  <si>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</si>
  <si>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</si>
  <si>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</si>
  <si>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</si>
  <si>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</si>
  <si>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</si>
  <si>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</si>
  <si>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</si>
  <si>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</si>
  <si>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</si>
  <si>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</si>
  <si>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</si>
  <si>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</si>
  <si>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</si>
  <si>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</si>
  <si>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</si>
  <si>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</si>
  <si>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</si>
  <si>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</si>
  <si>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</si>
  <si>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</si>
  <si>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</si>
  <si>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</si>
  <si>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</si>
  <si>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</si>
  <si>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</si>
  <si>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</si>
  <si>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</si>
  <si>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</si>
  <si>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</si>
  <si>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</si>
  <si>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</si>
  <si>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</si>
  <si>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</si>
  <si>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</si>
  <si>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Tdeněk Hybner, Kosmická 2/1723, 708 00   Ostrava-Poruba</t>
  </si>
  <si>
    <t>CZ5812011309</t>
  </si>
  <si>
    <t>Zdeněk Hybner, Kosmická 2/1723, 708 00   Ostrava-Poruba</t>
  </si>
  <si>
    <t>CZ5812011304</t>
  </si>
  <si>
    <t>Zdeněk Hybner, Kosmická /1723, 708 00   Ostrava-Poruba</t>
  </si>
  <si>
    <t>15495809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</si>
</sst>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3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13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8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 applyProtection="1">
      <alignment horizontal="center" vertical="center" wrapText="1"/>
      <protection locked="0"/>
    </xf>
    <xf numFmtId="0" fontId="23" fillId="4" borderId="16" xfId="0" applyFont="1" applyFill="1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0" fillId="0" borderId="18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8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Alignment="1">
      <alignment vertical="top"/>
    </xf>
    <xf numFmtId="0" fontId="38" fillId="0" borderId="23" xfId="0" applyFont="1" applyBorder="1" applyAlignment="1">
      <alignment vertical="center" wrapText="1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vertical="center"/>
    </xf>
    <xf numFmtId="49" fontId="41" fillId="0" borderId="0" xfId="0" applyNumberFormat="1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38" fillId="0" borderId="0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23" xfId="0" applyFont="1" applyBorder="1" applyAlignment="1">
      <alignment horizontal="left" vertical="center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1" fillId="0" borderId="26" xfId="0" applyFont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 vertical="center"/>
    </xf>
    <xf numFmtId="0" fontId="38" fillId="0" borderId="28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left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top"/>
    </xf>
    <xf numFmtId="0" fontId="41" fillId="0" borderId="0" xfId="0" applyFont="1" applyBorder="1" applyAlignment="1">
      <alignment horizontal="center" vertical="top"/>
    </xf>
    <xf numFmtId="0" fontId="41" fillId="0" borderId="28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1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0" fillId="0" borderId="29" xfId="0" applyFont="1" applyBorder="1" applyAlignment="1">
      <alignment horizontal="left"/>
    </xf>
    <xf numFmtId="0" fontId="43" fillId="0" borderId="29" xfId="0" applyFont="1" applyBorder="1" applyAlignment="1">
      <alignment/>
    </xf>
    <xf numFmtId="0" fontId="38" fillId="0" borderId="26" xfId="0" applyFont="1" applyBorder="1" applyAlignment="1">
      <alignment vertical="top"/>
    </xf>
    <xf numFmtId="0" fontId="38" fillId="0" borderId="27" xfId="0" applyFont="1" applyBorder="1" applyAlignment="1">
      <alignment vertical="top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top"/>
    </xf>
    <xf numFmtId="0" fontId="38" fillId="0" borderId="28" xfId="0" applyFont="1" applyBorder="1" applyAlignment="1">
      <alignment vertical="top"/>
    </xf>
    <xf numFmtId="0" fontId="38" fillId="0" borderId="29" xfId="0" applyFont="1" applyBorder="1" applyAlignment="1">
      <alignment vertical="top"/>
    </xf>
    <xf numFmtId="0" fontId="38" fillId="0" borderId="30" xfId="0" applyFont="1" applyBorder="1" applyAlignment="1">
      <alignment vertical="top"/>
    </xf>
    <xf numFmtId="14" fontId="3" fillId="2" borderId="0" xfId="0" applyNumberFormat="1" applyFont="1" applyFill="1" applyAlignment="1" applyProtection="1">
      <alignment horizontal="left" vertical="center"/>
      <protection locked="0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15" fillId="5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4" fontId="19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right"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23" fillId="4" borderId="6" xfId="0" applyFont="1" applyFill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2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1" fillId="0" borderId="0" xfId="0" applyFont="1" applyBorder="1" applyAlignment="1">
      <alignment horizontal="left" vertical="top"/>
    </xf>
    <xf numFmtId="0" fontId="41" fillId="0" borderId="0" xfId="0" applyFont="1" applyBorder="1" applyAlignment="1">
      <alignment horizontal="left" vertical="center"/>
    </xf>
    <xf numFmtId="0" fontId="40" fillId="0" borderId="29" xfId="0" applyFont="1" applyBorder="1" applyAlignment="1">
      <alignment horizontal="left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left" vertical="center" wrapText="1"/>
    </xf>
    <xf numFmtId="49" fontId="41" fillId="0" borderId="0" xfId="0" applyNumberFormat="1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8"/>
  <sheetViews>
    <sheetView showGridLines="0" workbookViewId="0" topLeftCell="A43">
      <selection activeCell="BE5" sqref="BE5:BE32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ht="36.95" customHeight="1">
      <c r="AR2" s="278" t="s">
        <v>6</v>
      </c>
      <c r="AS2" s="279"/>
      <c r="AT2" s="279"/>
      <c r="AU2" s="279"/>
      <c r="AV2" s="279"/>
      <c r="AW2" s="279"/>
      <c r="AX2" s="279"/>
      <c r="AY2" s="279"/>
      <c r="AZ2" s="279"/>
      <c r="BA2" s="279"/>
      <c r="BB2" s="279"/>
      <c r="BC2" s="279"/>
      <c r="BD2" s="279"/>
      <c r="BE2" s="279"/>
      <c r="BS2" s="18" t="s">
        <v>7</v>
      </c>
      <c r="BT2" s="18" t="s">
        <v>8</v>
      </c>
    </row>
    <row r="3" spans="2:72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7</v>
      </c>
      <c r="BT3" s="18" t="s">
        <v>9</v>
      </c>
    </row>
    <row r="4" spans="2:71" ht="24.95" customHeight="1">
      <c r="B4" s="21"/>
      <c r="D4" s="22" t="s">
        <v>10</v>
      </c>
      <c r="AR4" s="21"/>
      <c r="AS4" s="23" t="s">
        <v>11</v>
      </c>
      <c r="BE4" s="24" t="s">
        <v>12</v>
      </c>
      <c r="BS4" s="18" t="s">
        <v>13</v>
      </c>
    </row>
    <row r="5" spans="2:71" ht="12" customHeight="1">
      <c r="B5" s="21"/>
      <c r="D5" s="25" t="s">
        <v>14</v>
      </c>
      <c r="K5" s="280" t="s">
        <v>15</v>
      </c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  <c r="AM5" s="279"/>
      <c r="AN5" s="279"/>
      <c r="AO5" s="279"/>
      <c r="AR5" s="21"/>
      <c r="BE5" s="273" t="s">
        <v>16</v>
      </c>
      <c r="BS5" s="18" t="s">
        <v>7</v>
      </c>
    </row>
    <row r="6" spans="2:71" ht="36.95" customHeight="1">
      <c r="B6" s="21"/>
      <c r="D6" s="27" t="s">
        <v>17</v>
      </c>
      <c r="K6" s="281" t="s">
        <v>18</v>
      </c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279"/>
      <c r="AD6" s="279"/>
      <c r="AE6" s="279"/>
      <c r="AF6" s="279"/>
      <c r="AG6" s="279"/>
      <c r="AH6" s="279"/>
      <c r="AI6" s="279"/>
      <c r="AJ6" s="279"/>
      <c r="AK6" s="279"/>
      <c r="AL6" s="279"/>
      <c r="AM6" s="279"/>
      <c r="AN6" s="279"/>
      <c r="AO6" s="279"/>
      <c r="AR6" s="21"/>
      <c r="BE6" s="274"/>
      <c r="BS6" s="18" t="s">
        <v>7</v>
      </c>
    </row>
    <row r="7" spans="2:71" ht="12" customHeight="1">
      <c r="B7" s="21"/>
      <c r="D7" s="28" t="s">
        <v>19</v>
      </c>
      <c r="K7" s="26" t="s">
        <v>3</v>
      </c>
      <c r="AK7" s="28" t="s">
        <v>20</v>
      </c>
      <c r="AN7" s="26" t="s">
        <v>3</v>
      </c>
      <c r="AR7" s="21"/>
      <c r="BE7" s="274"/>
      <c r="BS7" s="18" t="s">
        <v>7</v>
      </c>
    </row>
    <row r="8" spans="2:71" ht="12" customHeight="1">
      <c r="B8" s="21"/>
      <c r="D8" s="28" t="s">
        <v>21</v>
      </c>
      <c r="K8" s="26" t="s">
        <v>22</v>
      </c>
      <c r="AK8" s="28" t="s">
        <v>23</v>
      </c>
      <c r="AN8" s="272">
        <v>43644</v>
      </c>
      <c r="AR8" s="21"/>
      <c r="BE8" s="274"/>
      <c r="BS8" s="18" t="s">
        <v>7</v>
      </c>
    </row>
    <row r="9" spans="2:71" ht="14.45" customHeight="1">
      <c r="B9" s="21"/>
      <c r="AR9" s="21"/>
      <c r="BE9" s="274"/>
      <c r="BS9" s="18" t="s">
        <v>7</v>
      </c>
    </row>
    <row r="10" spans="2:71" ht="12" customHeight="1">
      <c r="B10" s="21"/>
      <c r="D10" s="28" t="s">
        <v>24</v>
      </c>
      <c r="AK10" s="28" t="s">
        <v>25</v>
      </c>
      <c r="AN10" s="26" t="s">
        <v>26</v>
      </c>
      <c r="AR10" s="21"/>
      <c r="BE10" s="274"/>
      <c r="BS10" s="18" t="s">
        <v>7</v>
      </c>
    </row>
    <row r="11" spans="2:71" ht="18.4" customHeight="1">
      <c r="B11" s="21"/>
      <c r="E11" s="26" t="s">
        <v>27</v>
      </c>
      <c r="AK11" s="28" t="s">
        <v>28</v>
      </c>
      <c r="AN11" s="26" t="s">
        <v>29</v>
      </c>
      <c r="AR11" s="21"/>
      <c r="BE11" s="274"/>
      <c r="BS11" s="18" t="s">
        <v>7</v>
      </c>
    </row>
    <row r="12" spans="2:71" ht="6.95" customHeight="1">
      <c r="B12" s="21"/>
      <c r="AR12" s="21"/>
      <c r="BE12" s="274"/>
      <c r="BS12" s="18" t="s">
        <v>7</v>
      </c>
    </row>
    <row r="13" spans="2:71" ht="12" customHeight="1">
      <c r="B13" s="21"/>
      <c r="D13" s="28" t="s">
        <v>30</v>
      </c>
      <c r="AK13" s="28" t="s">
        <v>25</v>
      </c>
      <c r="AN13" s="30" t="s">
        <v>828</v>
      </c>
      <c r="AR13" s="21"/>
      <c r="BE13" s="274"/>
      <c r="BS13" s="18" t="s">
        <v>7</v>
      </c>
    </row>
    <row r="14" spans="2:71" ht="12.75">
      <c r="B14" s="21"/>
      <c r="E14" s="282" t="s">
        <v>827</v>
      </c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28" t="s">
        <v>28</v>
      </c>
      <c r="AN14" s="30" t="s">
        <v>826</v>
      </c>
      <c r="AR14" s="21"/>
      <c r="BE14" s="274"/>
      <c r="BS14" s="18" t="s">
        <v>7</v>
      </c>
    </row>
    <row r="15" spans="2:71" ht="6.95" customHeight="1">
      <c r="B15" s="21"/>
      <c r="AR15" s="21"/>
      <c r="BE15" s="274"/>
      <c r="BS15" s="18" t="s">
        <v>4</v>
      </c>
    </row>
    <row r="16" spans="2:71" ht="12" customHeight="1">
      <c r="B16" s="21"/>
      <c r="D16" s="28" t="s">
        <v>31</v>
      </c>
      <c r="AK16" s="28" t="s">
        <v>25</v>
      </c>
      <c r="AN16" s="26" t="s">
        <v>32</v>
      </c>
      <c r="AR16" s="21"/>
      <c r="BE16" s="274"/>
      <c r="BS16" s="18" t="s">
        <v>4</v>
      </c>
    </row>
    <row r="17" spans="2:71" ht="18.4" customHeight="1">
      <c r="B17" s="21"/>
      <c r="E17" s="26" t="s">
        <v>33</v>
      </c>
      <c r="AK17" s="28" t="s">
        <v>28</v>
      </c>
      <c r="AN17" s="26" t="s">
        <v>3</v>
      </c>
      <c r="AR17" s="21"/>
      <c r="BE17" s="274"/>
      <c r="BS17" s="18" t="s">
        <v>34</v>
      </c>
    </row>
    <row r="18" spans="2:71" ht="6.95" customHeight="1">
      <c r="B18" s="21"/>
      <c r="AR18" s="21"/>
      <c r="BE18" s="274"/>
      <c r="BS18" s="18" t="s">
        <v>7</v>
      </c>
    </row>
    <row r="19" spans="2:71" ht="12" customHeight="1">
      <c r="B19" s="21"/>
      <c r="D19" s="28" t="s">
        <v>35</v>
      </c>
      <c r="AK19" s="28" t="s">
        <v>25</v>
      </c>
      <c r="AN19" s="26" t="s">
        <v>3</v>
      </c>
      <c r="AR19" s="21"/>
      <c r="BE19" s="274"/>
      <c r="BS19" s="18" t="s">
        <v>7</v>
      </c>
    </row>
    <row r="20" spans="2:71" ht="18.4" customHeight="1">
      <c r="B20" s="21"/>
      <c r="E20" s="26" t="s">
        <v>36</v>
      </c>
      <c r="AK20" s="28" t="s">
        <v>28</v>
      </c>
      <c r="AN20" s="26" t="s">
        <v>3</v>
      </c>
      <c r="AR20" s="21"/>
      <c r="BE20" s="274"/>
      <c r="BS20" s="18" t="s">
        <v>34</v>
      </c>
    </row>
    <row r="21" spans="2:57" ht="6.95" customHeight="1">
      <c r="B21" s="21"/>
      <c r="AR21" s="21"/>
      <c r="BE21" s="274"/>
    </row>
    <row r="22" spans="2:57" ht="12" customHeight="1">
      <c r="B22" s="21"/>
      <c r="D22" s="28" t="s">
        <v>37</v>
      </c>
      <c r="AR22" s="21"/>
      <c r="BE22" s="274"/>
    </row>
    <row r="23" spans="2:57" ht="51" customHeight="1">
      <c r="B23" s="21"/>
      <c r="E23" s="284" t="s">
        <v>38</v>
      </c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84"/>
      <c r="AJ23" s="284"/>
      <c r="AK23" s="284"/>
      <c r="AL23" s="284"/>
      <c r="AM23" s="284"/>
      <c r="AN23" s="284"/>
      <c r="AR23" s="21"/>
      <c r="BE23" s="274"/>
    </row>
    <row r="24" spans="2:57" ht="6.95" customHeight="1">
      <c r="B24" s="21"/>
      <c r="AR24" s="21"/>
      <c r="BE24" s="274"/>
    </row>
    <row r="25" spans="2:57" ht="6.95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74"/>
    </row>
    <row r="26" spans="2:57" s="1" customFormat="1" ht="25.9" customHeight="1">
      <c r="B26" s="33"/>
      <c r="D26" s="34" t="s">
        <v>39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87">
        <f>ROUND(AG54,2)</f>
        <v>696636.28</v>
      </c>
      <c r="AL26" s="288"/>
      <c r="AM26" s="288"/>
      <c r="AN26" s="288"/>
      <c r="AO26" s="288"/>
      <c r="AR26" s="33"/>
      <c r="BE26" s="274"/>
    </row>
    <row r="27" spans="2:57" s="1" customFormat="1" ht="6.95" customHeight="1">
      <c r="B27" s="33"/>
      <c r="AR27" s="33"/>
      <c r="BE27" s="274"/>
    </row>
    <row r="28" spans="2:57" s="1" customFormat="1" ht="12.75">
      <c r="B28" s="33"/>
      <c r="L28" s="285" t="s">
        <v>40</v>
      </c>
      <c r="M28" s="285"/>
      <c r="N28" s="285"/>
      <c r="O28" s="285"/>
      <c r="P28" s="285"/>
      <c r="W28" s="285" t="s">
        <v>41</v>
      </c>
      <c r="X28" s="285"/>
      <c r="Y28" s="285"/>
      <c r="Z28" s="285"/>
      <c r="AA28" s="285"/>
      <c r="AB28" s="285"/>
      <c r="AC28" s="285"/>
      <c r="AD28" s="285"/>
      <c r="AE28" s="285"/>
      <c r="AK28" s="285" t="s">
        <v>42</v>
      </c>
      <c r="AL28" s="285"/>
      <c r="AM28" s="285"/>
      <c r="AN28" s="285"/>
      <c r="AO28" s="285"/>
      <c r="AR28" s="33"/>
      <c r="BE28" s="274"/>
    </row>
    <row r="29" spans="2:57" s="2" customFormat="1" ht="14.45" customHeight="1">
      <c r="B29" s="37"/>
      <c r="D29" s="28" t="s">
        <v>43</v>
      </c>
      <c r="F29" s="28" t="s">
        <v>44</v>
      </c>
      <c r="L29" s="276">
        <v>0.21</v>
      </c>
      <c r="M29" s="277"/>
      <c r="N29" s="277"/>
      <c r="O29" s="277"/>
      <c r="P29" s="277"/>
      <c r="W29" s="286">
        <f>ROUND(AZ54,2)</f>
        <v>0</v>
      </c>
      <c r="X29" s="277"/>
      <c r="Y29" s="277"/>
      <c r="Z29" s="277"/>
      <c r="AA29" s="277"/>
      <c r="AB29" s="277"/>
      <c r="AC29" s="277"/>
      <c r="AD29" s="277"/>
      <c r="AE29" s="277"/>
      <c r="AK29" s="286">
        <f>ROUND(AV54,2)</f>
        <v>0</v>
      </c>
      <c r="AL29" s="277"/>
      <c r="AM29" s="277"/>
      <c r="AN29" s="277"/>
      <c r="AO29" s="277"/>
      <c r="AR29" s="37"/>
      <c r="BE29" s="275"/>
    </row>
    <row r="30" spans="2:57" s="2" customFormat="1" ht="14.45" customHeight="1">
      <c r="B30" s="37"/>
      <c r="F30" s="28" t="s">
        <v>45</v>
      </c>
      <c r="L30" s="276">
        <v>0.15</v>
      </c>
      <c r="M30" s="277"/>
      <c r="N30" s="277"/>
      <c r="O30" s="277"/>
      <c r="P30" s="277"/>
      <c r="W30" s="286">
        <f>ROUND(BA54,2)</f>
        <v>0</v>
      </c>
      <c r="X30" s="277"/>
      <c r="Y30" s="277"/>
      <c r="Z30" s="277"/>
      <c r="AA30" s="277"/>
      <c r="AB30" s="277"/>
      <c r="AC30" s="277"/>
      <c r="AD30" s="277"/>
      <c r="AE30" s="277"/>
      <c r="AK30" s="286">
        <f>ROUND(AW54,2)</f>
        <v>0</v>
      </c>
      <c r="AL30" s="277"/>
      <c r="AM30" s="277"/>
      <c r="AN30" s="277"/>
      <c r="AO30" s="277"/>
      <c r="AR30" s="37"/>
      <c r="BE30" s="275"/>
    </row>
    <row r="31" spans="2:57" s="2" customFormat="1" ht="14.45" customHeight="1" hidden="1">
      <c r="B31" s="37"/>
      <c r="F31" s="28" t="s">
        <v>46</v>
      </c>
      <c r="L31" s="276">
        <v>0.21</v>
      </c>
      <c r="M31" s="277"/>
      <c r="N31" s="277"/>
      <c r="O31" s="277"/>
      <c r="P31" s="277"/>
      <c r="W31" s="286">
        <f>ROUND(BB54,2)</f>
        <v>0</v>
      </c>
      <c r="X31" s="277"/>
      <c r="Y31" s="277"/>
      <c r="Z31" s="277"/>
      <c r="AA31" s="277"/>
      <c r="AB31" s="277"/>
      <c r="AC31" s="277"/>
      <c r="AD31" s="277"/>
      <c r="AE31" s="277"/>
      <c r="AK31" s="286">
        <v>0</v>
      </c>
      <c r="AL31" s="277"/>
      <c r="AM31" s="277"/>
      <c r="AN31" s="277"/>
      <c r="AO31" s="277"/>
      <c r="AR31" s="37"/>
      <c r="BE31" s="275"/>
    </row>
    <row r="32" spans="2:57" s="2" customFormat="1" ht="14.45" customHeight="1" hidden="1">
      <c r="B32" s="37"/>
      <c r="F32" s="28" t="s">
        <v>47</v>
      </c>
      <c r="L32" s="276">
        <v>0.15</v>
      </c>
      <c r="M32" s="277"/>
      <c r="N32" s="277"/>
      <c r="O32" s="277"/>
      <c r="P32" s="277"/>
      <c r="W32" s="286">
        <f>ROUND(BC54,2)</f>
        <v>0</v>
      </c>
      <c r="X32" s="277"/>
      <c r="Y32" s="277"/>
      <c r="Z32" s="277"/>
      <c r="AA32" s="277"/>
      <c r="AB32" s="277"/>
      <c r="AC32" s="277"/>
      <c r="AD32" s="277"/>
      <c r="AE32" s="277"/>
      <c r="AK32" s="286">
        <v>0</v>
      </c>
      <c r="AL32" s="277"/>
      <c r="AM32" s="277"/>
      <c r="AN32" s="277"/>
      <c r="AO32" s="277"/>
      <c r="AR32" s="37"/>
      <c r="BE32" s="275"/>
    </row>
    <row r="33" spans="2:44" s="2" customFormat="1" ht="14.45" customHeight="1" hidden="1">
      <c r="B33" s="37"/>
      <c r="F33" s="28" t="s">
        <v>48</v>
      </c>
      <c r="L33" s="276">
        <v>0</v>
      </c>
      <c r="M33" s="277"/>
      <c r="N33" s="277"/>
      <c r="O33" s="277"/>
      <c r="P33" s="277"/>
      <c r="W33" s="286">
        <f>ROUND(BD54,2)</f>
        <v>0</v>
      </c>
      <c r="X33" s="277"/>
      <c r="Y33" s="277"/>
      <c r="Z33" s="277"/>
      <c r="AA33" s="277"/>
      <c r="AB33" s="277"/>
      <c r="AC33" s="277"/>
      <c r="AD33" s="277"/>
      <c r="AE33" s="277"/>
      <c r="AK33" s="286">
        <v>0</v>
      </c>
      <c r="AL33" s="277"/>
      <c r="AM33" s="277"/>
      <c r="AN33" s="277"/>
      <c r="AO33" s="277"/>
      <c r="AR33" s="37"/>
    </row>
    <row r="34" spans="2:44" s="1" customFormat="1" ht="6.95" customHeight="1">
      <c r="B34" s="33"/>
      <c r="AR34" s="33"/>
    </row>
    <row r="35" spans="2:44" s="1" customFormat="1" ht="25.9" customHeight="1">
      <c r="B35" s="33"/>
      <c r="C35" s="38"/>
      <c r="D35" s="39" t="s">
        <v>49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50</v>
      </c>
      <c r="U35" s="40"/>
      <c r="V35" s="40"/>
      <c r="W35" s="40"/>
      <c r="X35" s="299" t="s">
        <v>51</v>
      </c>
      <c r="Y35" s="300"/>
      <c r="Z35" s="300"/>
      <c r="AA35" s="300"/>
      <c r="AB35" s="300"/>
      <c r="AC35" s="40"/>
      <c r="AD35" s="40"/>
      <c r="AE35" s="40"/>
      <c r="AF35" s="40"/>
      <c r="AG35" s="40"/>
      <c r="AH35" s="40"/>
      <c r="AI35" s="40"/>
      <c r="AJ35" s="40"/>
      <c r="AK35" s="308">
        <f>SUM(AK26:AK33)</f>
        <v>696636.28</v>
      </c>
      <c r="AL35" s="300"/>
      <c r="AM35" s="300"/>
      <c r="AN35" s="300"/>
      <c r="AO35" s="309"/>
      <c r="AP35" s="38"/>
      <c r="AQ35" s="38"/>
      <c r="AR35" s="33"/>
    </row>
    <row r="36" spans="2:44" s="1" customFormat="1" ht="6.95" customHeight="1">
      <c r="B36" s="33"/>
      <c r="AR36" s="33"/>
    </row>
    <row r="37" spans="2:44" s="1" customFormat="1" ht="6.95" customHeight="1"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33"/>
    </row>
    <row r="41" spans="2:44" s="1" customFormat="1" ht="6.95" customHeight="1"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33"/>
    </row>
    <row r="42" spans="2:44" s="1" customFormat="1" ht="24.95" customHeight="1">
      <c r="B42" s="33"/>
      <c r="C42" s="22" t="s">
        <v>52</v>
      </c>
      <c r="AR42" s="33"/>
    </row>
    <row r="43" spans="2:44" s="1" customFormat="1" ht="6.95" customHeight="1">
      <c r="B43" s="33"/>
      <c r="AR43" s="33"/>
    </row>
    <row r="44" spans="2:44" s="3" customFormat="1" ht="12" customHeight="1">
      <c r="B44" s="46"/>
      <c r="C44" s="28" t="s">
        <v>14</v>
      </c>
      <c r="L44" s="3" t="str">
        <f>K5</f>
        <v>201914</v>
      </c>
      <c r="AR44" s="46"/>
    </row>
    <row r="45" spans="2:44" s="4" customFormat="1" ht="36.95" customHeight="1">
      <c r="B45" s="47"/>
      <c r="C45" s="48" t="s">
        <v>17</v>
      </c>
      <c r="L45" s="295" t="str">
        <f>K6</f>
        <v>Oprava vodoinstalace objektu Sadová 606, Frýdek-Místek</v>
      </c>
      <c r="M45" s="296"/>
      <c r="N45" s="296"/>
      <c r="O45" s="296"/>
      <c r="P45" s="296"/>
      <c r="Q45" s="296"/>
      <c r="R45" s="296"/>
      <c r="S45" s="296"/>
      <c r="T45" s="296"/>
      <c r="U45" s="296"/>
      <c r="V45" s="296"/>
      <c r="W45" s="296"/>
      <c r="X45" s="296"/>
      <c r="Y45" s="296"/>
      <c r="Z45" s="296"/>
      <c r="AA45" s="296"/>
      <c r="AB45" s="296"/>
      <c r="AC45" s="296"/>
      <c r="AD45" s="296"/>
      <c r="AE45" s="296"/>
      <c r="AF45" s="296"/>
      <c r="AG45" s="296"/>
      <c r="AH45" s="296"/>
      <c r="AI45" s="296"/>
      <c r="AJ45" s="296"/>
      <c r="AK45" s="296"/>
      <c r="AL45" s="296"/>
      <c r="AM45" s="296"/>
      <c r="AN45" s="296"/>
      <c r="AO45" s="296"/>
      <c r="AR45" s="47"/>
    </row>
    <row r="46" spans="2:44" s="1" customFormat="1" ht="6.95" customHeight="1">
      <c r="B46" s="33"/>
      <c r="AR46" s="33"/>
    </row>
    <row r="47" spans="2:44" s="1" customFormat="1" ht="12" customHeight="1">
      <c r="B47" s="33"/>
      <c r="C47" s="28" t="s">
        <v>21</v>
      </c>
      <c r="L47" s="49" t="str">
        <f>IF(K8="","",K8)</f>
        <v>Frýdek-Místek</v>
      </c>
      <c r="AI47" s="28" t="s">
        <v>23</v>
      </c>
      <c r="AM47" s="297">
        <f>IF(AN8="","",AN8)</f>
        <v>43644</v>
      </c>
      <c r="AN47" s="297"/>
      <c r="AR47" s="33"/>
    </row>
    <row r="48" spans="2:44" s="1" customFormat="1" ht="6.95" customHeight="1">
      <c r="B48" s="33"/>
      <c r="AR48" s="33"/>
    </row>
    <row r="49" spans="2:56" s="1" customFormat="1" ht="15.2" customHeight="1">
      <c r="B49" s="33"/>
      <c r="C49" s="28" t="s">
        <v>24</v>
      </c>
      <c r="L49" s="3" t="str">
        <f>IF(E11="","",E11)</f>
        <v>Statutární město Frýdek-Místek</v>
      </c>
      <c r="AI49" s="28" t="s">
        <v>31</v>
      </c>
      <c r="AM49" s="293" t="str">
        <f>IF(E17="","",E17)</f>
        <v>Ing. Blanka Křižková</v>
      </c>
      <c r="AN49" s="294"/>
      <c r="AO49" s="294"/>
      <c r="AP49" s="294"/>
      <c r="AR49" s="33"/>
      <c r="AS49" s="289" t="s">
        <v>53</v>
      </c>
      <c r="AT49" s="290"/>
      <c r="AU49" s="51"/>
      <c r="AV49" s="51"/>
      <c r="AW49" s="51"/>
      <c r="AX49" s="51"/>
      <c r="AY49" s="51"/>
      <c r="AZ49" s="51"/>
      <c r="BA49" s="51"/>
      <c r="BB49" s="51"/>
      <c r="BC49" s="51"/>
      <c r="BD49" s="52"/>
    </row>
    <row r="50" spans="2:56" s="1" customFormat="1" ht="15.2" customHeight="1">
      <c r="B50" s="33"/>
      <c r="C50" s="28" t="s">
        <v>30</v>
      </c>
      <c r="L50" s="3" t="str">
        <f>IF(E14="Vyplň údaj","",E14)</f>
        <v>Zdeněk Hybner, Kosmická /1723, 708 00   Ostrava-Poruba</v>
      </c>
      <c r="AI50" s="28" t="s">
        <v>35</v>
      </c>
      <c r="AM50" s="293" t="str">
        <f>IF(E20="","",E20)</f>
        <v xml:space="preserve"> </v>
      </c>
      <c r="AN50" s="294"/>
      <c r="AO50" s="294"/>
      <c r="AP50" s="294"/>
      <c r="AR50" s="33"/>
      <c r="AS50" s="291"/>
      <c r="AT50" s="292"/>
      <c r="AU50" s="53"/>
      <c r="AV50" s="53"/>
      <c r="AW50" s="53"/>
      <c r="AX50" s="53"/>
      <c r="AY50" s="53"/>
      <c r="AZ50" s="53"/>
      <c r="BA50" s="53"/>
      <c r="BB50" s="53"/>
      <c r="BC50" s="53"/>
      <c r="BD50" s="54"/>
    </row>
    <row r="51" spans="2:56" s="1" customFormat="1" ht="10.9" customHeight="1">
      <c r="B51" s="33"/>
      <c r="AR51" s="33"/>
      <c r="AS51" s="291"/>
      <c r="AT51" s="292"/>
      <c r="AU51" s="53"/>
      <c r="AV51" s="53"/>
      <c r="AW51" s="53"/>
      <c r="AX51" s="53"/>
      <c r="AY51" s="53"/>
      <c r="AZ51" s="53"/>
      <c r="BA51" s="53"/>
      <c r="BB51" s="53"/>
      <c r="BC51" s="53"/>
      <c r="BD51" s="54"/>
    </row>
    <row r="52" spans="2:56" s="1" customFormat="1" ht="29.25" customHeight="1">
      <c r="B52" s="33"/>
      <c r="C52" s="310" t="s">
        <v>54</v>
      </c>
      <c r="D52" s="304"/>
      <c r="E52" s="304"/>
      <c r="F52" s="304"/>
      <c r="G52" s="304"/>
      <c r="H52" s="55"/>
      <c r="I52" s="303" t="s">
        <v>55</v>
      </c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  <c r="AC52" s="304"/>
      <c r="AD52" s="304"/>
      <c r="AE52" s="304"/>
      <c r="AF52" s="304"/>
      <c r="AG52" s="305" t="s">
        <v>56</v>
      </c>
      <c r="AH52" s="304"/>
      <c r="AI52" s="304"/>
      <c r="AJ52" s="304"/>
      <c r="AK52" s="304"/>
      <c r="AL52" s="304"/>
      <c r="AM52" s="304"/>
      <c r="AN52" s="303" t="s">
        <v>57</v>
      </c>
      <c r="AO52" s="304"/>
      <c r="AP52" s="304"/>
      <c r="AQ52" s="56" t="s">
        <v>58</v>
      </c>
      <c r="AR52" s="33"/>
      <c r="AS52" s="57" t="s">
        <v>59</v>
      </c>
      <c r="AT52" s="58" t="s">
        <v>60</v>
      </c>
      <c r="AU52" s="58" t="s">
        <v>61</v>
      </c>
      <c r="AV52" s="58" t="s">
        <v>62</v>
      </c>
      <c r="AW52" s="58" t="s">
        <v>63</v>
      </c>
      <c r="AX52" s="58" t="s">
        <v>64</v>
      </c>
      <c r="AY52" s="58" t="s">
        <v>65</v>
      </c>
      <c r="AZ52" s="58" t="s">
        <v>66</v>
      </c>
      <c r="BA52" s="58" t="s">
        <v>67</v>
      </c>
      <c r="BB52" s="58" t="s">
        <v>68</v>
      </c>
      <c r="BC52" s="58" t="s">
        <v>69</v>
      </c>
      <c r="BD52" s="59" t="s">
        <v>70</v>
      </c>
    </row>
    <row r="53" spans="2:56" s="1" customFormat="1" ht="10.9" customHeight="1">
      <c r="B53" s="33"/>
      <c r="AR53" s="33"/>
      <c r="AS53" s="60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2"/>
    </row>
    <row r="54" spans="2:90" s="5" customFormat="1" ht="32.45" customHeight="1">
      <c r="B54" s="61"/>
      <c r="C54" s="62" t="s">
        <v>71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306">
        <f>ROUND(SUM(AG55:AG56),2)</f>
        <v>696636.28</v>
      </c>
      <c r="AH54" s="306"/>
      <c r="AI54" s="306"/>
      <c r="AJ54" s="306"/>
      <c r="AK54" s="306"/>
      <c r="AL54" s="306"/>
      <c r="AM54" s="306"/>
      <c r="AN54" s="307">
        <f>SUM(AG54,AT54)</f>
        <v>696636.28</v>
      </c>
      <c r="AO54" s="307"/>
      <c r="AP54" s="307"/>
      <c r="AQ54" s="65" t="s">
        <v>3</v>
      </c>
      <c r="AR54" s="61"/>
      <c r="AS54" s="66">
        <f>ROUND(SUM(AS55:AS56),2)</f>
        <v>0</v>
      </c>
      <c r="AT54" s="67">
        <f>ROUND(SUM(AV54:AW54),2)</f>
        <v>0</v>
      </c>
      <c r="AU54" s="68">
        <f>ROUND(SUM(AU55:AU56),5)</f>
        <v>0</v>
      </c>
      <c r="AV54" s="67">
        <f>ROUND(AZ54*L29,2)</f>
        <v>0</v>
      </c>
      <c r="AW54" s="67">
        <f>ROUND(BA54*L30,2)</f>
        <v>0</v>
      </c>
      <c r="AX54" s="67">
        <f>ROUND(BB54*L29,2)</f>
        <v>0</v>
      </c>
      <c r="AY54" s="67">
        <f>ROUND(BC54*L30,2)</f>
        <v>0</v>
      </c>
      <c r="AZ54" s="67">
        <f>ROUND(SUM(AZ55:AZ56),2)</f>
        <v>0</v>
      </c>
      <c r="BA54" s="67">
        <f>ROUND(SUM(BA55:BA56),2)</f>
        <v>0</v>
      </c>
      <c r="BB54" s="67">
        <f>ROUND(SUM(BB55:BB56),2)</f>
        <v>0</v>
      </c>
      <c r="BC54" s="67">
        <f>ROUND(SUM(BC55:BC56),2)</f>
        <v>0</v>
      </c>
      <c r="BD54" s="69">
        <f>ROUND(SUM(BD55:BD56),2)</f>
        <v>0</v>
      </c>
      <c r="BS54" s="70" t="s">
        <v>72</v>
      </c>
      <c r="BT54" s="70" t="s">
        <v>73</v>
      </c>
      <c r="BU54" s="71" t="s">
        <v>74</v>
      </c>
      <c r="BV54" s="70" t="s">
        <v>75</v>
      </c>
      <c r="BW54" s="70" t="s">
        <v>5</v>
      </c>
      <c r="BX54" s="70" t="s">
        <v>76</v>
      </c>
      <c r="CL54" s="70" t="s">
        <v>3</v>
      </c>
    </row>
    <row r="55" spans="1:91" s="6" customFormat="1" ht="16.5" customHeight="1">
      <c r="A55" s="72" t="s">
        <v>77</v>
      </c>
      <c r="B55" s="73"/>
      <c r="C55" s="74"/>
      <c r="D55" s="298" t="s">
        <v>78</v>
      </c>
      <c r="E55" s="298"/>
      <c r="F55" s="298"/>
      <c r="G55" s="298"/>
      <c r="H55" s="298"/>
      <c r="I55" s="75"/>
      <c r="J55" s="298" t="s">
        <v>79</v>
      </c>
      <c r="K55" s="298"/>
      <c r="L55" s="298"/>
      <c r="M55" s="298"/>
      <c r="N55" s="298"/>
      <c r="O55" s="298"/>
      <c r="P55" s="298"/>
      <c r="Q55" s="298"/>
      <c r="R55" s="298"/>
      <c r="S55" s="298"/>
      <c r="T55" s="298"/>
      <c r="U55" s="298"/>
      <c r="V55" s="298"/>
      <c r="W55" s="298"/>
      <c r="X55" s="298"/>
      <c r="Y55" s="298"/>
      <c r="Z55" s="298"/>
      <c r="AA55" s="298"/>
      <c r="AB55" s="298"/>
      <c r="AC55" s="298"/>
      <c r="AD55" s="298"/>
      <c r="AE55" s="298"/>
      <c r="AF55" s="298"/>
      <c r="AG55" s="301">
        <f>'SO01 - Stavební část'!J30</f>
        <v>355174.68</v>
      </c>
      <c r="AH55" s="302"/>
      <c r="AI55" s="302"/>
      <c r="AJ55" s="302"/>
      <c r="AK55" s="302"/>
      <c r="AL55" s="302"/>
      <c r="AM55" s="302"/>
      <c r="AN55" s="301">
        <f>SUM(AG55,AT55)</f>
        <v>355174.68</v>
      </c>
      <c r="AO55" s="302"/>
      <c r="AP55" s="302"/>
      <c r="AQ55" s="76" t="s">
        <v>80</v>
      </c>
      <c r="AR55" s="73"/>
      <c r="AS55" s="77">
        <v>0</v>
      </c>
      <c r="AT55" s="78">
        <f>ROUND(SUM(AV55:AW55),2)</f>
        <v>0</v>
      </c>
      <c r="AU55" s="79">
        <f>'SO01 - Stavební část'!P97</f>
        <v>0</v>
      </c>
      <c r="AV55" s="78">
        <f>'SO01 - Stavební část'!J33</f>
        <v>0</v>
      </c>
      <c r="AW55" s="78">
        <f>'SO01 - Stavební část'!J34</f>
        <v>0</v>
      </c>
      <c r="AX55" s="78">
        <f>'SO01 - Stavební část'!J35</f>
        <v>0</v>
      </c>
      <c r="AY55" s="78">
        <f>'SO01 - Stavební část'!J36</f>
        <v>0</v>
      </c>
      <c r="AZ55" s="78">
        <f>'SO01 - Stavební část'!F33</f>
        <v>0</v>
      </c>
      <c r="BA55" s="78">
        <f>'SO01 - Stavební část'!F34</f>
        <v>0</v>
      </c>
      <c r="BB55" s="78">
        <f>'SO01 - Stavební část'!F35</f>
        <v>0</v>
      </c>
      <c r="BC55" s="78">
        <f>'SO01 - Stavební část'!F36</f>
        <v>0</v>
      </c>
      <c r="BD55" s="80">
        <f>'SO01 - Stavební část'!F37</f>
        <v>0</v>
      </c>
      <c r="BT55" s="81" t="s">
        <v>81</v>
      </c>
      <c r="BV55" s="81" t="s">
        <v>75</v>
      </c>
      <c r="BW55" s="81" t="s">
        <v>82</v>
      </c>
      <c r="BX55" s="81" t="s">
        <v>5</v>
      </c>
      <c r="CL55" s="81" t="s">
        <v>3</v>
      </c>
      <c r="CM55" s="81" t="s">
        <v>81</v>
      </c>
    </row>
    <row r="56" spans="1:91" s="6" customFormat="1" ht="16.5" customHeight="1">
      <c r="A56" s="72" t="s">
        <v>77</v>
      </c>
      <c r="B56" s="73"/>
      <c r="C56" s="74"/>
      <c r="D56" s="298" t="s">
        <v>83</v>
      </c>
      <c r="E56" s="298"/>
      <c r="F56" s="298"/>
      <c r="G56" s="298"/>
      <c r="H56" s="298"/>
      <c r="I56" s="75"/>
      <c r="J56" s="298" t="s">
        <v>84</v>
      </c>
      <c r="K56" s="298"/>
      <c r="L56" s="298"/>
      <c r="M56" s="298"/>
      <c r="N56" s="298"/>
      <c r="O56" s="298"/>
      <c r="P56" s="298"/>
      <c r="Q56" s="298"/>
      <c r="R56" s="298"/>
      <c r="S56" s="298"/>
      <c r="T56" s="298"/>
      <c r="U56" s="298"/>
      <c r="V56" s="298"/>
      <c r="W56" s="298"/>
      <c r="X56" s="298"/>
      <c r="Y56" s="298"/>
      <c r="Z56" s="298"/>
      <c r="AA56" s="298"/>
      <c r="AB56" s="298"/>
      <c r="AC56" s="298"/>
      <c r="AD56" s="298"/>
      <c r="AE56" s="298"/>
      <c r="AF56" s="298"/>
      <c r="AG56" s="301">
        <f>'SO02 - Zdravotechnika'!J30</f>
        <v>341461.6</v>
      </c>
      <c r="AH56" s="302"/>
      <c r="AI56" s="302"/>
      <c r="AJ56" s="302"/>
      <c r="AK56" s="302"/>
      <c r="AL56" s="302"/>
      <c r="AM56" s="302"/>
      <c r="AN56" s="301">
        <f>SUM(AG56,AT56)</f>
        <v>341461.6</v>
      </c>
      <c r="AO56" s="302"/>
      <c r="AP56" s="302"/>
      <c r="AQ56" s="76" t="s">
        <v>80</v>
      </c>
      <c r="AR56" s="73"/>
      <c r="AS56" s="82">
        <v>0</v>
      </c>
      <c r="AT56" s="83">
        <f>ROUND(SUM(AV56:AW56),2)</f>
        <v>0</v>
      </c>
      <c r="AU56" s="84">
        <f>'SO02 - Zdravotechnika'!P81</f>
        <v>0</v>
      </c>
      <c r="AV56" s="83">
        <f>'SO02 - Zdravotechnika'!J33</f>
        <v>0</v>
      </c>
      <c r="AW56" s="83">
        <f>'SO02 - Zdravotechnika'!J34</f>
        <v>0</v>
      </c>
      <c r="AX56" s="83">
        <f>'SO02 - Zdravotechnika'!J35</f>
        <v>0</v>
      </c>
      <c r="AY56" s="83">
        <f>'SO02 - Zdravotechnika'!J36</f>
        <v>0</v>
      </c>
      <c r="AZ56" s="83">
        <f>'SO02 - Zdravotechnika'!F33</f>
        <v>0</v>
      </c>
      <c r="BA56" s="83">
        <f>'SO02 - Zdravotechnika'!F34</f>
        <v>0</v>
      </c>
      <c r="BB56" s="83">
        <f>'SO02 - Zdravotechnika'!F35</f>
        <v>0</v>
      </c>
      <c r="BC56" s="83">
        <f>'SO02 - Zdravotechnika'!F36</f>
        <v>0</v>
      </c>
      <c r="BD56" s="85">
        <f>'SO02 - Zdravotechnika'!F37</f>
        <v>0</v>
      </c>
      <c r="BT56" s="81" t="s">
        <v>81</v>
      </c>
      <c r="BV56" s="81" t="s">
        <v>75</v>
      </c>
      <c r="BW56" s="81" t="s">
        <v>85</v>
      </c>
      <c r="BX56" s="81" t="s">
        <v>5</v>
      </c>
      <c r="CL56" s="81" t="s">
        <v>3</v>
      </c>
      <c r="CM56" s="81" t="s">
        <v>81</v>
      </c>
    </row>
    <row r="57" spans="2:44" s="1" customFormat="1" ht="30" customHeight="1">
      <c r="B57" s="33"/>
      <c r="AR57" s="33"/>
    </row>
    <row r="58" spans="2:44" s="1" customFormat="1" ht="6.95" customHeight="1"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33"/>
    </row>
  </sheetData>
  <mergeCells count="46">
    <mergeCell ref="AK28:AO28"/>
    <mergeCell ref="AK33:AO33"/>
    <mergeCell ref="AK35:AO35"/>
    <mergeCell ref="W33:AE33"/>
    <mergeCell ref="C52:G52"/>
    <mergeCell ref="L31:P31"/>
    <mergeCell ref="L32:P32"/>
    <mergeCell ref="W31:AE31"/>
    <mergeCell ref="AK31:AO31"/>
    <mergeCell ref="AK32:AO32"/>
    <mergeCell ref="D56:H56"/>
    <mergeCell ref="D55:H55"/>
    <mergeCell ref="X35:AB35"/>
    <mergeCell ref="L33:P33"/>
    <mergeCell ref="AN56:AP56"/>
    <mergeCell ref="AG56:AM56"/>
    <mergeCell ref="J56:AF56"/>
    <mergeCell ref="I52:AF52"/>
    <mergeCell ref="AG52:AM52"/>
    <mergeCell ref="AN52:AP52"/>
    <mergeCell ref="AG54:AM54"/>
    <mergeCell ref="AN54:AP54"/>
    <mergeCell ref="AN55:AP55"/>
    <mergeCell ref="AG55:AM55"/>
    <mergeCell ref="J55:AF55"/>
    <mergeCell ref="AS49:AT51"/>
    <mergeCell ref="AM50:AP50"/>
    <mergeCell ref="L45:AO45"/>
    <mergeCell ref="AM47:AN47"/>
    <mergeCell ref="AM49:AP49"/>
    <mergeCell ref="BE5:BE32"/>
    <mergeCell ref="L30:P30"/>
    <mergeCell ref="AR2:BE2"/>
    <mergeCell ref="K5:AO5"/>
    <mergeCell ref="K6:AO6"/>
    <mergeCell ref="E14:AJ14"/>
    <mergeCell ref="E23:AN23"/>
    <mergeCell ref="L28:P28"/>
    <mergeCell ref="W28:AE28"/>
    <mergeCell ref="W29:AE29"/>
    <mergeCell ref="W30:AE30"/>
    <mergeCell ref="W32:AE32"/>
    <mergeCell ref="L29:P29"/>
    <mergeCell ref="AK26:AO26"/>
    <mergeCell ref="AK29:AO29"/>
    <mergeCell ref="AK30:AO30"/>
  </mergeCells>
  <hyperlinks>
    <hyperlink ref="A55" location="'SO01 - Stavební část'!C2" display="/"/>
    <hyperlink ref="A56" location="'SO02 - Zdravotechnika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083"/>
  <sheetViews>
    <sheetView showGridLines="0" tabSelected="1" workbookViewId="0" topLeftCell="A1">
      <selection activeCell="I562" sqref="I562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9" width="20.140625" style="86" customWidth="1"/>
    <col min="10" max="11" width="20.140625" style="0" customWidth="1"/>
    <col min="12" max="12" width="1.7109375" style="0" customWidth="1"/>
    <col min="13" max="13" width="10.8515625" style="0" customWidth="1"/>
    <col min="15" max="20" width="14.140625" style="0" customWidth="1"/>
    <col min="21" max="21" width="16.28125" style="0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18" t="s">
        <v>82</v>
      </c>
    </row>
    <row r="3" spans="2:46" ht="6.95" customHeight="1">
      <c r="B3" s="19"/>
      <c r="C3" s="20"/>
      <c r="D3" s="20"/>
      <c r="E3" s="20"/>
      <c r="F3" s="20"/>
      <c r="G3" s="20"/>
      <c r="H3" s="20"/>
      <c r="I3" s="87"/>
      <c r="J3" s="20"/>
      <c r="K3" s="20"/>
      <c r="L3" s="21"/>
      <c r="AT3" s="18" t="s">
        <v>81</v>
      </c>
    </row>
    <row r="4" spans="2:46" ht="24.95" customHeight="1">
      <c r="B4" s="21"/>
      <c r="D4" s="22" t="s">
        <v>86</v>
      </c>
      <c r="L4" s="21"/>
      <c r="M4" s="88" t="s">
        <v>11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17</v>
      </c>
      <c r="L6" s="21"/>
    </row>
    <row r="7" spans="2:12" ht="16.5" customHeight="1">
      <c r="B7" s="21"/>
      <c r="E7" s="318" t="str">
        <f>'Rekapitulace stavby'!K6</f>
        <v>Oprava vodoinstalace objektu Sadová 606, Frýdek-Místek</v>
      </c>
      <c r="F7" s="319"/>
      <c r="G7" s="319"/>
      <c r="H7" s="319"/>
      <c r="L7" s="21"/>
    </row>
    <row r="8" spans="2:12" s="1" customFormat="1" ht="12" customHeight="1">
      <c r="B8" s="33"/>
      <c r="D8" s="28" t="s">
        <v>87</v>
      </c>
      <c r="I8" s="89"/>
      <c r="L8" s="33"/>
    </row>
    <row r="9" spans="2:12" s="1" customFormat="1" ht="36.95" customHeight="1">
      <c r="B9" s="33"/>
      <c r="E9" s="295" t="s">
        <v>88</v>
      </c>
      <c r="F9" s="317"/>
      <c r="G9" s="317"/>
      <c r="H9" s="317"/>
      <c r="I9" s="89"/>
      <c r="L9" s="33"/>
    </row>
    <row r="10" spans="2:12" s="1" customFormat="1" ht="12">
      <c r="B10" s="33"/>
      <c r="I10" s="89"/>
      <c r="L10" s="33"/>
    </row>
    <row r="11" spans="2:12" s="1" customFormat="1" ht="12" customHeight="1">
      <c r="B11" s="33"/>
      <c r="D11" s="28" t="s">
        <v>19</v>
      </c>
      <c r="F11" s="26" t="s">
        <v>3</v>
      </c>
      <c r="I11" s="90" t="s">
        <v>20</v>
      </c>
      <c r="J11" s="26" t="s">
        <v>3</v>
      </c>
      <c r="L11" s="33"/>
    </row>
    <row r="12" spans="2:12" s="1" customFormat="1" ht="12" customHeight="1">
      <c r="B12" s="33"/>
      <c r="D12" s="28" t="s">
        <v>21</v>
      </c>
      <c r="F12" s="26" t="s">
        <v>22</v>
      </c>
      <c r="I12" s="90" t="s">
        <v>23</v>
      </c>
      <c r="J12" s="50">
        <v>43644</v>
      </c>
      <c r="L12" s="33"/>
    </row>
    <row r="13" spans="2:12" s="1" customFormat="1" ht="10.9" customHeight="1">
      <c r="B13" s="33"/>
      <c r="I13" s="89"/>
      <c r="L13" s="33"/>
    </row>
    <row r="14" spans="2:12" s="1" customFormat="1" ht="12" customHeight="1">
      <c r="B14" s="33"/>
      <c r="D14" s="28" t="s">
        <v>24</v>
      </c>
      <c r="I14" s="90" t="s">
        <v>25</v>
      </c>
      <c r="J14" s="26" t="s">
        <v>26</v>
      </c>
      <c r="L14" s="33"/>
    </row>
    <row r="15" spans="2:12" s="1" customFormat="1" ht="18" customHeight="1">
      <c r="B15" s="33"/>
      <c r="E15" s="26" t="s">
        <v>27</v>
      </c>
      <c r="I15" s="90" t="s">
        <v>28</v>
      </c>
      <c r="J15" s="26" t="s">
        <v>29</v>
      </c>
      <c r="L15" s="33"/>
    </row>
    <row r="16" spans="2:12" s="1" customFormat="1" ht="6.95" customHeight="1">
      <c r="B16" s="33"/>
      <c r="I16" s="89"/>
      <c r="L16" s="33"/>
    </row>
    <row r="17" spans="2:12" s="1" customFormat="1" ht="12" customHeight="1">
      <c r="B17" s="33"/>
      <c r="D17" s="28" t="s">
        <v>30</v>
      </c>
      <c r="I17" s="90" t="s">
        <v>25</v>
      </c>
      <c r="J17" s="29">
        <v>15495809</v>
      </c>
      <c r="L17" s="33"/>
    </row>
    <row r="18" spans="2:12" s="1" customFormat="1" ht="18" customHeight="1">
      <c r="B18" s="33"/>
      <c r="E18" s="320" t="s">
        <v>823</v>
      </c>
      <c r="F18" s="280"/>
      <c r="G18" s="280"/>
      <c r="H18" s="280"/>
      <c r="I18" s="90" t="s">
        <v>28</v>
      </c>
      <c r="J18" s="29" t="s">
        <v>824</v>
      </c>
      <c r="L18" s="33"/>
    </row>
    <row r="19" spans="2:12" s="1" customFormat="1" ht="6.95" customHeight="1">
      <c r="B19" s="33"/>
      <c r="I19" s="89"/>
      <c r="L19" s="33"/>
    </row>
    <row r="20" spans="2:12" s="1" customFormat="1" ht="12" customHeight="1">
      <c r="B20" s="33"/>
      <c r="D20" s="28" t="s">
        <v>31</v>
      </c>
      <c r="I20" s="90" t="s">
        <v>25</v>
      </c>
      <c r="J20" s="26" t="s">
        <v>32</v>
      </c>
      <c r="L20" s="33"/>
    </row>
    <row r="21" spans="2:12" s="1" customFormat="1" ht="18" customHeight="1">
      <c r="B21" s="33"/>
      <c r="E21" s="26" t="s">
        <v>33</v>
      </c>
      <c r="I21" s="90" t="s">
        <v>28</v>
      </c>
      <c r="J21" s="26" t="s">
        <v>3</v>
      </c>
      <c r="L21" s="33"/>
    </row>
    <row r="22" spans="2:12" s="1" customFormat="1" ht="6.95" customHeight="1">
      <c r="B22" s="33"/>
      <c r="I22" s="89"/>
      <c r="L22" s="33"/>
    </row>
    <row r="23" spans="2:12" s="1" customFormat="1" ht="12" customHeight="1">
      <c r="B23" s="33"/>
      <c r="D23" s="28" t="s">
        <v>35</v>
      </c>
      <c r="I23" s="90" t="s">
        <v>25</v>
      </c>
      <c r="J23" s="26" t="s">
        <v>3</v>
      </c>
      <c r="L23" s="33"/>
    </row>
    <row r="24" spans="2:12" s="1" customFormat="1" ht="18" customHeight="1">
      <c r="B24" s="33"/>
      <c r="E24" s="26" t="s">
        <v>89</v>
      </c>
      <c r="I24" s="90" t="s">
        <v>28</v>
      </c>
      <c r="J24" s="26" t="s">
        <v>3</v>
      </c>
      <c r="L24" s="33"/>
    </row>
    <row r="25" spans="2:12" s="1" customFormat="1" ht="6.95" customHeight="1">
      <c r="B25" s="33"/>
      <c r="I25" s="89"/>
      <c r="L25" s="33"/>
    </row>
    <row r="26" spans="2:12" s="1" customFormat="1" ht="12" customHeight="1">
      <c r="B26" s="33"/>
      <c r="D26" s="28" t="s">
        <v>37</v>
      </c>
      <c r="I26" s="89"/>
      <c r="L26" s="33"/>
    </row>
    <row r="27" spans="2:12" s="7" customFormat="1" ht="16.5" customHeight="1">
      <c r="B27" s="91"/>
      <c r="E27" s="284" t="s">
        <v>3</v>
      </c>
      <c r="F27" s="284"/>
      <c r="G27" s="284"/>
      <c r="H27" s="284"/>
      <c r="I27" s="92"/>
      <c r="L27" s="91"/>
    </row>
    <row r="28" spans="2:12" s="1" customFormat="1" ht="6.95" customHeight="1">
      <c r="B28" s="33"/>
      <c r="I28" s="89"/>
      <c r="L28" s="33"/>
    </row>
    <row r="29" spans="2:12" s="1" customFormat="1" ht="6.95" customHeight="1">
      <c r="B29" s="33"/>
      <c r="D29" s="51"/>
      <c r="E29" s="51"/>
      <c r="F29" s="51"/>
      <c r="G29" s="51"/>
      <c r="H29" s="51"/>
      <c r="I29" s="93"/>
      <c r="J29" s="51"/>
      <c r="K29" s="51"/>
      <c r="L29" s="33"/>
    </row>
    <row r="30" spans="2:12" s="1" customFormat="1" ht="25.35" customHeight="1">
      <c r="B30" s="33"/>
      <c r="D30" s="94" t="s">
        <v>39</v>
      </c>
      <c r="I30" s="89"/>
      <c r="J30" s="64">
        <f>ROUND(J97,2)</f>
        <v>355174.68</v>
      </c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93"/>
      <c r="J31" s="51"/>
      <c r="K31" s="51"/>
      <c r="L31" s="33"/>
    </row>
    <row r="32" spans="2:12" s="1" customFormat="1" ht="14.45" customHeight="1">
      <c r="B32" s="33"/>
      <c r="F32" s="36" t="s">
        <v>41</v>
      </c>
      <c r="I32" s="95" t="s">
        <v>40</v>
      </c>
      <c r="J32" s="36" t="s">
        <v>42</v>
      </c>
      <c r="L32" s="33"/>
    </row>
    <row r="33" spans="2:12" s="1" customFormat="1" ht="14.45" customHeight="1">
      <c r="B33" s="33"/>
      <c r="D33" s="96" t="s">
        <v>43</v>
      </c>
      <c r="E33" s="28" t="s">
        <v>44</v>
      </c>
      <c r="F33" s="97">
        <f>ROUND((SUM(BE97:BE1082)),2)</f>
        <v>0</v>
      </c>
      <c r="I33" s="98">
        <v>0.21</v>
      </c>
      <c r="J33" s="97">
        <f>ROUND(((SUM(BE97:BE1082))*I33),2)</f>
        <v>0</v>
      </c>
      <c r="L33" s="33"/>
    </row>
    <row r="34" spans="2:12" s="1" customFormat="1" ht="14.45" customHeight="1">
      <c r="B34" s="33"/>
      <c r="E34" s="28" t="s">
        <v>45</v>
      </c>
      <c r="F34" s="97">
        <f>ROUND((SUM(BF97:BF1082)),2)</f>
        <v>0</v>
      </c>
      <c r="I34" s="98">
        <v>0.15</v>
      </c>
      <c r="J34" s="97">
        <f>ROUND(((SUM(BF97:BF1082))*I34),2)</f>
        <v>0</v>
      </c>
      <c r="L34" s="33"/>
    </row>
    <row r="35" spans="2:12" s="1" customFormat="1" ht="14.45" customHeight="1" hidden="1">
      <c r="B35" s="33"/>
      <c r="E35" s="28" t="s">
        <v>46</v>
      </c>
      <c r="F35" s="97">
        <f>ROUND((SUM(BG97:BG1082)),2)</f>
        <v>0</v>
      </c>
      <c r="I35" s="98">
        <v>0.21</v>
      </c>
      <c r="J35" s="97">
        <f>0</f>
        <v>0</v>
      </c>
      <c r="L35" s="33"/>
    </row>
    <row r="36" spans="2:12" s="1" customFormat="1" ht="14.45" customHeight="1" hidden="1">
      <c r="B36" s="33"/>
      <c r="E36" s="28" t="s">
        <v>47</v>
      </c>
      <c r="F36" s="97">
        <f>ROUND((SUM(BH97:BH1082)),2)</f>
        <v>0</v>
      </c>
      <c r="I36" s="98">
        <v>0.15</v>
      </c>
      <c r="J36" s="97">
        <f>0</f>
        <v>0</v>
      </c>
      <c r="L36" s="33"/>
    </row>
    <row r="37" spans="2:12" s="1" customFormat="1" ht="14.45" customHeight="1" hidden="1">
      <c r="B37" s="33"/>
      <c r="E37" s="28" t="s">
        <v>48</v>
      </c>
      <c r="F37" s="97">
        <f>ROUND((SUM(BI97:BI1082)),2)</f>
        <v>0</v>
      </c>
      <c r="I37" s="98">
        <v>0</v>
      </c>
      <c r="J37" s="97">
        <f>0</f>
        <v>0</v>
      </c>
      <c r="L37" s="33"/>
    </row>
    <row r="38" spans="2:12" s="1" customFormat="1" ht="6.95" customHeight="1">
      <c r="B38" s="33"/>
      <c r="I38" s="89"/>
      <c r="L38" s="33"/>
    </row>
    <row r="39" spans="2:12" s="1" customFormat="1" ht="25.35" customHeight="1">
      <c r="B39" s="33"/>
      <c r="C39" s="99"/>
      <c r="D39" s="100" t="s">
        <v>49</v>
      </c>
      <c r="E39" s="55"/>
      <c r="F39" s="55"/>
      <c r="G39" s="101" t="s">
        <v>50</v>
      </c>
      <c r="H39" s="102" t="s">
        <v>51</v>
      </c>
      <c r="I39" s="103"/>
      <c r="J39" s="104">
        <f>SUM(J30:J37)</f>
        <v>355174.68</v>
      </c>
      <c r="K39" s="105"/>
      <c r="L39" s="33"/>
    </row>
    <row r="40" spans="2:12" s="1" customFormat="1" ht="14.45" customHeight="1">
      <c r="B40" s="42"/>
      <c r="C40" s="43"/>
      <c r="D40" s="43"/>
      <c r="E40" s="43"/>
      <c r="F40" s="43"/>
      <c r="G40" s="43"/>
      <c r="H40" s="43"/>
      <c r="I40" s="106"/>
      <c r="J40" s="43"/>
      <c r="K40" s="43"/>
      <c r="L40" s="33"/>
    </row>
    <row r="44" spans="2:12" s="1" customFormat="1" ht="6.95" customHeight="1">
      <c r="B44" s="44"/>
      <c r="C44" s="45"/>
      <c r="D44" s="45"/>
      <c r="E44" s="45"/>
      <c r="F44" s="45"/>
      <c r="G44" s="45"/>
      <c r="H44" s="45"/>
      <c r="I44" s="107"/>
      <c r="J44" s="45"/>
      <c r="K44" s="45"/>
      <c r="L44" s="33"/>
    </row>
    <row r="45" spans="2:12" s="1" customFormat="1" ht="24.95" customHeight="1">
      <c r="B45" s="33"/>
      <c r="C45" s="22" t="s">
        <v>90</v>
      </c>
      <c r="I45" s="89"/>
      <c r="L45" s="33"/>
    </row>
    <row r="46" spans="2:12" s="1" customFormat="1" ht="6.95" customHeight="1">
      <c r="B46" s="33"/>
      <c r="I46" s="89"/>
      <c r="L46" s="33"/>
    </row>
    <row r="47" spans="2:12" s="1" customFormat="1" ht="12" customHeight="1">
      <c r="B47" s="33"/>
      <c r="C47" s="28" t="s">
        <v>17</v>
      </c>
      <c r="I47" s="89"/>
      <c r="L47" s="33"/>
    </row>
    <row r="48" spans="2:12" s="1" customFormat="1" ht="16.5" customHeight="1">
      <c r="B48" s="33"/>
      <c r="E48" s="318" t="str">
        <f>E7</f>
        <v>Oprava vodoinstalace objektu Sadová 606, Frýdek-Místek</v>
      </c>
      <c r="F48" s="319"/>
      <c r="G48" s="319"/>
      <c r="H48" s="319"/>
      <c r="I48" s="89"/>
      <c r="L48" s="33"/>
    </row>
    <row r="49" spans="2:12" s="1" customFormat="1" ht="12" customHeight="1">
      <c r="B49" s="33"/>
      <c r="C49" s="28" t="s">
        <v>87</v>
      </c>
      <c r="I49" s="89"/>
      <c r="L49" s="33"/>
    </row>
    <row r="50" spans="2:12" s="1" customFormat="1" ht="16.5" customHeight="1">
      <c r="B50" s="33"/>
      <c r="E50" s="295" t="str">
        <f>E9</f>
        <v>SO01 - Stavební část</v>
      </c>
      <c r="F50" s="317"/>
      <c r="G50" s="317"/>
      <c r="H50" s="317"/>
      <c r="I50" s="89"/>
      <c r="L50" s="33"/>
    </row>
    <row r="51" spans="2:12" s="1" customFormat="1" ht="6.95" customHeight="1">
      <c r="B51" s="33"/>
      <c r="I51" s="89"/>
      <c r="L51" s="33"/>
    </row>
    <row r="52" spans="2:12" s="1" customFormat="1" ht="12" customHeight="1">
      <c r="B52" s="33"/>
      <c r="C52" s="28" t="s">
        <v>21</v>
      </c>
      <c r="F52" s="26" t="str">
        <f>F12</f>
        <v>Frýdek-Místek</v>
      </c>
      <c r="I52" s="90" t="s">
        <v>23</v>
      </c>
      <c r="J52" s="50">
        <f>IF(J12="","",J12)</f>
        <v>43644</v>
      </c>
      <c r="L52" s="33"/>
    </row>
    <row r="53" spans="2:12" s="1" customFormat="1" ht="6.95" customHeight="1">
      <c r="B53" s="33"/>
      <c r="I53" s="89"/>
      <c r="L53" s="33"/>
    </row>
    <row r="54" spans="2:12" s="1" customFormat="1" ht="27.95" customHeight="1">
      <c r="B54" s="33"/>
      <c r="C54" s="28" t="s">
        <v>24</v>
      </c>
      <c r="F54" s="26" t="str">
        <f>E15</f>
        <v>Statutární město Frýdek-Místek</v>
      </c>
      <c r="I54" s="90" t="s">
        <v>31</v>
      </c>
      <c r="J54" s="31" t="str">
        <f>E21</f>
        <v>Ing. Blanka Křižková</v>
      </c>
      <c r="L54" s="33"/>
    </row>
    <row r="55" spans="2:12" s="1" customFormat="1" ht="15.2" customHeight="1">
      <c r="B55" s="33"/>
      <c r="C55" s="28" t="s">
        <v>30</v>
      </c>
      <c r="F55" s="26" t="str">
        <f>IF(E18="","",E18)</f>
        <v>Tdeněk Hybner, Kosmická 2/1723, 708 00   Ostrava-Poruba</v>
      </c>
      <c r="I55" s="90" t="s">
        <v>35</v>
      </c>
      <c r="J55" s="31" t="str">
        <f>E24</f>
        <v>Ing. Jana Koběrská</v>
      </c>
      <c r="L55" s="33"/>
    </row>
    <row r="56" spans="2:12" s="1" customFormat="1" ht="10.35" customHeight="1">
      <c r="B56" s="33"/>
      <c r="I56" s="89"/>
      <c r="L56" s="33"/>
    </row>
    <row r="57" spans="2:12" s="1" customFormat="1" ht="29.25" customHeight="1">
      <c r="B57" s="33"/>
      <c r="C57" s="108" t="s">
        <v>91</v>
      </c>
      <c r="D57" s="99"/>
      <c r="E57" s="99"/>
      <c r="F57" s="99"/>
      <c r="G57" s="99"/>
      <c r="H57" s="99"/>
      <c r="I57" s="109"/>
      <c r="J57" s="110" t="s">
        <v>92</v>
      </c>
      <c r="K57" s="99"/>
      <c r="L57" s="33"/>
    </row>
    <row r="58" spans="2:12" s="1" customFormat="1" ht="10.35" customHeight="1">
      <c r="B58" s="33"/>
      <c r="I58" s="89"/>
      <c r="L58" s="33"/>
    </row>
    <row r="59" spans="2:47" s="1" customFormat="1" ht="22.9" customHeight="1">
      <c r="B59" s="33"/>
      <c r="C59" s="111" t="s">
        <v>71</v>
      </c>
      <c r="I59" s="89"/>
      <c r="J59" s="64">
        <f>J97</f>
        <v>355174.68</v>
      </c>
      <c r="L59" s="33"/>
      <c r="AU59" s="18" t="s">
        <v>93</v>
      </c>
    </row>
    <row r="60" spans="2:12" s="8" customFormat="1" ht="24.95" customHeight="1">
      <c r="B60" s="112"/>
      <c r="D60" s="113" t="s">
        <v>94</v>
      </c>
      <c r="E60" s="114"/>
      <c r="F60" s="114"/>
      <c r="G60" s="114"/>
      <c r="H60" s="114"/>
      <c r="I60" s="115"/>
      <c r="J60" s="116">
        <f>J98</f>
        <v>120573.43000000001</v>
      </c>
      <c r="L60" s="112"/>
    </row>
    <row r="61" spans="2:12" s="9" customFormat="1" ht="19.9" customHeight="1">
      <c r="B61" s="117"/>
      <c r="D61" s="118" t="s">
        <v>95</v>
      </c>
      <c r="E61" s="119"/>
      <c r="F61" s="119"/>
      <c r="G61" s="119"/>
      <c r="H61" s="119"/>
      <c r="I61" s="120"/>
      <c r="J61" s="121">
        <f>J99</f>
        <v>66994.16</v>
      </c>
      <c r="L61" s="117"/>
    </row>
    <row r="62" spans="2:12" s="9" customFormat="1" ht="19.9" customHeight="1">
      <c r="B62" s="117"/>
      <c r="D62" s="118" t="s">
        <v>96</v>
      </c>
      <c r="E62" s="119"/>
      <c r="F62" s="119"/>
      <c r="G62" s="119"/>
      <c r="H62" s="119"/>
      <c r="I62" s="120"/>
      <c r="J62" s="121">
        <f>J282</f>
        <v>25573.62</v>
      </c>
      <c r="L62" s="117"/>
    </row>
    <row r="63" spans="2:12" s="9" customFormat="1" ht="19.9" customHeight="1">
      <c r="B63" s="117"/>
      <c r="D63" s="118" t="s">
        <v>97</v>
      </c>
      <c r="E63" s="119"/>
      <c r="F63" s="119"/>
      <c r="G63" s="119"/>
      <c r="H63" s="119"/>
      <c r="I63" s="120"/>
      <c r="J63" s="121">
        <f>J516</f>
        <v>23424.29</v>
      </c>
      <c r="L63" s="117"/>
    </row>
    <row r="64" spans="2:12" s="9" customFormat="1" ht="19.9" customHeight="1">
      <c r="B64" s="117"/>
      <c r="D64" s="118" t="s">
        <v>98</v>
      </c>
      <c r="E64" s="119"/>
      <c r="F64" s="119"/>
      <c r="G64" s="119"/>
      <c r="H64" s="119"/>
      <c r="I64" s="120"/>
      <c r="J64" s="121">
        <f>J525</f>
        <v>4581.36</v>
      </c>
      <c r="L64" s="117"/>
    </row>
    <row r="65" spans="2:12" s="8" customFormat="1" ht="24.95" customHeight="1">
      <c r="B65" s="112"/>
      <c r="D65" s="113" t="s">
        <v>99</v>
      </c>
      <c r="E65" s="114"/>
      <c r="F65" s="114"/>
      <c r="G65" s="114"/>
      <c r="H65" s="114"/>
      <c r="I65" s="115"/>
      <c r="J65" s="116">
        <f>J528</f>
        <v>31322.090000000004</v>
      </c>
      <c r="L65" s="112"/>
    </row>
    <row r="66" spans="2:12" s="8" customFormat="1" ht="24.95" customHeight="1">
      <c r="B66" s="112"/>
      <c r="D66" s="113" t="s">
        <v>100</v>
      </c>
      <c r="E66" s="114"/>
      <c r="F66" s="114"/>
      <c r="G66" s="114"/>
      <c r="H66" s="114"/>
      <c r="I66" s="115"/>
      <c r="J66" s="116">
        <f>J563</f>
        <v>195719.15999999997</v>
      </c>
      <c r="L66" s="112"/>
    </row>
    <row r="67" spans="2:12" s="9" customFormat="1" ht="19.9" customHeight="1">
      <c r="B67" s="117"/>
      <c r="D67" s="118" t="s">
        <v>101</v>
      </c>
      <c r="E67" s="119"/>
      <c r="F67" s="119"/>
      <c r="G67" s="119"/>
      <c r="H67" s="119"/>
      <c r="I67" s="120"/>
      <c r="J67" s="121">
        <f>J564</f>
        <v>17568.079999999998</v>
      </c>
      <c r="L67" s="117"/>
    </row>
    <row r="68" spans="2:12" s="9" customFormat="1" ht="19.9" customHeight="1">
      <c r="B68" s="117"/>
      <c r="D68" s="118" t="s">
        <v>102</v>
      </c>
      <c r="E68" s="119"/>
      <c r="F68" s="119"/>
      <c r="G68" s="119"/>
      <c r="H68" s="119"/>
      <c r="I68" s="120"/>
      <c r="J68" s="121">
        <f>J660</f>
        <v>7560</v>
      </c>
      <c r="L68" s="117"/>
    </row>
    <row r="69" spans="2:12" s="9" customFormat="1" ht="19.9" customHeight="1">
      <c r="B69" s="117"/>
      <c r="D69" s="118" t="s">
        <v>103</v>
      </c>
      <c r="E69" s="119"/>
      <c r="F69" s="119"/>
      <c r="G69" s="119"/>
      <c r="H69" s="119"/>
      <c r="I69" s="120"/>
      <c r="J69" s="121">
        <f>J663</f>
        <v>7180.36</v>
      </c>
      <c r="L69" s="117"/>
    </row>
    <row r="70" spans="2:12" s="9" customFormat="1" ht="19.9" customHeight="1">
      <c r="B70" s="117"/>
      <c r="D70" s="118" t="s">
        <v>104</v>
      </c>
      <c r="E70" s="119"/>
      <c r="F70" s="119"/>
      <c r="G70" s="119"/>
      <c r="H70" s="119"/>
      <c r="I70" s="120"/>
      <c r="J70" s="121">
        <f>J676</f>
        <v>1257.23</v>
      </c>
      <c r="L70" s="117"/>
    </row>
    <row r="71" spans="2:12" s="9" customFormat="1" ht="19.9" customHeight="1">
      <c r="B71" s="117"/>
      <c r="D71" s="118" t="s">
        <v>105</v>
      </c>
      <c r="E71" s="119"/>
      <c r="F71" s="119"/>
      <c r="G71" s="119"/>
      <c r="H71" s="119"/>
      <c r="I71" s="120"/>
      <c r="J71" s="121">
        <f>J690</f>
        <v>33169.759999999995</v>
      </c>
      <c r="L71" s="117"/>
    </row>
    <row r="72" spans="2:12" s="9" customFormat="1" ht="19.9" customHeight="1">
      <c r="B72" s="117"/>
      <c r="D72" s="118" t="s">
        <v>106</v>
      </c>
      <c r="E72" s="119"/>
      <c r="F72" s="119"/>
      <c r="G72" s="119"/>
      <c r="H72" s="119"/>
      <c r="I72" s="120"/>
      <c r="J72" s="121">
        <f>J786</f>
        <v>99790.37000000001</v>
      </c>
      <c r="L72" s="117"/>
    </row>
    <row r="73" spans="2:12" s="9" customFormat="1" ht="19.9" customHeight="1">
      <c r="B73" s="117"/>
      <c r="D73" s="118" t="s">
        <v>107</v>
      </c>
      <c r="E73" s="119"/>
      <c r="F73" s="119"/>
      <c r="G73" s="119"/>
      <c r="H73" s="119"/>
      <c r="I73" s="120"/>
      <c r="J73" s="121">
        <f>J902</f>
        <v>29193.36</v>
      </c>
      <c r="L73" s="117"/>
    </row>
    <row r="74" spans="2:12" s="8" customFormat="1" ht="24.95" customHeight="1">
      <c r="B74" s="112"/>
      <c r="D74" s="113" t="s">
        <v>108</v>
      </c>
      <c r="E74" s="114"/>
      <c r="F74" s="114"/>
      <c r="G74" s="114"/>
      <c r="H74" s="114"/>
      <c r="I74" s="115"/>
      <c r="J74" s="116">
        <f>J1073</f>
        <v>7560</v>
      </c>
      <c r="L74" s="112"/>
    </row>
    <row r="75" spans="2:12" s="9" customFormat="1" ht="19.9" customHeight="1">
      <c r="B75" s="117"/>
      <c r="D75" s="118" t="s">
        <v>109</v>
      </c>
      <c r="E75" s="119"/>
      <c r="F75" s="119"/>
      <c r="G75" s="119"/>
      <c r="H75" s="119"/>
      <c r="I75" s="120"/>
      <c r="J75" s="121">
        <f>J1074</f>
        <v>4200</v>
      </c>
      <c r="L75" s="117"/>
    </row>
    <row r="76" spans="2:12" s="9" customFormat="1" ht="19.9" customHeight="1">
      <c r="B76" s="117"/>
      <c r="D76" s="118" t="s">
        <v>110</v>
      </c>
      <c r="E76" s="119"/>
      <c r="F76" s="119"/>
      <c r="G76" s="119"/>
      <c r="H76" s="119"/>
      <c r="I76" s="120"/>
      <c r="J76" s="121">
        <f>J1077</f>
        <v>1680</v>
      </c>
      <c r="L76" s="117"/>
    </row>
    <row r="77" spans="2:12" s="9" customFormat="1" ht="19.9" customHeight="1">
      <c r="B77" s="117"/>
      <c r="D77" s="118" t="s">
        <v>111</v>
      </c>
      <c r="E77" s="119"/>
      <c r="F77" s="119"/>
      <c r="G77" s="119"/>
      <c r="H77" s="119"/>
      <c r="I77" s="120"/>
      <c r="J77" s="121">
        <f>J1080</f>
        <v>1680</v>
      </c>
      <c r="L77" s="117"/>
    </row>
    <row r="78" spans="2:12" s="1" customFormat="1" ht="21.75" customHeight="1">
      <c r="B78" s="33"/>
      <c r="I78" s="89"/>
      <c r="L78" s="33"/>
    </row>
    <row r="79" spans="2:12" s="1" customFormat="1" ht="6.95" customHeight="1">
      <c r="B79" s="42"/>
      <c r="C79" s="43"/>
      <c r="D79" s="43"/>
      <c r="E79" s="43"/>
      <c r="F79" s="43"/>
      <c r="G79" s="43"/>
      <c r="H79" s="43"/>
      <c r="I79" s="106"/>
      <c r="J79" s="43"/>
      <c r="K79" s="43"/>
      <c r="L79" s="33"/>
    </row>
    <row r="83" spans="2:12" s="1" customFormat="1" ht="6.95" customHeight="1">
      <c r="B83" s="44"/>
      <c r="C83" s="45"/>
      <c r="D83" s="45"/>
      <c r="E83" s="45"/>
      <c r="F83" s="45"/>
      <c r="G83" s="45"/>
      <c r="H83" s="45"/>
      <c r="I83" s="107"/>
      <c r="J83" s="45"/>
      <c r="K83" s="45"/>
      <c r="L83" s="33"/>
    </row>
    <row r="84" spans="2:12" s="1" customFormat="1" ht="24.95" customHeight="1">
      <c r="B84" s="33"/>
      <c r="C84" s="22" t="s">
        <v>112</v>
      </c>
      <c r="I84" s="89"/>
      <c r="L84" s="33"/>
    </row>
    <row r="85" spans="2:12" s="1" customFormat="1" ht="6.95" customHeight="1">
      <c r="B85" s="33"/>
      <c r="I85" s="89"/>
      <c r="L85" s="33"/>
    </row>
    <row r="86" spans="2:12" s="1" customFormat="1" ht="12" customHeight="1">
      <c r="B86" s="33"/>
      <c r="C86" s="28" t="s">
        <v>17</v>
      </c>
      <c r="I86" s="89"/>
      <c r="L86" s="33"/>
    </row>
    <row r="87" spans="2:12" s="1" customFormat="1" ht="16.5" customHeight="1">
      <c r="B87" s="33"/>
      <c r="E87" s="318" t="str">
        <f>E7</f>
        <v>Oprava vodoinstalace objektu Sadová 606, Frýdek-Místek</v>
      </c>
      <c r="F87" s="319"/>
      <c r="G87" s="319"/>
      <c r="H87" s="319"/>
      <c r="I87" s="89"/>
      <c r="L87" s="33"/>
    </row>
    <row r="88" spans="2:12" s="1" customFormat="1" ht="12" customHeight="1">
      <c r="B88" s="33"/>
      <c r="C88" s="28" t="s">
        <v>87</v>
      </c>
      <c r="I88" s="89"/>
      <c r="L88" s="33"/>
    </row>
    <row r="89" spans="2:12" s="1" customFormat="1" ht="16.5" customHeight="1">
      <c r="B89" s="33"/>
      <c r="E89" s="295" t="str">
        <f>E9</f>
        <v>SO01 - Stavební část</v>
      </c>
      <c r="F89" s="317"/>
      <c r="G89" s="317"/>
      <c r="H89" s="317"/>
      <c r="I89" s="89"/>
      <c r="L89" s="33"/>
    </row>
    <row r="90" spans="2:12" s="1" customFormat="1" ht="6.95" customHeight="1">
      <c r="B90" s="33"/>
      <c r="I90" s="89"/>
      <c r="L90" s="33"/>
    </row>
    <row r="91" spans="2:12" s="1" customFormat="1" ht="12" customHeight="1">
      <c r="B91" s="33"/>
      <c r="C91" s="28" t="s">
        <v>21</v>
      </c>
      <c r="F91" s="26" t="str">
        <f>F12</f>
        <v>Frýdek-Místek</v>
      </c>
      <c r="I91" s="90" t="s">
        <v>23</v>
      </c>
      <c r="J91" s="50">
        <f>IF(J12="","",J12)</f>
        <v>43644</v>
      </c>
      <c r="L91" s="33"/>
    </row>
    <row r="92" spans="2:12" s="1" customFormat="1" ht="6.95" customHeight="1">
      <c r="B92" s="33"/>
      <c r="I92" s="89"/>
      <c r="L92" s="33"/>
    </row>
    <row r="93" spans="2:12" s="1" customFormat="1" ht="27.95" customHeight="1">
      <c r="B93" s="33"/>
      <c r="C93" s="28" t="s">
        <v>24</v>
      </c>
      <c r="F93" s="26" t="str">
        <f>E15</f>
        <v>Statutární město Frýdek-Místek</v>
      </c>
      <c r="I93" s="90" t="s">
        <v>31</v>
      </c>
      <c r="J93" s="31" t="str">
        <f>E21</f>
        <v>Ing. Blanka Křižková</v>
      </c>
      <c r="L93" s="33"/>
    </row>
    <row r="94" spans="2:12" s="1" customFormat="1" ht="15.2" customHeight="1">
      <c r="B94" s="33"/>
      <c r="C94" s="28" t="s">
        <v>30</v>
      </c>
      <c r="F94" s="26" t="str">
        <f>IF(E18="","",E18)</f>
        <v>Tdeněk Hybner, Kosmická 2/1723, 708 00   Ostrava-Poruba</v>
      </c>
      <c r="I94" s="90" t="s">
        <v>35</v>
      </c>
      <c r="J94" s="31" t="str">
        <f>E24</f>
        <v>Ing. Jana Koběrská</v>
      </c>
      <c r="L94" s="33"/>
    </row>
    <row r="95" spans="2:12" s="1" customFormat="1" ht="10.35" customHeight="1">
      <c r="B95" s="33"/>
      <c r="I95" s="89"/>
      <c r="L95" s="33"/>
    </row>
    <row r="96" spans="2:20" s="10" customFormat="1" ht="29.25" customHeight="1">
      <c r="B96" s="122"/>
      <c r="C96" s="123" t="s">
        <v>113</v>
      </c>
      <c r="D96" s="124" t="s">
        <v>58</v>
      </c>
      <c r="E96" s="124" t="s">
        <v>54</v>
      </c>
      <c r="F96" s="124" t="s">
        <v>55</v>
      </c>
      <c r="G96" s="124" t="s">
        <v>114</v>
      </c>
      <c r="H96" s="124" t="s">
        <v>115</v>
      </c>
      <c r="I96" s="125" t="s">
        <v>116</v>
      </c>
      <c r="J96" s="124" t="s">
        <v>92</v>
      </c>
      <c r="K96" s="126" t="s">
        <v>117</v>
      </c>
      <c r="L96" s="122"/>
      <c r="M96" s="321" t="s">
        <v>118</v>
      </c>
      <c r="N96" s="322"/>
      <c r="O96" s="322"/>
      <c r="P96" s="322"/>
      <c r="Q96" s="322"/>
      <c r="R96" s="322"/>
      <c r="S96" s="322"/>
      <c r="T96" s="323"/>
    </row>
    <row r="97" spans="2:63" s="1" customFormat="1" ht="22.9" customHeight="1">
      <c r="B97" s="33"/>
      <c r="C97" s="62" t="s">
        <v>119</v>
      </c>
      <c r="I97" s="89"/>
      <c r="J97" s="127">
        <f>BK97</f>
        <v>355174.68</v>
      </c>
      <c r="L97" s="33"/>
      <c r="M97" s="311" t="s">
        <v>3</v>
      </c>
      <c r="N97" s="312"/>
      <c r="O97" s="312"/>
      <c r="P97" s="312"/>
      <c r="Q97" s="312"/>
      <c r="R97" s="312"/>
      <c r="S97" s="312"/>
      <c r="T97" s="313"/>
      <c r="AT97" s="18" t="s">
        <v>72</v>
      </c>
      <c r="AU97" s="18" t="s">
        <v>93</v>
      </c>
      <c r="BK97" s="128">
        <f>BK98+BK528+BK563+BK1073</f>
        <v>355174.68</v>
      </c>
    </row>
    <row r="98" spans="2:63" s="11" customFormat="1" ht="25.9" customHeight="1">
      <c r="B98" s="129"/>
      <c r="D98" s="130" t="s">
        <v>72</v>
      </c>
      <c r="E98" s="131" t="s">
        <v>120</v>
      </c>
      <c r="F98" s="131" t="s">
        <v>121</v>
      </c>
      <c r="I98" s="132"/>
      <c r="J98" s="133">
        <f>BK98</f>
        <v>120573.43000000001</v>
      </c>
      <c r="L98" s="129"/>
      <c r="M98" s="311" t="s">
        <v>3</v>
      </c>
      <c r="N98" s="312"/>
      <c r="O98" s="312"/>
      <c r="P98" s="312"/>
      <c r="Q98" s="312"/>
      <c r="R98" s="312"/>
      <c r="S98" s="312"/>
      <c r="T98" s="313"/>
      <c r="AR98" s="130" t="s">
        <v>81</v>
      </c>
      <c r="AT98" s="134" t="s">
        <v>72</v>
      </c>
      <c r="AU98" s="134" t="s">
        <v>73</v>
      </c>
      <c r="AY98" s="130" t="s">
        <v>122</v>
      </c>
      <c r="BK98" s="135">
        <f>BK99+BK282+BK516+BK525</f>
        <v>120573.43000000001</v>
      </c>
    </row>
    <row r="99" spans="2:63" s="11" customFormat="1" ht="22.9" customHeight="1">
      <c r="B99" s="129"/>
      <c r="D99" s="130" t="s">
        <v>72</v>
      </c>
      <c r="E99" s="136" t="s">
        <v>123</v>
      </c>
      <c r="F99" s="136" t="s">
        <v>124</v>
      </c>
      <c r="I99" s="132"/>
      <c r="J99" s="137">
        <f>BK99</f>
        <v>66994.16</v>
      </c>
      <c r="L99" s="129"/>
      <c r="M99" s="311" t="s">
        <v>3</v>
      </c>
      <c r="N99" s="312"/>
      <c r="O99" s="312"/>
      <c r="P99" s="312"/>
      <c r="Q99" s="312"/>
      <c r="R99" s="312"/>
      <c r="S99" s="312"/>
      <c r="T99" s="313"/>
      <c r="AR99" s="130" t="s">
        <v>81</v>
      </c>
      <c r="AT99" s="134" t="s">
        <v>72</v>
      </c>
      <c r="AU99" s="134" t="s">
        <v>81</v>
      </c>
      <c r="AY99" s="130" t="s">
        <v>122</v>
      </c>
      <c r="BK99" s="135">
        <f>SUM(BK100:BK281)</f>
        <v>66994.16</v>
      </c>
    </row>
    <row r="100" spans="2:65" s="1" customFormat="1" ht="16.5" customHeight="1">
      <c r="B100" s="138"/>
      <c r="C100" s="139" t="s">
        <v>81</v>
      </c>
      <c r="D100" s="139" t="s">
        <v>125</v>
      </c>
      <c r="E100" s="140" t="s">
        <v>126</v>
      </c>
      <c r="F100" s="141" t="s">
        <v>127</v>
      </c>
      <c r="G100" s="142" t="s">
        <v>128</v>
      </c>
      <c r="H100" s="143">
        <v>122.989</v>
      </c>
      <c r="I100" s="144">
        <v>44.519999999999996</v>
      </c>
      <c r="J100" s="145">
        <f>ROUND(I100*H100,2)</f>
        <v>5475.47</v>
      </c>
      <c r="K100" s="141" t="s">
        <v>129</v>
      </c>
      <c r="L100" s="33"/>
      <c r="M100" s="314" t="s">
        <v>3</v>
      </c>
      <c r="N100" s="315"/>
      <c r="O100" s="315"/>
      <c r="P100" s="315"/>
      <c r="Q100" s="315"/>
      <c r="R100" s="315"/>
      <c r="S100" s="315"/>
      <c r="T100" s="316"/>
      <c r="AR100" s="146" t="s">
        <v>130</v>
      </c>
      <c r="AT100" s="146" t="s">
        <v>125</v>
      </c>
      <c r="AU100" s="146" t="s">
        <v>131</v>
      </c>
      <c r="AY100" s="18" t="s">
        <v>122</v>
      </c>
      <c r="BE100" s="147">
        <f>IF(N100="základní",J100,0)</f>
        <v>0</v>
      </c>
      <c r="BF100" s="147">
        <f>IF(N100="snížená",J100,0)</f>
        <v>0</v>
      </c>
      <c r="BG100" s="147">
        <f>IF(N100="zákl. přenesená",J100,0)</f>
        <v>0</v>
      </c>
      <c r="BH100" s="147">
        <f>IF(N100="sníž. přenesená",J100,0)</f>
        <v>0</v>
      </c>
      <c r="BI100" s="147">
        <f>IF(N100="nulová",J100,0)</f>
        <v>0</v>
      </c>
      <c r="BJ100" s="18" t="s">
        <v>131</v>
      </c>
      <c r="BK100" s="147">
        <f>ROUND(I100*H100,2)</f>
        <v>5475.47</v>
      </c>
      <c r="BL100" s="18" t="s">
        <v>130</v>
      </c>
      <c r="BM100" s="146" t="s">
        <v>132</v>
      </c>
    </row>
    <row r="101" spans="2:47" s="1" customFormat="1" ht="12">
      <c r="B101" s="33"/>
      <c r="D101" s="148" t="s">
        <v>133</v>
      </c>
      <c r="F101" s="149" t="s">
        <v>134</v>
      </c>
      <c r="I101" s="89"/>
      <c r="L101" s="33"/>
      <c r="M101" s="150"/>
      <c r="N101" s="53"/>
      <c r="O101" s="53"/>
      <c r="P101" s="53"/>
      <c r="Q101" s="53"/>
      <c r="R101" s="53"/>
      <c r="S101" s="53"/>
      <c r="T101" s="54"/>
      <c r="AT101" s="18" t="s">
        <v>133</v>
      </c>
      <c r="AU101" s="18" t="s">
        <v>131</v>
      </c>
    </row>
    <row r="102" spans="2:65" s="1" customFormat="1" ht="16.5" customHeight="1">
      <c r="B102" s="138"/>
      <c r="C102" s="139" t="s">
        <v>131</v>
      </c>
      <c r="D102" s="139" t="s">
        <v>125</v>
      </c>
      <c r="E102" s="140" t="s">
        <v>135</v>
      </c>
      <c r="F102" s="141" t="s">
        <v>136</v>
      </c>
      <c r="G102" s="142" t="s">
        <v>128</v>
      </c>
      <c r="H102" s="143">
        <v>122.989</v>
      </c>
      <c r="I102" s="144">
        <v>143.64</v>
      </c>
      <c r="J102" s="145">
        <f>ROUND(I102*H102,2)</f>
        <v>17666.14</v>
      </c>
      <c r="K102" s="141" t="s">
        <v>129</v>
      </c>
      <c r="L102" s="33"/>
      <c r="M102" s="314" t="s">
        <v>3</v>
      </c>
      <c r="N102" s="315"/>
      <c r="O102" s="315"/>
      <c r="P102" s="315"/>
      <c r="Q102" s="315"/>
      <c r="R102" s="315"/>
      <c r="S102" s="315"/>
      <c r="T102" s="316"/>
      <c r="AR102" s="146" t="s">
        <v>130</v>
      </c>
      <c r="AT102" s="146" t="s">
        <v>125</v>
      </c>
      <c r="AU102" s="146" t="s">
        <v>131</v>
      </c>
      <c r="AY102" s="18" t="s">
        <v>122</v>
      </c>
      <c r="BE102" s="147">
        <f>IF(N102="základní",J102,0)</f>
        <v>0</v>
      </c>
      <c r="BF102" s="147">
        <f>IF(N102="snížená",J102,0)</f>
        <v>0</v>
      </c>
      <c r="BG102" s="147">
        <f>IF(N102="zákl. přenesená",J102,0)</f>
        <v>0</v>
      </c>
      <c r="BH102" s="147">
        <f>IF(N102="sníž. přenesená",J102,0)</f>
        <v>0</v>
      </c>
      <c r="BI102" s="147">
        <f>IF(N102="nulová",J102,0)</f>
        <v>0</v>
      </c>
      <c r="BJ102" s="18" t="s">
        <v>131</v>
      </c>
      <c r="BK102" s="147">
        <f>ROUND(I102*H102,2)</f>
        <v>17666.14</v>
      </c>
      <c r="BL102" s="18" t="s">
        <v>130</v>
      </c>
      <c r="BM102" s="146" t="s">
        <v>137</v>
      </c>
    </row>
    <row r="103" spans="2:47" s="1" customFormat="1" ht="12">
      <c r="B103" s="33"/>
      <c r="D103" s="148" t="s">
        <v>133</v>
      </c>
      <c r="F103" s="149" t="s">
        <v>138</v>
      </c>
      <c r="I103" s="89"/>
      <c r="L103" s="33"/>
      <c r="M103" s="150"/>
      <c r="N103" s="53"/>
      <c r="O103" s="53"/>
      <c r="P103" s="53"/>
      <c r="Q103" s="53"/>
      <c r="R103" s="53"/>
      <c r="S103" s="53"/>
      <c r="T103" s="54"/>
      <c r="AT103" s="18" t="s">
        <v>133</v>
      </c>
      <c r="AU103" s="18" t="s">
        <v>131</v>
      </c>
    </row>
    <row r="104" spans="2:65" s="1" customFormat="1" ht="16.5" customHeight="1">
      <c r="B104" s="138"/>
      <c r="C104" s="139" t="s">
        <v>139</v>
      </c>
      <c r="D104" s="139" t="s">
        <v>125</v>
      </c>
      <c r="E104" s="140" t="s">
        <v>140</v>
      </c>
      <c r="F104" s="141" t="s">
        <v>141</v>
      </c>
      <c r="G104" s="142" t="s">
        <v>128</v>
      </c>
      <c r="H104" s="143">
        <v>176.053</v>
      </c>
      <c r="I104" s="144">
        <v>15.54</v>
      </c>
      <c r="J104" s="145">
        <f>ROUND(I104*H104,2)</f>
        <v>2735.86</v>
      </c>
      <c r="K104" s="141" t="s">
        <v>129</v>
      </c>
      <c r="L104" s="33"/>
      <c r="M104" s="314" t="s">
        <v>3</v>
      </c>
      <c r="N104" s="315"/>
      <c r="O104" s="315"/>
      <c r="P104" s="315"/>
      <c r="Q104" s="315"/>
      <c r="R104" s="315"/>
      <c r="S104" s="315"/>
      <c r="T104" s="316"/>
      <c r="AR104" s="146" t="s">
        <v>130</v>
      </c>
      <c r="AT104" s="146" t="s">
        <v>125</v>
      </c>
      <c r="AU104" s="146" t="s">
        <v>131</v>
      </c>
      <c r="AY104" s="18" t="s">
        <v>122</v>
      </c>
      <c r="BE104" s="147">
        <f>IF(N104="základní",J104,0)</f>
        <v>0</v>
      </c>
      <c r="BF104" s="147">
        <f>IF(N104="snížená",J104,0)</f>
        <v>0</v>
      </c>
      <c r="BG104" s="147">
        <f>IF(N104="zákl. přenesená",J104,0)</f>
        <v>0</v>
      </c>
      <c r="BH104" s="147">
        <f>IF(N104="sníž. přenesená",J104,0)</f>
        <v>0</v>
      </c>
      <c r="BI104" s="147">
        <f>IF(N104="nulová",J104,0)</f>
        <v>0</v>
      </c>
      <c r="BJ104" s="18" t="s">
        <v>131</v>
      </c>
      <c r="BK104" s="147">
        <f>ROUND(I104*H104,2)</f>
        <v>2735.86</v>
      </c>
      <c r="BL104" s="18" t="s">
        <v>130</v>
      </c>
      <c r="BM104" s="146" t="s">
        <v>142</v>
      </c>
    </row>
    <row r="105" spans="2:47" s="1" customFormat="1" ht="12">
      <c r="B105" s="33"/>
      <c r="D105" s="148" t="s">
        <v>133</v>
      </c>
      <c r="F105" s="149" t="s">
        <v>143</v>
      </c>
      <c r="I105" s="89"/>
      <c r="L105" s="33"/>
      <c r="M105" s="150"/>
      <c r="N105" s="53"/>
      <c r="O105" s="53"/>
      <c r="P105" s="53"/>
      <c r="Q105" s="53"/>
      <c r="R105" s="53"/>
      <c r="S105" s="53"/>
      <c r="T105" s="54"/>
      <c r="AT105" s="18" t="s">
        <v>133</v>
      </c>
      <c r="AU105" s="18" t="s">
        <v>131</v>
      </c>
    </row>
    <row r="106" spans="2:51" s="12" customFormat="1" ht="12">
      <c r="B106" s="151"/>
      <c r="D106" s="148" t="s">
        <v>144</v>
      </c>
      <c r="E106" s="152" t="s">
        <v>3</v>
      </c>
      <c r="F106" s="153" t="s">
        <v>145</v>
      </c>
      <c r="H106" s="152" t="s">
        <v>3</v>
      </c>
      <c r="I106" s="154"/>
      <c r="L106" s="151"/>
      <c r="M106" s="155"/>
      <c r="N106" s="156"/>
      <c r="O106" s="156"/>
      <c r="P106" s="156"/>
      <c r="Q106" s="156"/>
      <c r="R106" s="156"/>
      <c r="S106" s="156"/>
      <c r="T106" s="157"/>
      <c r="AT106" s="152" t="s">
        <v>144</v>
      </c>
      <c r="AU106" s="152" t="s">
        <v>131</v>
      </c>
      <c r="AV106" s="12" t="s">
        <v>81</v>
      </c>
      <c r="AW106" s="12" t="s">
        <v>34</v>
      </c>
      <c r="AX106" s="12" t="s">
        <v>73</v>
      </c>
      <c r="AY106" s="152" t="s">
        <v>122</v>
      </c>
    </row>
    <row r="107" spans="2:51" s="12" customFormat="1" ht="12">
      <c r="B107" s="151"/>
      <c r="D107" s="148" t="s">
        <v>144</v>
      </c>
      <c r="E107" s="152" t="s">
        <v>3</v>
      </c>
      <c r="F107" s="153" t="s">
        <v>146</v>
      </c>
      <c r="H107" s="152" t="s">
        <v>3</v>
      </c>
      <c r="I107" s="154"/>
      <c r="L107" s="151"/>
      <c r="M107" s="155"/>
      <c r="N107" s="156"/>
      <c r="O107" s="156"/>
      <c r="P107" s="156"/>
      <c r="Q107" s="156"/>
      <c r="R107" s="156"/>
      <c r="S107" s="156"/>
      <c r="T107" s="157"/>
      <c r="AT107" s="152" t="s">
        <v>144</v>
      </c>
      <c r="AU107" s="152" t="s">
        <v>131</v>
      </c>
      <c r="AV107" s="12" t="s">
        <v>81</v>
      </c>
      <c r="AW107" s="12" t="s">
        <v>34</v>
      </c>
      <c r="AX107" s="12" t="s">
        <v>73</v>
      </c>
      <c r="AY107" s="152" t="s">
        <v>122</v>
      </c>
    </row>
    <row r="108" spans="2:51" s="12" customFormat="1" ht="12">
      <c r="B108" s="151"/>
      <c r="D108" s="148" t="s">
        <v>144</v>
      </c>
      <c r="E108" s="152" t="s">
        <v>3</v>
      </c>
      <c r="F108" s="153" t="s">
        <v>147</v>
      </c>
      <c r="H108" s="152" t="s">
        <v>3</v>
      </c>
      <c r="I108" s="154"/>
      <c r="L108" s="151"/>
      <c r="M108" s="155"/>
      <c r="N108" s="156"/>
      <c r="O108" s="156"/>
      <c r="P108" s="156"/>
      <c r="Q108" s="156"/>
      <c r="R108" s="156"/>
      <c r="S108" s="156"/>
      <c r="T108" s="157"/>
      <c r="AT108" s="152" t="s">
        <v>144</v>
      </c>
      <c r="AU108" s="152" t="s">
        <v>131</v>
      </c>
      <c r="AV108" s="12" t="s">
        <v>81</v>
      </c>
      <c r="AW108" s="12" t="s">
        <v>34</v>
      </c>
      <c r="AX108" s="12" t="s">
        <v>73</v>
      </c>
      <c r="AY108" s="152" t="s">
        <v>122</v>
      </c>
    </row>
    <row r="109" spans="2:51" s="13" customFormat="1" ht="22.5">
      <c r="B109" s="158"/>
      <c r="D109" s="148" t="s">
        <v>144</v>
      </c>
      <c r="E109" s="159" t="s">
        <v>3</v>
      </c>
      <c r="F109" s="160" t="s">
        <v>148</v>
      </c>
      <c r="H109" s="161">
        <v>176.053</v>
      </c>
      <c r="I109" s="162"/>
      <c r="L109" s="158"/>
      <c r="M109" s="163"/>
      <c r="N109" s="164"/>
      <c r="O109" s="164"/>
      <c r="P109" s="164"/>
      <c r="Q109" s="164"/>
      <c r="R109" s="164"/>
      <c r="S109" s="164"/>
      <c r="T109" s="165"/>
      <c r="AT109" s="159" t="s">
        <v>144</v>
      </c>
      <c r="AU109" s="159" t="s">
        <v>131</v>
      </c>
      <c r="AV109" s="13" t="s">
        <v>131</v>
      </c>
      <c r="AW109" s="13" t="s">
        <v>34</v>
      </c>
      <c r="AX109" s="13" t="s">
        <v>81</v>
      </c>
      <c r="AY109" s="159" t="s">
        <v>122</v>
      </c>
    </row>
    <row r="110" spans="2:65" s="1" customFormat="1" ht="16.5" customHeight="1">
      <c r="B110" s="138"/>
      <c r="C110" s="139" t="s">
        <v>130</v>
      </c>
      <c r="D110" s="139" t="s">
        <v>125</v>
      </c>
      <c r="E110" s="140" t="s">
        <v>149</v>
      </c>
      <c r="F110" s="141" t="s">
        <v>150</v>
      </c>
      <c r="G110" s="142" t="s">
        <v>128</v>
      </c>
      <c r="H110" s="143">
        <v>65.236</v>
      </c>
      <c r="I110" s="144">
        <v>31.331999999999997</v>
      </c>
      <c r="J110" s="145">
        <f>ROUND(I110*H110,2)</f>
        <v>2043.97</v>
      </c>
      <c r="K110" s="141" t="s">
        <v>129</v>
      </c>
      <c r="L110" s="33"/>
      <c r="M110" s="314" t="s">
        <v>3</v>
      </c>
      <c r="N110" s="315"/>
      <c r="O110" s="315"/>
      <c r="P110" s="315"/>
      <c r="Q110" s="315"/>
      <c r="R110" s="315"/>
      <c r="S110" s="315"/>
      <c r="T110" s="316"/>
      <c r="AR110" s="146" t="s">
        <v>130</v>
      </c>
      <c r="AT110" s="146" t="s">
        <v>125</v>
      </c>
      <c r="AU110" s="146" t="s">
        <v>131</v>
      </c>
      <c r="AY110" s="18" t="s">
        <v>122</v>
      </c>
      <c r="BE110" s="147">
        <f>IF(N110="základní",J110,0)</f>
        <v>0</v>
      </c>
      <c r="BF110" s="147">
        <f>IF(N110="snížená",J110,0)</f>
        <v>0</v>
      </c>
      <c r="BG110" s="147">
        <f>IF(N110="zákl. přenesená",J110,0)</f>
        <v>0</v>
      </c>
      <c r="BH110" s="147">
        <f>IF(N110="sníž. přenesená",J110,0)</f>
        <v>0</v>
      </c>
      <c r="BI110" s="147">
        <f>IF(N110="nulová",J110,0)</f>
        <v>0</v>
      </c>
      <c r="BJ110" s="18" t="s">
        <v>131</v>
      </c>
      <c r="BK110" s="147">
        <f>ROUND(I110*H110,2)</f>
        <v>2043.97</v>
      </c>
      <c r="BL110" s="18" t="s">
        <v>130</v>
      </c>
      <c r="BM110" s="146" t="s">
        <v>151</v>
      </c>
    </row>
    <row r="111" spans="2:47" s="1" customFormat="1" ht="12">
      <c r="B111" s="33"/>
      <c r="D111" s="148" t="s">
        <v>133</v>
      </c>
      <c r="F111" s="149" t="s">
        <v>152</v>
      </c>
      <c r="I111" s="89"/>
      <c r="L111" s="33"/>
      <c r="M111" s="150"/>
      <c r="N111" s="53"/>
      <c r="O111" s="53"/>
      <c r="P111" s="53"/>
      <c r="Q111" s="53"/>
      <c r="R111" s="53"/>
      <c r="S111" s="53"/>
      <c r="T111" s="54"/>
      <c r="AT111" s="18" t="s">
        <v>133</v>
      </c>
      <c r="AU111" s="18" t="s">
        <v>131</v>
      </c>
    </row>
    <row r="112" spans="2:51" s="12" customFormat="1" ht="12">
      <c r="B112" s="151"/>
      <c r="D112" s="148" t="s">
        <v>144</v>
      </c>
      <c r="E112" s="152" t="s">
        <v>3</v>
      </c>
      <c r="F112" s="153" t="s">
        <v>145</v>
      </c>
      <c r="H112" s="152" t="s">
        <v>3</v>
      </c>
      <c r="I112" s="154"/>
      <c r="L112" s="151"/>
      <c r="M112" s="155"/>
      <c r="N112" s="156"/>
      <c r="O112" s="156"/>
      <c r="P112" s="156"/>
      <c r="Q112" s="156"/>
      <c r="R112" s="156"/>
      <c r="S112" s="156"/>
      <c r="T112" s="157"/>
      <c r="AT112" s="152" t="s">
        <v>144</v>
      </c>
      <c r="AU112" s="152" t="s">
        <v>131</v>
      </c>
      <c r="AV112" s="12" t="s">
        <v>81</v>
      </c>
      <c r="AW112" s="12" t="s">
        <v>34</v>
      </c>
      <c r="AX112" s="12" t="s">
        <v>73</v>
      </c>
      <c r="AY112" s="152" t="s">
        <v>122</v>
      </c>
    </row>
    <row r="113" spans="2:51" s="12" customFormat="1" ht="12">
      <c r="B113" s="151"/>
      <c r="D113" s="148" t="s">
        <v>144</v>
      </c>
      <c r="E113" s="152" t="s">
        <v>3</v>
      </c>
      <c r="F113" s="153" t="s">
        <v>146</v>
      </c>
      <c r="H113" s="152" t="s">
        <v>3</v>
      </c>
      <c r="I113" s="154"/>
      <c r="L113" s="151"/>
      <c r="M113" s="155"/>
      <c r="N113" s="156"/>
      <c r="O113" s="156"/>
      <c r="P113" s="156"/>
      <c r="Q113" s="156"/>
      <c r="R113" s="156"/>
      <c r="S113" s="156"/>
      <c r="T113" s="157"/>
      <c r="AT113" s="152" t="s">
        <v>144</v>
      </c>
      <c r="AU113" s="152" t="s">
        <v>131</v>
      </c>
      <c r="AV113" s="12" t="s">
        <v>81</v>
      </c>
      <c r="AW113" s="12" t="s">
        <v>34</v>
      </c>
      <c r="AX113" s="12" t="s">
        <v>73</v>
      </c>
      <c r="AY113" s="152" t="s">
        <v>122</v>
      </c>
    </row>
    <row r="114" spans="2:51" s="12" customFormat="1" ht="12">
      <c r="B114" s="151"/>
      <c r="D114" s="148" t="s">
        <v>144</v>
      </c>
      <c r="E114" s="152" t="s">
        <v>3</v>
      </c>
      <c r="F114" s="153" t="s">
        <v>147</v>
      </c>
      <c r="H114" s="152" t="s">
        <v>3</v>
      </c>
      <c r="I114" s="154"/>
      <c r="L114" s="151"/>
      <c r="M114" s="155"/>
      <c r="N114" s="156"/>
      <c r="O114" s="156"/>
      <c r="P114" s="156"/>
      <c r="Q114" s="156"/>
      <c r="R114" s="156"/>
      <c r="S114" s="156"/>
      <c r="T114" s="157"/>
      <c r="AT114" s="152" t="s">
        <v>144</v>
      </c>
      <c r="AU114" s="152" t="s">
        <v>131</v>
      </c>
      <c r="AV114" s="12" t="s">
        <v>81</v>
      </c>
      <c r="AW114" s="12" t="s">
        <v>34</v>
      </c>
      <c r="AX114" s="12" t="s">
        <v>73</v>
      </c>
      <c r="AY114" s="152" t="s">
        <v>122</v>
      </c>
    </row>
    <row r="115" spans="2:51" s="13" customFormat="1" ht="12">
      <c r="B115" s="158"/>
      <c r="D115" s="148" t="s">
        <v>144</v>
      </c>
      <c r="E115" s="159" t="s">
        <v>3</v>
      </c>
      <c r="F115" s="160" t="s">
        <v>153</v>
      </c>
      <c r="H115" s="161">
        <v>41.349</v>
      </c>
      <c r="I115" s="162"/>
      <c r="L115" s="158"/>
      <c r="M115" s="163"/>
      <c r="N115" s="164"/>
      <c r="O115" s="164"/>
      <c r="P115" s="164"/>
      <c r="Q115" s="164"/>
      <c r="R115" s="164"/>
      <c r="S115" s="164"/>
      <c r="T115" s="165"/>
      <c r="AT115" s="159" t="s">
        <v>144</v>
      </c>
      <c r="AU115" s="159" t="s">
        <v>131</v>
      </c>
      <c r="AV115" s="13" t="s">
        <v>131</v>
      </c>
      <c r="AW115" s="13" t="s">
        <v>34</v>
      </c>
      <c r="AX115" s="13" t="s">
        <v>73</v>
      </c>
      <c r="AY115" s="159" t="s">
        <v>122</v>
      </c>
    </row>
    <row r="116" spans="2:51" s="12" customFormat="1" ht="12">
      <c r="B116" s="151"/>
      <c r="D116" s="148" t="s">
        <v>144</v>
      </c>
      <c r="E116" s="152" t="s">
        <v>3</v>
      </c>
      <c r="F116" s="153" t="s">
        <v>154</v>
      </c>
      <c r="H116" s="152" t="s">
        <v>3</v>
      </c>
      <c r="I116" s="154"/>
      <c r="L116" s="151"/>
      <c r="M116" s="155"/>
      <c r="N116" s="156"/>
      <c r="O116" s="156"/>
      <c r="P116" s="156"/>
      <c r="Q116" s="156"/>
      <c r="R116" s="156"/>
      <c r="S116" s="156"/>
      <c r="T116" s="157"/>
      <c r="AT116" s="152" t="s">
        <v>144</v>
      </c>
      <c r="AU116" s="152" t="s">
        <v>131</v>
      </c>
      <c r="AV116" s="12" t="s">
        <v>81</v>
      </c>
      <c r="AW116" s="12" t="s">
        <v>34</v>
      </c>
      <c r="AX116" s="12" t="s">
        <v>73</v>
      </c>
      <c r="AY116" s="152" t="s">
        <v>122</v>
      </c>
    </row>
    <row r="117" spans="2:51" s="13" customFormat="1" ht="12">
      <c r="B117" s="158"/>
      <c r="D117" s="148" t="s">
        <v>144</v>
      </c>
      <c r="E117" s="159" t="s">
        <v>3</v>
      </c>
      <c r="F117" s="160" t="s">
        <v>155</v>
      </c>
      <c r="H117" s="161">
        <v>1.617</v>
      </c>
      <c r="I117" s="162"/>
      <c r="L117" s="158"/>
      <c r="M117" s="163"/>
      <c r="N117" s="164"/>
      <c r="O117" s="164"/>
      <c r="P117" s="164"/>
      <c r="Q117" s="164"/>
      <c r="R117" s="164"/>
      <c r="S117" s="164"/>
      <c r="T117" s="165"/>
      <c r="AT117" s="159" t="s">
        <v>144</v>
      </c>
      <c r="AU117" s="159" t="s">
        <v>131</v>
      </c>
      <c r="AV117" s="13" t="s">
        <v>131</v>
      </c>
      <c r="AW117" s="13" t="s">
        <v>34</v>
      </c>
      <c r="AX117" s="13" t="s">
        <v>73</v>
      </c>
      <c r="AY117" s="159" t="s">
        <v>122</v>
      </c>
    </row>
    <row r="118" spans="2:51" s="12" customFormat="1" ht="12">
      <c r="B118" s="151"/>
      <c r="D118" s="148" t="s">
        <v>144</v>
      </c>
      <c r="E118" s="152" t="s">
        <v>3</v>
      </c>
      <c r="F118" s="153" t="s">
        <v>156</v>
      </c>
      <c r="H118" s="152" t="s">
        <v>3</v>
      </c>
      <c r="I118" s="154"/>
      <c r="L118" s="151"/>
      <c r="M118" s="155"/>
      <c r="N118" s="156"/>
      <c r="O118" s="156"/>
      <c r="P118" s="156"/>
      <c r="Q118" s="156"/>
      <c r="R118" s="156"/>
      <c r="S118" s="156"/>
      <c r="T118" s="157"/>
      <c r="AT118" s="152" t="s">
        <v>144</v>
      </c>
      <c r="AU118" s="152" t="s">
        <v>131</v>
      </c>
      <c r="AV118" s="12" t="s">
        <v>81</v>
      </c>
      <c r="AW118" s="12" t="s">
        <v>34</v>
      </c>
      <c r="AX118" s="12" t="s">
        <v>73</v>
      </c>
      <c r="AY118" s="152" t="s">
        <v>122</v>
      </c>
    </row>
    <row r="119" spans="2:51" s="13" customFormat="1" ht="12">
      <c r="B119" s="158"/>
      <c r="D119" s="148" t="s">
        <v>144</v>
      </c>
      <c r="E119" s="159" t="s">
        <v>3</v>
      </c>
      <c r="F119" s="160" t="s">
        <v>157</v>
      </c>
      <c r="H119" s="161">
        <v>0.99</v>
      </c>
      <c r="I119" s="162"/>
      <c r="L119" s="158"/>
      <c r="M119" s="163"/>
      <c r="N119" s="164"/>
      <c r="O119" s="164"/>
      <c r="P119" s="164"/>
      <c r="Q119" s="164"/>
      <c r="R119" s="164"/>
      <c r="S119" s="164"/>
      <c r="T119" s="165"/>
      <c r="AT119" s="159" t="s">
        <v>144</v>
      </c>
      <c r="AU119" s="159" t="s">
        <v>131</v>
      </c>
      <c r="AV119" s="13" t="s">
        <v>131</v>
      </c>
      <c r="AW119" s="13" t="s">
        <v>34</v>
      </c>
      <c r="AX119" s="13" t="s">
        <v>73</v>
      </c>
      <c r="AY119" s="159" t="s">
        <v>122</v>
      </c>
    </row>
    <row r="120" spans="2:51" s="12" customFormat="1" ht="12">
      <c r="B120" s="151"/>
      <c r="D120" s="148" t="s">
        <v>144</v>
      </c>
      <c r="E120" s="152" t="s">
        <v>3</v>
      </c>
      <c r="F120" s="153" t="s">
        <v>158</v>
      </c>
      <c r="H120" s="152" t="s">
        <v>3</v>
      </c>
      <c r="I120" s="154"/>
      <c r="L120" s="151"/>
      <c r="M120" s="155"/>
      <c r="N120" s="156"/>
      <c r="O120" s="156"/>
      <c r="P120" s="156"/>
      <c r="Q120" s="156"/>
      <c r="R120" s="156"/>
      <c r="S120" s="156"/>
      <c r="T120" s="157"/>
      <c r="AT120" s="152" t="s">
        <v>144</v>
      </c>
      <c r="AU120" s="152" t="s">
        <v>131</v>
      </c>
      <c r="AV120" s="12" t="s">
        <v>81</v>
      </c>
      <c r="AW120" s="12" t="s">
        <v>34</v>
      </c>
      <c r="AX120" s="12" t="s">
        <v>73</v>
      </c>
      <c r="AY120" s="152" t="s">
        <v>122</v>
      </c>
    </row>
    <row r="121" spans="2:51" s="13" customFormat="1" ht="12">
      <c r="B121" s="158"/>
      <c r="D121" s="148" t="s">
        <v>144</v>
      </c>
      <c r="E121" s="159" t="s">
        <v>3</v>
      </c>
      <c r="F121" s="160" t="s">
        <v>159</v>
      </c>
      <c r="H121" s="161">
        <v>-0.99</v>
      </c>
      <c r="I121" s="162"/>
      <c r="L121" s="158"/>
      <c r="M121" s="163"/>
      <c r="N121" s="164"/>
      <c r="O121" s="164"/>
      <c r="P121" s="164"/>
      <c r="Q121" s="164"/>
      <c r="R121" s="164"/>
      <c r="S121" s="164"/>
      <c r="T121" s="165"/>
      <c r="AT121" s="159" t="s">
        <v>144</v>
      </c>
      <c r="AU121" s="159" t="s">
        <v>131</v>
      </c>
      <c r="AV121" s="13" t="s">
        <v>131</v>
      </c>
      <c r="AW121" s="13" t="s">
        <v>34</v>
      </c>
      <c r="AX121" s="13" t="s">
        <v>73</v>
      </c>
      <c r="AY121" s="159" t="s">
        <v>122</v>
      </c>
    </row>
    <row r="122" spans="2:51" s="12" customFormat="1" ht="12">
      <c r="B122" s="151"/>
      <c r="D122" s="148" t="s">
        <v>144</v>
      </c>
      <c r="E122" s="152" t="s">
        <v>3</v>
      </c>
      <c r="F122" s="153" t="s">
        <v>160</v>
      </c>
      <c r="H122" s="152" t="s">
        <v>3</v>
      </c>
      <c r="I122" s="154"/>
      <c r="L122" s="151"/>
      <c r="M122" s="155"/>
      <c r="N122" s="156"/>
      <c r="O122" s="156"/>
      <c r="P122" s="156"/>
      <c r="Q122" s="156"/>
      <c r="R122" s="156"/>
      <c r="S122" s="156"/>
      <c r="T122" s="157"/>
      <c r="AT122" s="152" t="s">
        <v>144</v>
      </c>
      <c r="AU122" s="152" t="s">
        <v>131</v>
      </c>
      <c r="AV122" s="12" t="s">
        <v>81</v>
      </c>
      <c r="AW122" s="12" t="s">
        <v>34</v>
      </c>
      <c r="AX122" s="12" t="s">
        <v>73</v>
      </c>
      <c r="AY122" s="152" t="s">
        <v>122</v>
      </c>
    </row>
    <row r="123" spans="2:51" s="13" customFormat="1" ht="12">
      <c r="B123" s="158"/>
      <c r="D123" s="148" t="s">
        <v>144</v>
      </c>
      <c r="E123" s="159" t="s">
        <v>3</v>
      </c>
      <c r="F123" s="160" t="s">
        <v>161</v>
      </c>
      <c r="H123" s="161">
        <v>8.4</v>
      </c>
      <c r="I123" s="162"/>
      <c r="L123" s="158"/>
      <c r="M123" s="163"/>
      <c r="N123" s="164"/>
      <c r="O123" s="164"/>
      <c r="P123" s="164"/>
      <c r="Q123" s="164"/>
      <c r="R123" s="164"/>
      <c r="S123" s="164"/>
      <c r="T123" s="165"/>
      <c r="AT123" s="159" t="s">
        <v>144</v>
      </c>
      <c r="AU123" s="159" t="s">
        <v>131</v>
      </c>
      <c r="AV123" s="13" t="s">
        <v>131</v>
      </c>
      <c r="AW123" s="13" t="s">
        <v>34</v>
      </c>
      <c r="AX123" s="13" t="s">
        <v>73</v>
      </c>
      <c r="AY123" s="159" t="s">
        <v>122</v>
      </c>
    </row>
    <row r="124" spans="2:51" s="12" customFormat="1" ht="12">
      <c r="B124" s="151"/>
      <c r="D124" s="148" t="s">
        <v>144</v>
      </c>
      <c r="E124" s="152" t="s">
        <v>3</v>
      </c>
      <c r="F124" s="153" t="s">
        <v>162</v>
      </c>
      <c r="H124" s="152" t="s">
        <v>3</v>
      </c>
      <c r="I124" s="154"/>
      <c r="L124" s="151"/>
      <c r="M124" s="155"/>
      <c r="N124" s="156"/>
      <c r="O124" s="156"/>
      <c r="P124" s="156"/>
      <c r="Q124" s="156"/>
      <c r="R124" s="156"/>
      <c r="S124" s="156"/>
      <c r="T124" s="157"/>
      <c r="AT124" s="152" t="s">
        <v>144</v>
      </c>
      <c r="AU124" s="152" t="s">
        <v>131</v>
      </c>
      <c r="AV124" s="12" t="s">
        <v>81</v>
      </c>
      <c r="AW124" s="12" t="s">
        <v>34</v>
      </c>
      <c r="AX124" s="12" t="s">
        <v>73</v>
      </c>
      <c r="AY124" s="152" t="s">
        <v>122</v>
      </c>
    </row>
    <row r="125" spans="2:51" s="13" customFormat="1" ht="12">
      <c r="B125" s="158"/>
      <c r="D125" s="148" t="s">
        <v>144</v>
      </c>
      <c r="E125" s="159" t="s">
        <v>3</v>
      </c>
      <c r="F125" s="160" t="s">
        <v>163</v>
      </c>
      <c r="H125" s="161">
        <v>5.655</v>
      </c>
      <c r="I125" s="162"/>
      <c r="L125" s="158"/>
      <c r="M125" s="163"/>
      <c r="N125" s="164"/>
      <c r="O125" s="164"/>
      <c r="P125" s="164"/>
      <c r="Q125" s="164"/>
      <c r="R125" s="164"/>
      <c r="S125" s="164"/>
      <c r="T125" s="165"/>
      <c r="AT125" s="159" t="s">
        <v>144</v>
      </c>
      <c r="AU125" s="159" t="s">
        <v>131</v>
      </c>
      <c r="AV125" s="13" t="s">
        <v>131</v>
      </c>
      <c r="AW125" s="13" t="s">
        <v>34</v>
      </c>
      <c r="AX125" s="13" t="s">
        <v>73</v>
      </c>
      <c r="AY125" s="159" t="s">
        <v>122</v>
      </c>
    </row>
    <row r="126" spans="2:51" s="12" customFormat="1" ht="12">
      <c r="B126" s="151"/>
      <c r="D126" s="148" t="s">
        <v>144</v>
      </c>
      <c r="E126" s="152" t="s">
        <v>3</v>
      </c>
      <c r="F126" s="153" t="s">
        <v>164</v>
      </c>
      <c r="H126" s="152" t="s">
        <v>3</v>
      </c>
      <c r="I126" s="154"/>
      <c r="L126" s="151"/>
      <c r="M126" s="155"/>
      <c r="N126" s="156"/>
      <c r="O126" s="156"/>
      <c r="P126" s="156"/>
      <c r="Q126" s="156"/>
      <c r="R126" s="156"/>
      <c r="S126" s="156"/>
      <c r="T126" s="157"/>
      <c r="AT126" s="152" t="s">
        <v>144</v>
      </c>
      <c r="AU126" s="152" t="s">
        <v>131</v>
      </c>
      <c r="AV126" s="12" t="s">
        <v>81</v>
      </c>
      <c r="AW126" s="12" t="s">
        <v>34</v>
      </c>
      <c r="AX126" s="12" t="s">
        <v>73</v>
      </c>
      <c r="AY126" s="152" t="s">
        <v>122</v>
      </c>
    </row>
    <row r="127" spans="2:51" s="13" customFormat="1" ht="12">
      <c r="B127" s="158"/>
      <c r="D127" s="148" t="s">
        <v>144</v>
      </c>
      <c r="E127" s="159" t="s">
        <v>3</v>
      </c>
      <c r="F127" s="160" t="s">
        <v>165</v>
      </c>
      <c r="H127" s="161">
        <v>5.407</v>
      </c>
      <c r="I127" s="162"/>
      <c r="L127" s="158"/>
      <c r="M127" s="163"/>
      <c r="N127" s="164"/>
      <c r="O127" s="164"/>
      <c r="P127" s="164"/>
      <c r="Q127" s="164"/>
      <c r="R127" s="164"/>
      <c r="S127" s="164"/>
      <c r="T127" s="165"/>
      <c r="AT127" s="159" t="s">
        <v>144</v>
      </c>
      <c r="AU127" s="159" t="s">
        <v>131</v>
      </c>
      <c r="AV127" s="13" t="s">
        <v>131</v>
      </c>
      <c r="AW127" s="13" t="s">
        <v>34</v>
      </c>
      <c r="AX127" s="13" t="s">
        <v>73</v>
      </c>
      <c r="AY127" s="159" t="s">
        <v>122</v>
      </c>
    </row>
    <row r="128" spans="2:51" s="12" customFormat="1" ht="12">
      <c r="B128" s="151"/>
      <c r="D128" s="148" t="s">
        <v>144</v>
      </c>
      <c r="E128" s="152" t="s">
        <v>3</v>
      </c>
      <c r="F128" s="153" t="s">
        <v>166</v>
      </c>
      <c r="H128" s="152" t="s">
        <v>3</v>
      </c>
      <c r="I128" s="154"/>
      <c r="L128" s="151"/>
      <c r="M128" s="155"/>
      <c r="N128" s="156"/>
      <c r="O128" s="156"/>
      <c r="P128" s="156"/>
      <c r="Q128" s="156"/>
      <c r="R128" s="156"/>
      <c r="S128" s="156"/>
      <c r="T128" s="157"/>
      <c r="AT128" s="152" t="s">
        <v>144</v>
      </c>
      <c r="AU128" s="152" t="s">
        <v>131</v>
      </c>
      <c r="AV128" s="12" t="s">
        <v>81</v>
      </c>
      <c r="AW128" s="12" t="s">
        <v>34</v>
      </c>
      <c r="AX128" s="12" t="s">
        <v>73</v>
      </c>
      <c r="AY128" s="152" t="s">
        <v>122</v>
      </c>
    </row>
    <row r="129" spans="2:51" s="13" customFormat="1" ht="12">
      <c r="B129" s="158"/>
      <c r="D129" s="148" t="s">
        <v>144</v>
      </c>
      <c r="E129" s="159" t="s">
        <v>3</v>
      </c>
      <c r="F129" s="160" t="s">
        <v>157</v>
      </c>
      <c r="H129" s="161">
        <v>0.99</v>
      </c>
      <c r="I129" s="162"/>
      <c r="L129" s="158"/>
      <c r="M129" s="163"/>
      <c r="N129" s="164"/>
      <c r="O129" s="164"/>
      <c r="P129" s="164"/>
      <c r="Q129" s="164"/>
      <c r="R129" s="164"/>
      <c r="S129" s="164"/>
      <c r="T129" s="165"/>
      <c r="AT129" s="159" t="s">
        <v>144</v>
      </c>
      <c r="AU129" s="159" t="s">
        <v>131</v>
      </c>
      <c r="AV129" s="13" t="s">
        <v>131</v>
      </c>
      <c r="AW129" s="13" t="s">
        <v>34</v>
      </c>
      <c r="AX129" s="13" t="s">
        <v>73</v>
      </c>
      <c r="AY129" s="159" t="s">
        <v>122</v>
      </c>
    </row>
    <row r="130" spans="2:51" s="12" customFormat="1" ht="12">
      <c r="B130" s="151"/>
      <c r="D130" s="148" t="s">
        <v>144</v>
      </c>
      <c r="E130" s="152" t="s">
        <v>3</v>
      </c>
      <c r="F130" s="153" t="s">
        <v>167</v>
      </c>
      <c r="H130" s="152" t="s">
        <v>3</v>
      </c>
      <c r="I130" s="154"/>
      <c r="L130" s="151"/>
      <c r="M130" s="155"/>
      <c r="N130" s="156"/>
      <c r="O130" s="156"/>
      <c r="P130" s="156"/>
      <c r="Q130" s="156"/>
      <c r="R130" s="156"/>
      <c r="S130" s="156"/>
      <c r="T130" s="157"/>
      <c r="AT130" s="152" t="s">
        <v>144</v>
      </c>
      <c r="AU130" s="152" t="s">
        <v>131</v>
      </c>
      <c r="AV130" s="12" t="s">
        <v>81</v>
      </c>
      <c r="AW130" s="12" t="s">
        <v>34</v>
      </c>
      <c r="AX130" s="12" t="s">
        <v>73</v>
      </c>
      <c r="AY130" s="152" t="s">
        <v>122</v>
      </c>
    </row>
    <row r="131" spans="2:51" s="13" customFormat="1" ht="12">
      <c r="B131" s="158"/>
      <c r="D131" s="148" t="s">
        <v>144</v>
      </c>
      <c r="E131" s="159" t="s">
        <v>3</v>
      </c>
      <c r="F131" s="160" t="s">
        <v>168</v>
      </c>
      <c r="H131" s="161">
        <v>1.818</v>
      </c>
      <c r="I131" s="162"/>
      <c r="L131" s="158"/>
      <c r="M131" s="163"/>
      <c r="N131" s="164"/>
      <c r="O131" s="164"/>
      <c r="P131" s="164"/>
      <c r="Q131" s="164"/>
      <c r="R131" s="164"/>
      <c r="S131" s="164"/>
      <c r="T131" s="165"/>
      <c r="AT131" s="159" t="s">
        <v>144</v>
      </c>
      <c r="AU131" s="159" t="s">
        <v>131</v>
      </c>
      <c r="AV131" s="13" t="s">
        <v>131</v>
      </c>
      <c r="AW131" s="13" t="s">
        <v>34</v>
      </c>
      <c r="AX131" s="13" t="s">
        <v>73</v>
      </c>
      <c r="AY131" s="159" t="s">
        <v>122</v>
      </c>
    </row>
    <row r="132" spans="2:51" s="14" customFormat="1" ht="12">
      <c r="B132" s="166"/>
      <c r="D132" s="148" t="s">
        <v>144</v>
      </c>
      <c r="E132" s="167" t="s">
        <v>3</v>
      </c>
      <c r="F132" s="168" t="s">
        <v>169</v>
      </c>
      <c r="H132" s="169">
        <v>65.236</v>
      </c>
      <c r="I132" s="170"/>
      <c r="L132" s="166"/>
      <c r="M132" s="171"/>
      <c r="N132" s="172"/>
      <c r="O132" s="172"/>
      <c r="P132" s="172"/>
      <c r="Q132" s="172"/>
      <c r="R132" s="172"/>
      <c r="S132" s="172"/>
      <c r="T132" s="173"/>
      <c r="AT132" s="167" t="s">
        <v>144</v>
      </c>
      <c r="AU132" s="167" t="s">
        <v>131</v>
      </c>
      <c r="AV132" s="14" t="s">
        <v>130</v>
      </c>
      <c r="AW132" s="14" t="s">
        <v>34</v>
      </c>
      <c r="AX132" s="14" t="s">
        <v>81</v>
      </c>
      <c r="AY132" s="167" t="s">
        <v>122</v>
      </c>
    </row>
    <row r="133" spans="2:65" s="1" customFormat="1" ht="16.5" customHeight="1">
      <c r="B133" s="138"/>
      <c r="C133" s="139" t="s">
        <v>170</v>
      </c>
      <c r="D133" s="139" t="s">
        <v>125</v>
      </c>
      <c r="E133" s="140" t="s">
        <v>171</v>
      </c>
      <c r="F133" s="141" t="s">
        <v>172</v>
      </c>
      <c r="G133" s="142" t="s">
        <v>173</v>
      </c>
      <c r="H133" s="143">
        <v>177.47</v>
      </c>
      <c r="I133" s="144">
        <v>126</v>
      </c>
      <c r="J133" s="145">
        <f>ROUND(I133*H133,2)</f>
        <v>22361.22</v>
      </c>
      <c r="K133" s="141" t="s">
        <v>129</v>
      </c>
      <c r="L133" s="33"/>
      <c r="M133" s="314" t="s">
        <v>3</v>
      </c>
      <c r="N133" s="315"/>
      <c r="O133" s="315"/>
      <c r="P133" s="315"/>
      <c r="Q133" s="315"/>
      <c r="R133" s="315"/>
      <c r="S133" s="315"/>
      <c r="T133" s="316"/>
      <c r="AR133" s="146" t="s">
        <v>130</v>
      </c>
      <c r="AT133" s="146" t="s">
        <v>125</v>
      </c>
      <c r="AU133" s="146" t="s">
        <v>131</v>
      </c>
      <c r="AY133" s="18" t="s">
        <v>122</v>
      </c>
      <c r="BE133" s="147">
        <f>IF(N133="základní",J133,0)</f>
        <v>0</v>
      </c>
      <c r="BF133" s="147">
        <f>IF(N133="snížená",J133,0)</f>
        <v>0</v>
      </c>
      <c r="BG133" s="147">
        <f>IF(N133="zákl. přenesená",J133,0)</f>
        <v>0</v>
      </c>
      <c r="BH133" s="147">
        <f>IF(N133="sníž. přenesená",J133,0)</f>
        <v>0</v>
      </c>
      <c r="BI133" s="147">
        <f>IF(N133="nulová",J133,0)</f>
        <v>0</v>
      </c>
      <c r="BJ133" s="18" t="s">
        <v>131</v>
      </c>
      <c r="BK133" s="147">
        <f>ROUND(I133*H133,2)</f>
        <v>22361.22</v>
      </c>
      <c r="BL133" s="18" t="s">
        <v>130</v>
      </c>
      <c r="BM133" s="146" t="s">
        <v>174</v>
      </c>
    </row>
    <row r="134" spans="2:47" s="1" customFormat="1" ht="12">
      <c r="B134" s="33"/>
      <c r="D134" s="148" t="s">
        <v>133</v>
      </c>
      <c r="F134" s="149" t="s">
        <v>175</v>
      </c>
      <c r="I134" s="89"/>
      <c r="L134" s="33"/>
      <c r="M134" s="150"/>
      <c r="N134" s="53"/>
      <c r="O134" s="53"/>
      <c r="P134" s="53"/>
      <c r="Q134" s="53"/>
      <c r="R134" s="53"/>
      <c r="S134" s="53"/>
      <c r="T134" s="54"/>
      <c r="AT134" s="18" t="s">
        <v>133</v>
      </c>
      <c r="AU134" s="18" t="s">
        <v>131</v>
      </c>
    </row>
    <row r="135" spans="2:51" s="12" customFormat="1" ht="12">
      <c r="B135" s="151"/>
      <c r="D135" s="148" t="s">
        <v>144</v>
      </c>
      <c r="E135" s="152" t="s">
        <v>3</v>
      </c>
      <c r="F135" s="153" t="s">
        <v>176</v>
      </c>
      <c r="H135" s="152" t="s">
        <v>3</v>
      </c>
      <c r="I135" s="154"/>
      <c r="L135" s="151"/>
      <c r="M135" s="155"/>
      <c r="N135" s="156"/>
      <c r="O135" s="156"/>
      <c r="P135" s="156"/>
      <c r="Q135" s="156"/>
      <c r="R135" s="156"/>
      <c r="S135" s="156"/>
      <c r="T135" s="157"/>
      <c r="AT135" s="152" t="s">
        <v>144</v>
      </c>
      <c r="AU135" s="152" t="s">
        <v>131</v>
      </c>
      <c r="AV135" s="12" t="s">
        <v>81</v>
      </c>
      <c r="AW135" s="12" t="s">
        <v>34</v>
      </c>
      <c r="AX135" s="12" t="s">
        <v>73</v>
      </c>
      <c r="AY135" s="152" t="s">
        <v>122</v>
      </c>
    </row>
    <row r="136" spans="2:51" s="12" customFormat="1" ht="12">
      <c r="B136" s="151"/>
      <c r="D136" s="148" t="s">
        <v>144</v>
      </c>
      <c r="E136" s="152" t="s">
        <v>3</v>
      </c>
      <c r="F136" s="153" t="s">
        <v>146</v>
      </c>
      <c r="H136" s="152" t="s">
        <v>3</v>
      </c>
      <c r="I136" s="154"/>
      <c r="L136" s="151"/>
      <c r="M136" s="155"/>
      <c r="N136" s="156"/>
      <c r="O136" s="156"/>
      <c r="P136" s="156"/>
      <c r="Q136" s="156"/>
      <c r="R136" s="156"/>
      <c r="S136" s="156"/>
      <c r="T136" s="157"/>
      <c r="AT136" s="152" t="s">
        <v>144</v>
      </c>
      <c r="AU136" s="152" t="s">
        <v>131</v>
      </c>
      <c r="AV136" s="12" t="s">
        <v>81</v>
      </c>
      <c r="AW136" s="12" t="s">
        <v>34</v>
      </c>
      <c r="AX136" s="12" t="s">
        <v>73</v>
      </c>
      <c r="AY136" s="152" t="s">
        <v>122</v>
      </c>
    </row>
    <row r="137" spans="2:51" s="12" customFormat="1" ht="12">
      <c r="B137" s="151"/>
      <c r="D137" s="148" t="s">
        <v>144</v>
      </c>
      <c r="E137" s="152" t="s">
        <v>3</v>
      </c>
      <c r="F137" s="153" t="s">
        <v>154</v>
      </c>
      <c r="H137" s="152" t="s">
        <v>3</v>
      </c>
      <c r="I137" s="154"/>
      <c r="L137" s="151"/>
      <c r="M137" s="155"/>
      <c r="N137" s="156"/>
      <c r="O137" s="156"/>
      <c r="P137" s="156"/>
      <c r="Q137" s="156"/>
      <c r="R137" s="156"/>
      <c r="S137" s="156"/>
      <c r="T137" s="157"/>
      <c r="AT137" s="152" t="s">
        <v>144</v>
      </c>
      <c r="AU137" s="152" t="s">
        <v>131</v>
      </c>
      <c r="AV137" s="12" t="s">
        <v>81</v>
      </c>
      <c r="AW137" s="12" t="s">
        <v>34</v>
      </c>
      <c r="AX137" s="12" t="s">
        <v>73</v>
      </c>
      <c r="AY137" s="152" t="s">
        <v>122</v>
      </c>
    </row>
    <row r="138" spans="2:51" s="13" customFormat="1" ht="12">
      <c r="B138" s="158"/>
      <c r="D138" s="148" t="s">
        <v>144</v>
      </c>
      <c r="E138" s="159" t="s">
        <v>3</v>
      </c>
      <c r="F138" s="160" t="s">
        <v>177</v>
      </c>
      <c r="H138" s="161">
        <v>14.32</v>
      </c>
      <c r="I138" s="162"/>
      <c r="L138" s="158"/>
      <c r="M138" s="163"/>
      <c r="N138" s="164"/>
      <c r="O138" s="164"/>
      <c r="P138" s="164"/>
      <c r="Q138" s="164"/>
      <c r="R138" s="164"/>
      <c r="S138" s="164"/>
      <c r="T138" s="165"/>
      <c r="AT138" s="159" t="s">
        <v>144</v>
      </c>
      <c r="AU138" s="159" t="s">
        <v>131</v>
      </c>
      <c r="AV138" s="13" t="s">
        <v>131</v>
      </c>
      <c r="AW138" s="13" t="s">
        <v>34</v>
      </c>
      <c r="AX138" s="13" t="s">
        <v>73</v>
      </c>
      <c r="AY138" s="159" t="s">
        <v>122</v>
      </c>
    </row>
    <row r="139" spans="2:51" s="13" customFormat="1" ht="12">
      <c r="B139" s="158"/>
      <c r="D139" s="148" t="s">
        <v>144</v>
      </c>
      <c r="E139" s="159" t="s">
        <v>3</v>
      </c>
      <c r="F139" s="160" t="s">
        <v>178</v>
      </c>
      <c r="H139" s="161">
        <v>23.3</v>
      </c>
      <c r="I139" s="162"/>
      <c r="L139" s="158"/>
      <c r="M139" s="163"/>
      <c r="N139" s="164"/>
      <c r="O139" s="164"/>
      <c r="P139" s="164"/>
      <c r="Q139" s="164"/>
      <c r="R139" s="164"/>
      <c r="S139" s="164"/>
      <c r="T139" s="165"/>
      <c r="AT139" s="159" t="s">
        <v>144</v>
      </c>
      <c r="AU139" s="159" t="s">
        <v>131</v>
      </c>
      <c r="AV139" s="13" t="s">
        <v>131</v>
      </c>
      <c r="AW139" s="13" t="s">
        <v>34</v>
      </c>
      <c r="AX139" s="13" t="s">
        <v>73</v>
      </c>
      <c r="AY139" s="159" t="s">
        <v>122</v>
      </c>
    </row>
    <row r="140" spans="2:51" s="15" customFormat="1" ht="12">
      <c r="B140" s="174"/>
      <c r="D140" s="148" t="s">
        <v>144</v>
      </c>
      <c r="E140" s="175" t="s">
        <v>3</v>
      </c>
      <c r="F140" s="176" t="s">
        <v>179</v>
      </c>
      <c r="H140" s="177">
        <v>37.62</v>
      </c>
      <c r="I140" s="178"/>
      <c r="L140" s="174"/>
      <c r="M140" s="179"/>
      <c r="N140" s="180"/>
      <c r="O140" s="180"/>
      <c r="P140" s="180"/>
      <c r="Q140" s="180"/>
      <c r="R140" s="180"/>
      <c r="S140" s="180"/>
      <c r="T140" s="181"/>
      <c r="AT140" s="175" t="s">
        <v>144</v>
      </c>
      <c r="AU140" s="175" t="s">
        <v>131</v>
      </c>
      <c r="AV140" s="15" t="s">
        <v>139</v>
      </c>
      <c r="AW140" s="15" t="s">
        <v>34</v>
      </c>
      <c r="AX140" s="15" t="s">
        <v>73</v>
      </c>
      <c r="AY140" s="175" t="s">
        <v>122</v>
      </c>
    </row>
    <row r="141" spans="2:51" s="12" customFormat="1" ht="12">
      <c r="B141" s="151"/>
      <c r="D141" s="148" t="s">
        <v>144</v>
      </c>
      <c r="E141" s="152" t="s">
        <v>3</v>
      </c>
      <c r="F141" s="153" t="s">
        <v>156</v>
      </c>
      <c r="H141" s="152" t="s">
        <v>3</v>
      </c>
      <c r="I141" s="154"/>
      <c r="L141" s="151"/>
      <c r="M141" s="155"/>
      <c r="N141" s="156"/>
      <c r="O141" s="156"/>
      <c r="P141" s="156"/>
      <c r="Q141" s="156"/>
      <c r="R141" s="156"/>
      <c r="S141" s="156"/>
      <c r="T141" s="157"/>
      <c r="AT141" s="152" t="s">
        <v>144</v>
      </c>
      <c r="AU141" s="152" t="s">
        <v>131</v>
      </c>
      <c r="AV141" s="12" t="s">
        <v>81</v>
      </c>
      <c r="AW141" s="12" t="s">
        <v>34</v>
      </c>
      <c r="AX141" s="12" t="s">
        <v>73</v>
      </c>
      <c r="AY141" s="152" t="s">
        <v>122</v>
      </c>
    </row>
    <row r="142" spans="2:51" s="13" customFormat="1" ht="12">
      <c r="B142" s="158"/>
      <c r="D142" s="148" t="s">
        <v>144</v>
      </c>
      <c r="E142" s="159" t="s">
        <v>3</v>
      </c>
      <c r="F142" s="160" t="s">
        <v>180</v>
      </c>
      <c r="H142" s="161">
        <v>5.42</v>
      </c>
      <c r="I142" s="162"/>
      <c r="L142" s="158"/>
      <c r="M142" s="163"/>
      <c r="N142" s="164"/>
      <c r="O142" s="164"/>
      <c r="P142" s="164"/>
      <c r="Q142" s="164"/>
      <c r="R142" s="164"/>
      <c r="S142" s="164"/>
      <c r="T142" s="165"/>
      <c r="AT142" s="159" t="s">
        <v>144</v>
      </c>
      <c r="AU142" s="159" t="s">
        <v>131</v>
      </c>
      <c r="AV142" s="13" t="s">
        <v>131</v>
      </c>
      <c r="AW142" s="13" t="s">
        <v>34</v>
      </c>
      <c r="AX142" s="13" t="s">
        <v>73</v>
      </c>
      <c r="AY142" s="159" t="s">
        <v>122</v>
      </c>
    </row>
    <row r="143" spans="2:51" s="13" customFormat="1" ht="12">
      <c r="B143" s="158"/>
      <c r="D143" s="148" t="s">
        <v>144</v>
      </c>
      <c r="E143" s="159" t="s">
        <v>3</v>
      </c>
      <c r="F143" s="160" t="s">
        <v>181</v>
      </c>
      <c r="H143" s="161">
        <v>9.4</v>
      </c>
      <c r="I143" s="162"/>
      <c r="L143" s="158"/>
      <c r="M143" s="163"/>
      <c r="N143" s="164"/>
      <c r="O143" s="164"/>
      <c r="P143" s="164"/>
      <c r="Q143" s="164"/>
      <c r="R143" s="164"/>
      <c r="S143" s="164"/>
      <c r="T143" s="165"/>
      <c r="AT143" s="159" t="s">
        <v>144</v>
      </c>
      <c r="AU143" s="159" t="s">
        <v>131</v>
      </c>
      <c r="AV143" s="13" t="s">
        <v>131</v>
      </c>
      <c r="AW143" s="13" t="s">
        <v>34</v>
      </c>
      <c r="AX143" s="13" t="s">
        <v>73</v>
      </c>
      <c r="AY143" s="159" t="s">
        <v>122</v>
      </c>
    </row>
    <row r="144" spans="2:51" s="15" customFormat="1" ht="12">
      <c r="B144" s="174"/>
      <c r="D144" s="148" t="s">
        <v>144</v>
      </c>
      <c r="E144" s="175" t="s">
        <v>3</v>
      </c>
      <c r="F144" s="176" t="s">
        <v>179</v>
      </c>
      <c r="H144" s="177">
        <v>14.82</v>
      </c>
      <c r="I144" s="178"/>
      <c r="L144" s="174"/>
      <c r="M144" s="179"/>
      <c r="N144" s="180"/>
      <c r="O144" s="180"/>
      <c r="P144" s="180"/>
      <c r="Q144" s="180"/>
      <c r="R144" s="180"/>
      <c r="S144" s="180"/>
      <c r="T144" s="181"/>
      <c r="AT144" s="175" t="s">
        <v>144</v>
      </c>
      <c r="AU144" s="175" t="s">
        <v>131</v>
      </c>
      <c r="AV144" s="15" t="s">
        <v>139</v>
      </c>
      <c r="AW144" s="15" t="s">
        <v>34</v>
      </c>
      <c r="AX144" s="15" t="s">
        <v>73</v>
      </c>
      <c r="AY144" s="175" t="s">
        <v>122</v>
      </c>
    </row>
    <row r="145" spans="2:51" s="12" customFormat="1" ht="12">
      <c r="B145" s="151"/>
      <c r="D145" s="148" t="s">
        <v>144</v>
      </c>
      <c r="E145" s="152" t="s">
        <v>3</v>
      </c>
      <c r="F145" s="153" t="s">
        <v>158</v>
      </c>
      <c r="H145" s="152" t="s">
        <v>3</v>
      </c>
      <c r="I145" s="154"/>
      <c r="L145" s="151"/>
      <c r="M145" s="155"/>
      <c r="N145" s="156"/>
      <c r="O145" s="156"/>
      <c r="P145" s="156"/>
      <c r="Q145" s="156"/>
      <c r="R145" s="156"/>
      <c r="S145" s="156"/>
      <c r="T145" s="157"/>
      <c r="AT145" s="152" t="s">
        <v>144</v>
      </c>
      <c r="AU145" s="152" t="s">
        <v>131</v>
      </c>
      <c r="AV145" s="12" t="s">
        <v>81</v>
      </c>
      <c r="AW145" s="12" t="s">
        <v>34</v>
      </c>
      <c r="AX145" s="12" t="s">
        <v>73</v>
      </c>
      <c r="AY145" s="152" t="s">
        <v>122</v>
      </c>
    </row>
    <row r="146" spans="2:51" s="13" customFormat="1" ht="12">
      <c r="B146" s="158"/>
      <c r="D146" s="148" t="s">
        <v>144</v>
      </c>
      <c r="E146" s="159" t="s">
        <v>3</v>
      </c>
      <c r="F146" s="160" t="s">
        <v>182</v>
      </c>
      <c r="H146" s="161">
        <v>7.28</v>
      </c>
      <c r="I146" s="162"/>
      <c r="L146" s="158"/>
      <c r="M146" s="163"/>
      <c r="N146" s="164"/>
      <c r="O146" s="164"/>
      <c r="P146" s="164"/>
      <c r="Q146" s="164"/>
      <c r="R146" s="164"/>
      <c r="S146" s="164"/>
      <c r="T146" s="165"/>
      <c r="AT146" s="159" t="s">
        <v>144</v>
      </c>
      <c r="AU146" s="159" t="s">
        <v>131</v>
      </c>
      <c r="AV146" s="13" t="s">
        <v>131</v>
      </c>
      <c r="AW146" s="13" t="s">
        <v>34</v>
      </c>
      <c r="AX146" s="13" t="s">
        <v>73</v>
      </c>
      <c r="AY146" s="159" t="s">
        <v>122</v>
      </c>
    </row>
    <row r="147" spans="2:51" s="13" customFormat="1" ht="12">
      <c r="B147" s="158"/>
      <c r="D147" s="148" t="s">
        <v>144</v>
      </c>
      <c r="E147" s="159" t="s">
        <v>3</v>
      </c>
      <c r="F147" s="160" t="s">
        <v>183</v>
      </c>
      <c r="H147" s="161">
        <v>9.3</v>
      </c>
      <c r="I147" s="162"/>
      <c r="L147" s="158"/>
      <c r="M147" s="163"/>
      <c r="N147" s="164"/>
      <c r="O147" s="164"/>
      <c r="P147" s="164"/>
      <c r="Q147" s="164"/>
      <c r="R147" s="164"/>
      <c r="S147" s="164"/>
      <c r="T147" s="165"/>
      <c r="AT147" s="159" t="s">
        <v>144</v>
      </c>
      <c r="AU147" s="159" t="s">
        <v>131</v>
      </c>
      <c r="AV147" s="13" t="s">
        <v>131</v>
      </c>
      <c r="AW147" s="13" t="s">
        <v>34</v>
      </c>
      <c r="AX147" s="13" t="s">
        <v>73</v>
      </c>
      <c r="AY147" s="159" t="s">
        <v>122</v>
      </c>
    </row>
    <row r="148" spans="2:51" s="15" customFormat="1" ht="12">
      <c r="B148" s="174"/>
      <c r="D148" s="148" t="s">
        <v>144</v>
      </c>
      <c r="E148" s="175" t="s">
        <v>3</v>
      </c>
      <c r="F148" s="176" t="s">
        <v>179</v>
      </c>
      <c r="H148" s="177">
        <v>16.58</v>
      </c>
      <c r="I148" s="178"/>
      <c r="L148" s="174"/>
      <c r="M148" s="179"/>
      <c r="N148" s="180"/>
      <c r="O148" s="180"/>
      <c r="P148" s="180"/>
      <c r="Q148" s="180"/>
      <c r="R148" s="180"/>
      <c r="S148" s="180"/>
      <c r="T148" s="181"/>
      <c r="AT148" s="175" t="s">
        <v>144</v>
      </c>
      <c r="AU148" s="175" t="s">
        <v>131</v>
      </c>
      <c r="AV148" s="15" t="s">
        <v>139</v>
      </c>
      <c r="AW148" s="15" t="s">
        <v>34</v>
      </c>
      <c r="AX148" s="15" t="s">
        <v>73</v>
      </c>
      <c r="AY148" s="175" t="s">
        <v>122</v>
      </c>
    </row>
    <row r="149" spans="2:51" s="12" customFormat="1" ht="12">
      <c r="B149" s="151"/>
      <c r="D149" s="148" t="s">
        <v>144</v>
      </c>
      <c r="E149" s="152" t="s">
        <v>3</v>
      </c>
      <c r="F149" s="153" t="s">
        <v>184</v>
      </c>
      <c r="H149" s="152" t="s">
        <v>3</v>
      </c>
      <c r="I149" s="154"/>
      <c r="L149" s="151"/>
      <c r="M149" s="155"/>
      <c r="N149" s="156"/>
      <c r="O149" s="156"/>
      <c r="P149" s="156"/>
      <c r="Q149" s="156"/>
      <c r="R149" s="156"/>
      <c r="S149" s="156"/>
      <c r="T149" s="157"/>
      <c r="AT149" s="152" t="s">
        <v>144</v>
      </c>
      <c r="AU149" s="152" t="s">
        <v>131</v>
      </c>
      <c r="AV149" s="12" t="s">
        <v>81</v>
      </c>
      <c r="AW149" s="12" t="s">
        <v>34</v>
      </c>
      <c r="AX149" s="12" t="s">
        <v>73</v>
      </c>
      <c r="AY149" s="152" t="s">
        <v>122</v>
      </c>
    </row>
    <row r="150" spans="2:51" s="13" customFormat="1" ht="12">
      <c r="B150" s="158"/>
      <c r="D150" s="148" t="s">
        <v>144</v>
      </c>
      <c r="E150" s="159" t="s">
        <v>3</v>
      </c>
      <c r="F150" s="160" t="s">
        <v>185</v>
      </c>
      <c r="H150" s="161">
        <v>4.72</v>
      </c>
      <c r="I150" s="162"/>
      <c r="L150" s="158"/>
      <c r="M150" s="163"/>
      <c r="N150" s="164"/>
      <c r="O150" s="164"/>
      <c r="P150" s="164"/>
      <c r="Q150" s="164"/>
      <c r="R150" s="164"/>
      <c r="S150" s="164"/>
      <c r="T150" s="165"/>
      <c r="AT150" s="159" t="s">
        <v>144</v>
      </c>
      <c r="AU150" s="159" t="s">
        <v>131</v>
      </c>
      <c r="AV150" s="13" t="s">
        <v>131</v>
      </c>
      <c r="AW150" s="13" t="s">
        <v>34</v>
      </c>
      <c r="AX150" s="13" t="s">
        <v>73</v>
      </c>
      <c r="AY150" s="159" t="s">
        <v>122</v>
      </c>
    </row>
    <row r="151" spans="2:51" s="13" customFormat="1" ht="12">
      <c r="B151" s="158"/>
      <c r="D151" s="148" t="s">
        <v>144</v>
      </c>
      <c r="E151" s="159" t="s">
        <v>3</v>
      </c>
      <c r="F151" s="160" t="s">
        <v>186</v>
      </c>
      <c r="H151" s="161">
        <v>4.5</v>
      </c>
      <c r="I151" s="162"/>
      <c r="L151" s="158"/>
      <c r="M151" s="163"/>
      <c r="N151" s="164"/>
      <c r="O151" s="164"/>
      <c r="P151" s="164"/>
      <c r="Q151" s="164"/>
      <c r="R151" s="164"/>
      <c r="S151" s="164"/>
      <c r="T151" s="165"/>
      <c r="AT151" s="159" t="s">
        <v>144</v>
      </c>
      <c r="AU151" s="159" t="s">
        <v>131</v>
      </c>
      <c r="AV151" s="13" t="s">
        <v>131</v>
      </c>
      <c r="AW151" s="13" t="s">
        <v>34</v>
      </c>
      <c r="AX151" s="13" t="s">
        <v>73</v>
      </c>
      <c r="AY151" s="159" t="s">
        <v>122</v>
      </c>
    </row>
    <row r="152" spans="2:51" s="15" customFormat="1" ht="12">
      <c r="B152" s="174"/>
      <c r="D152" s="148" t="s">
        <v>144</v>
      </c>
      <c r="E152" s="175" t="s">
        <v>3</v>
      </c>
      <c r="F152" s="176" t="s">
        <v>179</v>
      </c>
      <c r="H152" s="177">
        <v>9.22</v>
      </c>
      <c r="I152" s="178"/>
      <c r="L152" s="174"/>
      <c r="M152" s="179"/>
      <c r="N152" s="180"/>
      <c r="O152" s="180"/>
      <c r="P152" s="180"/>
      <c r="Q152" s="180"/>
      <c r="R152" s="180"/>
      <c r="S152" s="180"/>
      <c r="T152" s="181"/>
      <c r="AT152" s="175" t="s">
        <v>144</v>
      </c>
      <c r="AU152" s="175" t="s">
        <v>131</v>
      </c>
      <c r="AV152" s="15" t="s">
        <v>139</v>
      </c>
      <c r="AW152" s="15" t="s">
        <v>34</v>
      </c>
      <c r="AX152" s="15" t="s">
        <v>73</v>
      </c>
      <c r="AY152" s="175" t="s">
        <v>122</v>
      </c>
    </row>
    <row r="153" spans="2:51" s="12" customFormat="1" ht="12">
      <c r="B153" s="151"/>
      <c r="D153" s="148" t="s">
        <v>144</v>
      </c>
      <c r="E153" s="152" t="s">
        <v>3</v>
      </c>
      <c r="F153" s="153" t="s">
        <v>187</v>
      </c>
      <c r="H153" s="152" t="s">
        <v>3</v>
      </c>
      <c r="I153" s="154"/>
      <c r="L153" s="151"/>
      <c r="M153" s="155"/>
      <c r="N153" s="156"/>
      <c r="O153" s="156"/>
      <c r="P153" s="156"/>
      <c r="Q153" s="156"/>
      <c r="R153" s="156"/>
      <c r="S153" s="156"/>
      <c r="T153" s="157"/>
      <c r="AT153" s="152" t="s">
        <v>144</v>
      </c>
      <c r="AU153" s="152" t="s">
        <v>131</v>
      </c>
      <c r="AV153" s="12" t="s">
        <v>81</v>
      </c>
      <c r="AW153" s="12" t="s">
        <v>34</v>
      </c>
      <c r="AX153" s="12" t="s">
        <v>73</v>
      </c>
      <c r="AY153" s="152" t="s">
        <v>122</v>
      </c>
    </row>
    <row r="154" spans="2:51" s="13" customFormat="1" ht="12">
      <c r="B154" s="158"/>
      <c r="D154" s="148" t="s">
        <v>144</v>
      </c>
      <c r="E154" s="159" t="s">
        <v>3</v>
      </c>
      <c r="F154" s="160" t="s">
        <v>188</v>
      </c>
      <c r="H154" s="161">
        <v>4.7</v>
      </c>
      <c r="I154" s="162"/>
      <c r="L154" s="158"/>
      <c r="M154" s="163"/>
      <c r="N154" s="164"/>
      <c r="O154" s="164"/>
      <c r="P154" s="164"/>
      <c r="Q154" s="164"/>
      <c r="R154" s="164"/>
      <c r="S154" s="164"/>
      <c r="T154" s="165"/>
      <c r="AT154" s="159" t="s">
        <v>144</v>
      </c>
      <c r="AU154" s="159" t="s">
        <v>131</v>
      </c>
      <c r="AV154" s="13" t="s">
        <v>131</v>
      </c>
      <c r="AW154" s="13" t="s">
        <v>34</v>
      </c>
      <c r="AX154" s="13" t="s">
        <v>73</v>
      </c>
      <c r="AY154" s="159" t="s">
        <v>122</v>
      </c>
    </row>
    <row r="155" spans="2:51" s="13" customFormat="1" ht="12">
      <c r="B155" s="158"/>
      <c r="D155" s="148" t="s">
        <v>144</v>
      </c>
      <c r="E155" s="159" t="s">
        <v>3</v>
      </c>
      <c r="F155" s="160" t="s">
        <v>186</v>
      </c>
      <c r="H155" s="161">
        <v>4.5</v>
      </c>
      <c r="I155" s="162"/>
      <c r="L155" s="158"/>
      <c r="M155" s="163"/>
      <c r="N155" s="164"/>
      <c r="O155" s="164"/>
      <c r="P155" s="164"/>
      <c r="Q155" s="164"/>
      <c r="R155" s="164"/>
      <c r="S155" s="164"/>
      <c r="T155" s="165"/>
      <c r="AT155" s="159" t="s">
        <v>144</v>
      </c>
      <c r="AU155" s="159" t="s">
        <v>131</v>
      </c>
      <c r="AV155" s="13" t="s">
        <v>131</v>
      </c>
      <c r="AW155" s="13" t="s">
        <v>34</v>
      </c>
      <c r="AX155" s="13" t="s">
        <v>73</v>
      </c>
      <c r="AY155" s="159" t="s">
        <v>122</v>
      </c>
    </row>
    <row r="156" spans="2:51" s="15" customFormat="1" ht="12">
      <c r="B156" s="174"/>
      <c r="D156" s="148" t="s">
        <v>144</v>
      </c>
      <c r="E156" s="175" t="s">
        <v>3</v>
      </c>
      <c r="F156" s="176" t="s">
        <v>179</v>
      </c>
      <c r="H156" s="177">
        <v>9.2</v>
      </c>
      <c r="I156" s="178"/>
      <c r="L156" s="174"/>
      <c r="M156" s="179"/>
      <c r="N156" s="180"/>
      <c r="O156" s="180"/>
      <c r="P156" s="180"/>
      <c r="Q156" s="180"/>
      <c r="R156" s="180"/>
      <c r="S156" s="180"/>
      <c r="T156" s="181"/>
      <c r="AT156" s="175" t="s">
        <v>144</v>
      </c>
      <c r="AU156" s="175" t="s">
        <v>131</v>
      </c>
      <c r="AV156" s="15" t="s">
        <v>139</v>
      </c>
      <c r="AW156" s="15" t="s">
        <v>34</v>
      </c>
      <c r="AX156" s="15" t="s">
        <v>73</v>
      </c>
      <c r="AY156" s="175" t="s">
        <v>122</v>
      </c>
    </row>
    <row r="157" spans="2:51" s="12" customFormat="1" ht="12">
      <c r="B157" s="151"/>
      <c r="D157" s="148" t="s">
        <v>144</v>
      </c>
      <c r="E157" s="152" t="s">
        <v>3</v>
      </c>
      <c r="F157" s="153" t="s">
        <v>189</v>
      </c>
      <c r="H157" s="152" t="s">
        <v>3</v>
      </c>
      <c r="I157" s="154"/>
      <c r="L157" s="151"/>
      <c r="M157" s="155"/>
      <c r="N157" s="156"/>
      <c r="O157" s="156"/>
      <c r="P157" s="156"/>
      <c r="Q157" s="156"/>
      <c r="R157" s="156"/>
      <c r="S157" s="156"/>
      <c r="T157" s="157"/>
      <c r="AT157" s="152" t="s">
        <v>144</v>
      </c>
      <c r="AU157" s="152" t="s">
        <v>131</v>
      </c>
      <c r="AV157" s="12" t="s">
        <v>81</v>
      </c>
      <c r="AW157" s="12" t="s">
        <v>34</v>
      </c>
      <c r="AX157" s="12" t="s">
        <v>73</v>
      </c>
      <c r="AY157" s="152" t="s">
        <v>122</v>
      </c>
    </row>
    <row r="158" spans="2:51" s="13" customFormat="1" ht="12">
      <c r="B158" s="158"/>
      <c r="D158" s="148" t="s">
        <v>144</v>
      </c>
      <c r="E158" s="159" t="s">
        <v>3</v>
      </c>
      <c r="F158" s="160" t="s">
        <v>190</v>
      </c>
      <c r="H158" s="161">
        <v>5.66</v>
      </c>
      <c r="I158" s="162"/>
      <c r="L158" s="158"/>
      <c r="M158" s="163"/>
      <c r="N158" s="164"/>
      <c r="O158" s="164"/>
      <c r="P158" s="164"/>
      <c r="Q158" s="164"/>
      <c r="R158" s="164"/>
      <c r="S158" s="164"/>
      <c r="T158" s="165"/>
      <c r="AT158" s="159" t="s">
        <v>144</v>
      </c>
      <c r="AU158" s="159" t="s">
        <v>131</v>
      </c>
      <c r="AV158" s="13" t="s">
        <v>131</v>
      </c>
      <c r="AW158" s="13" t="s">
        <v>34</v>
      </c>
      <c r="AX158" s="13" t="s">
        <v>73</v>
      </c>
      <c r="AY158" s="159" t="s">
        <v>122</v>
      </c>
    </row>
    <row r="159" spans="2:51" s="13" customFormat="1" ht="12">
      <c r="B159" s="158"/>
      <c r="D159" s="148" t="s">
        <v>144</v>
      </c>
      <c r="E159" s="159" t="s">
        <v>3</v>
      </c>
      <c r="F159" s="160" t="s">
        <v>191</v>
      </c>
      <c r="H159" s="161">
        <v>9.2</v>
      </c>
      <c r="I159" s="162"/>
      <c r="L159" s="158"/>
      <c r="M159" s="163"/>
      <c r="N159" s="164"/>
      <c r="O159" s="164"/>
      <c r="P159" s="164"/>
      <c r="Q159" s="164"/>
      <c r="R159" s="164"/>
      <c r="S159" s="164"/>
      <c r="T159" s="165"/>
      <c r="AT159" s="159" t="s">
        <v>144</v>
      </c>
      <c r="AU159" s="159" t="s">
        <v>131</v>
      </c>
      <c r="AV159" s="13" t="s">
        <v>131</v>
      </c>
      <c r="AW159" s="13" t="s">
        <v>34</v>
      </c>
      <c r="AX159" s="13" t="s">
        <v>73</v>
      </c>
      <c r="AY159" s="159" t="s">
        <v>122</v>
      </c>
    </row>
    <row r="160" spans="2:51" s="15" customFormat="1" ht="12">
      <c r="B160" s="174"/>
      <c r="D160" s="148" t="s">
        <v>144</v>
      </c>
      <c r="E160" s="175" t="s">
        <v>3</v>
      </c>
      <c r="F160" s="176" t="s">
        <v>179</v>
      </c>
      <c r="H160" s="177">
        <v>14.86</v>
      </c>
      <c r="I160" s="178"/>
      <c r="L160" s="174"/>
      <c r="M160" s="179"/>
      <c r="N160" s="180"/>
      <c r="O160" s="180"/>
      <c r="P160" s="180"/>
      <c r="Q160" s="180"/>
      <c r="R160" s="180"/>
      <c r="S160" s="180"/>
      <c r="T160" s="181"/>
      <c r="AT160" s="175" t="s">
        <v>144</v>
      </c>
      <c r="AU160" s="175" t="s">
        <v>131</v>
      </c>
      <c r="AV160" s="15" t="s">
        <v>139</v>
      </c>
      <c r="AW160" s="15" t="s">
        <v>34</v>
      </c>
      <c r="AX160" s="15" t="s">
        <v>73</v>
      </c>
      <c r="AY160" s="175" t="s">
        <v>122</v>
      </c>
    </row>
    <row r="161" spans="2:51" s="12" customFormat="1" ht="12">
      <c r="B161" s="151"/>
      <c r="D161" s="148" t="s">
        <v>144</v>
      </c>
      <c r="E161" s="152" t="s">
        <v>3</v>
      </c>
      <c r="F161" s="153" t="s">
        <v>192</v>
      </c>
      <c r="H161" s="152" t="s">
        <v>3</v>
      </c>
      <c r="I161" s="154"/>
      <c r="L161" s="151"/>
      <c r="M161" s="155"/>
      <c r="N161" s="156"/>
      <c r="O161" s="156"/>
      <c r="P161" s="156"/>
      <c r="Q161" s="156"/>
      <c r="R161" s="156"/>
      <c r="S161" s="156"/>
      <c r="T161" s="157"/>
      <c r="AT161" s="152" t="s">
        <v>144</v>
      </c>
      <c r="AU161" s="152" t="s">
        <v>131</v>
      </c>
      <c r="AV161" s="12" t="s">
        <v>81</v>
      </c>
      <c r="AW161" s="12" t="s">
        <v>34</v>
      </c>
      <c r="AX161" s="12" t="s">
        <v>73</v>
      </c>
      <c r="AY161" s="152" t="s">
        <v>122</v>
      </c>
    </row>
    <row r="162" spans="2:51" s="13" customFormat="1" ht="12">
      <c r="B162" s="158"/>
      <c r="D162" s="148" t="s">
        <v>144</v>
      </c>
      <c r="E162" s="159" t="s">
        <v>3</v>
      </c>
      <c r="F162" s="160" t="s">
        <v>193</v>
      </c>
      <c r="H162" s="161">
        <v>5.52</v>
      </c>
      <c r="I162" s="162"/>
      <c r="L162" s="158"/>
      <c r="M162" s="163"/>
      <c r="N162" s="164"/>
      <c r="O162" s="164"/>
      <c r="P162" s="164"/>
      <c r="Q162" s="164"/>
      <c r="R162" s="164"/>
      <c r="S162" s="164"/>
      <c r="T162" s="165"/>
      <c r="AT162" s="159" t="s">
        <v>144</v>
      </c>
      <c r="AU162" s="159" t="s">
        <v>131</v>
      </c>
      <c r="AV162" s="13" t="s">
        <v>131</v>
      </c>
      <c r="AW162" s="13" t="s">
        <v>34</v>
      </c>
      <c r="AX162" s="13" t="s">
        <v>73</v>
      </c>
      <c r="AY162" s="159" t="s">
        <v>122</v>
      </c>
    </row>
    <row r="163" spans="2:51" s="13" customFormat="1" ht="12">
      <c r="B163" s="158"/>
      <c r="D163" s="148" t="s">
        <v>144</v>
      </c>
      <c r="E163" s="159" t="s">
        <v>3</v>
      </c>
      <c r="F163" s="160" t="s">
        <v>194</v>
      </c>
      <c r="H163" s="161">
        <v>9</v>
      </c>
      <c r="I163" s="162"/>
      <c r="L163" s="158"/>
      <c r="M163" s="163"/>
      <c r="N163" s="164"/>
      <c r="O163" s="164"/>
      <c r="P163" s="164"/>
      <c r="Q163" s="164"/>
      <c r="R163" s="164"/>
      <c r="S163" s="164"/>
      <c r="T163" s="165"/>
      <c r="AT163" s="159" t="s">
        <v>144</v>
      </c>
      <c r="AU163" s="159" t="s">
        <v>131</v>
      </c>
      <c r="AV163" s="13" t="s">
        <v>131</v>
      </c>
      <c r="AW163" s="13" t="s">
        <v>34</v>
      </c>
      <c r="AX163" s="13" t="s">
        <v>73</v>
      </c>
      <c r="AY163" s="159" t="s">
        <v>122</v>
      </c>
    </row>
    <row r="164" spans="2:51" s="15" customFormat="1" ht="12">
      <c r="B164" s="174"/>
      <c r="D164" s="148" t="s">
        <v>144</v>
      </c>
      <c r="E164" s="175" t="s">
        <v>3</v>
      </c>
      <c r="F164" s="176" t="s">
        <v>179</v>
      </c>
      <c r="H164" s="177">
        <v>14.52</v>
      </c>
      <c r="I164" s="178"/>
      <c r="L164" s="174"/>
      <c r="M164" s="179"/>
      <c r="N164" s="180"/>
      <c r="O164" s="180"/>
      <c r="P164" s="180"/>
      <c r="Q164" s="180"/>
      <c r="R164" s="180"/>
      <c r="S164" s="180"/>
      <c r="T164" s="181"/>
      <c r="AT164" s="175" t="s">
        <v>144</v>
      </c>
      <c r="AU164" s="175" t="s">
        <v>131</v>
      </c>
      <c r="AV164" s="15" t="s">
        <v>139</v>
      </c>
      <c r="AW164" s="15" t="s">
        <v>34</v>
      </c>
      <c r="AX164" s="15" t="s">
        <v>73</v>
      </c>
      <c r="AY164" s="175" t="s">
        <v>122</v>
      </c>
    </row>
    <row r="165" spans="2:51" s="12" customFormat="1" ht="12">
      <c r="B165" s="151"/>
      <c r="D165" s="148" t="s">
        <v>144</v>
      </c>
      <c r="E165" s="152" t="s">
        <v>3</v>
      </c>
      <c r="F165" s="153" t="s">
        <v>195</v>
      </c>
      <c r="H165" s="152" t="s">
        <v>3</v>
      </c>
      <c r="I165" s="154"/>
      <c r="L165" s="151"/>
      <c r="M165" s="155"/>
      <c r="N165" s="156"/>
      <c r="O165" s="156"/>
      <c r="P165" s="156"/>
      <c r="Q165" s="156"/>
      <c r="R165" s="156"/>
      <c r="S165" s="156"/>
      <c r="T165" s="157"/>
      <c r="AT165" s="152" t="s">
        <v>144</v>
      </c>
      <c r="AU165" s="152" t="s">
        <v>131</v>
      </c>
      <c r="AV165" s="12" t="s">
        <v>81</v>
      </c>
      <c r="AW165" s="12" t="s">
        <v>34</v>
      </c>
      <c r="AX165" s="12" t="s">
        <v>73</v>
      </c>
      <c r="AY165" s="152" t="s">
        <v>122</v>
      </c>
    </row>
    <row r="166" spans="2:51" s="13" customFormat="1" ht="12">
      <c r="B166" s="158"/>
      <c r="D166" s="148" t="s">
        <v>144</v>
      </c>
      <c r="E166" s="159" t="s">
        <v>3</v>
      </c>
      <c r="F166" s="160" t="s">
        <v>196</v>
      </c>
      <c r="H166" s="161">
        <v>4.56</v>
      </c>
      <c r="I166" s="162"/>
      <c r="L166" s="158"/>
      <c r="M166" s="163"/>
      <c r="N166" s="164"/>
      <c r="O166" s="164"/>
      <c r="P166" s="164"/>
      <c r="Q166" s="164"/>
      <c r="R166" s="164"/>
      <c r="S166" s="164"/>
      <c r="T166" s="165"/>
      <c r="AT166" s="159" t="s">
        <v>144</v>
      </c>
      <c r="AU166" s="159" t="s">
        <v>131</v>
      </c>
      <c r="AV166" s="13" t="s">
        <v>131</v>
      </c>
      <c r="AW166" s="13" t="s">
        <v>34</v>
      </c>
      <c r="AX166" s="13" t="s">
        <v>73</v>
      </c>
      <c r="AY166" s="159" t="s">
        <v>122</v>
      </c>
    </row>
    <row r="167" spans="2:51" s="13" customFormat="1" ht="12">
      <c r="B167" s="158"/>
      <c r="D167" s="148" t="s">
        <v>144</v>
      </c>
      <c r="E167" s="159" t="s">
        <v>3</v>
      </c>
      <c r="F167" s="160" t="s">
        <v>197</v>
      </c>
      <c r="H167" s="161">
        <v>4.5</v>
      </c>
      <c r="I167" s="162"/>
      <c r="L167" s="158"/>
      <c r="M167" s="163"/>
      <c r="N167" s="164"/>
      <c r="O167" s="164"/>
      <c r="P167" s="164"/>
      <c r="Q167" s="164"/>
      <c r="R167" s="164"/>
      <c r="S167" s="164"/>
      <c r="T167" s="165"/>
      <c r="AT167" s="159" t="s">
        <v>144</v>
      </c>
      <c r="AU167" s="159" t="s">
        <v>131</v>
      </c>
      <c r="AV167" s="13" t="s">
        <v>131</v>
      </c>
      <c r="AW167" s="13" t="s">
        <v>34</v>
      </c>
      <c r="AX167" s="13" t="s">
        <v>73</v>
      </c>
      <c r="AY167" s="159" t="s">
        <v>122</v>
      </c>
    </row>
    <row r="168" spans="2:51" s="15" customFormat="1" ht="12">
      <c r="B168" s="174"/>
      <c r="D168" s="148" t="s">
        <v>144</v>
      </c>
      <c r="E168" s="175" t="s">
        <v>3</v>
      </c>
      <c r="F168" s="176" t="s">
        <v>179</v>
      </c>
      <c r="H168" s="177">
        <v>9.06</v>
      </c>
      <c r="I168" s="178"/>
      <c r="L168" s="174"/>
      <c r="M168" s="179"/>
      <c r="N168" s="180"/>
      <c r="O168" s="180"/>
      <c r="P168" s="180"/>
      <c r="Q168" s="180"/>
      <c r="R168" s="180"/>
      <c r="S168" s="180"/>
      <c r="T168" s="181"/>
      <c r="AT168" s="175" t="s">
        <v>144</v>
      </c>
      <c r="AU168" s="175" t="s">
        <v>131</v>
      </c>
      <c r="AV168" s="15" t="s">
        <v>139</v>
      </c>
      <c r="AW168" s="15" t="s">
        <v>34</v>
      </c>
      <c r="AX168" s="15" t="s">
        <v>73</v>
      </c>
      <c r="AY168" s="175" t="s">
        <v>122</v>
      </c>
    </row>
    <row r="169" spans="2:51" s="12" customFormat="1" ht="12">
      <c r="B169" s="151"/>
      <c r="D169" s="148" t="s">
        <v>144</v>
      </c>
      <c r="E169" s="152" t="s">
        <v>3</v>
      </c>
      <c r="F169" s="153" t="s">
        <v>162</v>
      </c>
      <c r="H169" s="152" t="s">
        <v>3</v>
      </c>
      <c r="I169" s="154"/>
      <c r="L169" s="151"/>
      <c r="M169" s="155"/>
      <c r="N169" s="156"/>
      <c r="O169" s="156"/>
      <c r="P169" s="156"/>
      <c r="Q169" s="156"/>
      <c r="R169" s="156"/>
      <c r="S169" s="156"/>
      <c r="T169" s="157"/>
      <c r="AT169" s="152" t="s">
        <v>144</v>
      </c>
      <c r="AU169" s="152" t="s">
        <v>131</v>
      </c>
      <c r="AV169" s="12" t="s">
        <v>81</v>
      </c>
      <c r="AW169" s="12" t="s">
        <v>34</v>
      </c>
      <c r="AX169" s="12" t="s">
        <v>73</v>
      </c>
      <c r="AY169" s="152" t="s">
        <v>122</v>
      </c>
    </row>
    <row r="170" spans="2:51" s="13" customFormat="1" ht="12">
      <c r="B170" s="158"/>
      <c r="D170" s="148" t="s">
        <v>144</v>
      </c>
      <c r="E170" s="159" t="s">
        <v>3</v>
      </c>
      <c r="F170" s="160" t="s">
        <v>198</v>
      </c>
      <c r="H170" s="161">
        <v>7.73</v>
      </c>
      <c r="I170" s="162"/>
      <c r="L170" s="158"/>
      <c r="M170" s="163"/>
      <c r="N170" s="164"/>
      <c r="O170" s="164"/>
      <c r="P170" s="164"/>
      <c r="Q170" s="164"/>
      <c r="R170" s="164"/>
      <c r="S170" s="164"/>
      <c r="T170" s="165"/>
      <c r="AT170" s="159" t="s">
        <v>144</v>
      </c>
      <c r="AU170" s="159" t="s">
        <v>131</v>
      </c>
      <c r="AV170" s="13" t="s">
        <v>131</v>
      </c>
      <c r="AW170" s="13" t="s">
        <v>34</v>
      </c>
      <c r="AX170" s="13" t="s">
        <v>73</v>
      </c>
      <c r="AY170" s="159" t="s">
        <v>122</v>
      </c>
    </row>
    <row r="171" spans="2:51" s="13" customFormat="1" ht="12">
      <c r="B171" s="158"/>
      <c r="D171" s="148" t="s">
        <v>144</v>
      </c>
      <c r="E171" s="159" t="s">
        <v>3</v>
      </c>
      <c r="F171" s="160" t="s">
        <v>199</v>
      </c>
      <c r="H171" s="161">
        <v>7.87</v>
      </c>
      <c r="I171" s="162"/>
      <c r="L171" s="158"/>
      <c r="M171" s="163"/>
      <c r="N171" s="164"/>
      <c r="O171" s="164"/>
      <c r="P171" s="164"/>
      <c r="Q171" s="164"/>
      <c r="R171" s="164"/>
      <c r="S171" s="164"/>
      <c r="T171" s="165"/>
      <c r="AT171" s="159" t="s">
        <v>144</v>
      </c>
      <c r="AU171" s="159" t="s">
        <v>131</v>
      </c>
      <c r="AV171" s="13" t="s">
        <v>131</v>
      </c>
      <c r="AW171" s="13" t="s">
        <v>34</v>
      </c>
      <c r="AX171" s="13" t="s">
        <v>73</v>
      </c>
      <c r="AY171" s="159" t="s">
        <v>122</v>
      </c>
    </row>
    <row r="172" spans="2:51" s="15" customFormat="1" ht="12">
      <c r="B172" s="174"/>
      <c r="D172" s="148" t="s">
        <v>144</v>
      </c>
      <c r="E172" s="175" t="s">
        <v>3</v>
      </c>
      <c r="F172" s="176" t="s">
        <v>179</v>
      </c>
      <c r="H172" s="177">
        <v>15.6</v>
      </c>
      <c r="I172" s="178"/>
      <c r="L172" s="174"/>
      <c r="M172" s="179"/>
      <c r="N172" s="180"/>
      <c r="O172" s="180"/>
      <c r="P172" s="180"/>
      <c r="Q172" s="180"/>
      <c r="R172" s="180"/>
      <c r="S172" s="180"/>
      <c r="T172" s="181"/>
      <c r="AT172" s="175" t="s">
        <v>144</v>
      </c>
      <c r="AU172" s="175" t="s">
        <v>131</v>
      </c>
      <c r="AV172" s="15" t="s">
        <v>139</v>
      </c>
      <c r="AW172" s="15" t="s">
        <v>34</v>
      </c>
      <c r="AX172" s="15" t="s">
        <v>73</v>
      </c>
      <c r="AY172" s="175" t="s">
        <v>122</v>
      </c>
    </row>
    <row r="173" spans="2:51" s="12" customFormat="1" ht="12">
      <c r="B173" s="151"/>
      <c r="D173" s="148" t="s">
        <v>144</v>
      </c>
      <c r="E173" s="152" t="s">
        <v>3</v>
      </c>
      <c r="F173" s="153" t="s">
        <v>166</v>
      </c>
      <c r="H173" s="152" t="s">
        <v>3</v>
      </c>
      <c r="I173" s="154"/>
      <c r="L173" s="151"/>
      <c r="M173" s="155"/>
      <c r="N173" s="156"/>
      <c r="O173" s="156"/>
      <c r="P173" s="156"/>
      <c r="Q173" s="156"/>
      <c r="R173" s="156"/>
      <c r="S173" s="156"/>
      <c r="T173" s="157"/>
      <c r="AT173" s="152" t="s">
        <v>144</v>
      </c>
      <c r="AU173" s="152" t="s">
        <v>131</v>
      </c>
      <c r="AV173" s="12" t="s">
        <v>81</v>
      </c>
      <c r="AW173" s="12" t="s">
        <v>34</v>
      </c>
      <c r="AX173" s="12" t="s">
        <v>73</v>
      </c>
      <c r="AY173" s="152" t="s">
        <v>122</v>
      </c>
    </row>
    <row r="174" spans="2:51" s="13" customFormat="1" ht="12">
      <c r="B174" s="158"/>
      <c r="D174" s="148" t="s">
        <v>144</v>
      </c>
      <c r="E174" s="159" t="s">
        <v>3</v>
      </c>
      <c r="F174" s="160" t="s">
        <v>200</v>
      </c>
      <c r="H174" s="161">
        <v>7.29</v>
      </c>
      <c r="I174" s="162"/>
      <c r="L174" s="158"/>
      <c r="M174" s="163"/>
      <c r="N174" s="164"/>
      <c r="O174" s="164"/>
      <c r="P174" s="164"/>
      <c r="Q174" s="164"/>
      <c r="R174" s="164"/>
      <c r="S174" s="164"/>
      <c r="T174" s="165"/>
      <c r="AT174" s="159" t="s">
        <v>144</v>
      </c>
      <c r="AU174" s="159" t="s">
        <v>131</v>
      </c>
      <c r="AV174" s="13" t="s">
        <v>131</v>
      </c>
      <c r="AW174" s="13" t="s">
        <v>34</v>
      </c>
      <c r="AX174" s="13" t="s">
        <v>73</v>
      </c>
      <c r="AY174" s="159" t="s">
        <v>122</v>
      </c>
    </row>
    <row r="175" spans="2:51" s="13" customFormat="1" ht="12">
      <c r="B175" s="158"/>
      <c r="D175" s="148" t="s">
        <v>144</v>
      </c>
      <c r="E175" s="159" t="s">
        <v>3</v>
      </c>
      <c r="F175" s="160" t="s">
        <v>197</v>
      </c>
      <c r="H175" s="161">
        <v>4.5</v>
      </c>
      <c r="I175" s="162"/>
      <c r="L175" s="158"/>
      <c r="M175" s="163"/>
      <c r="N175" s="164"/>
      <c r="O175" s="164"/>
      <c r="P175" s="164"/>
      <c r="Q175" s="164"/>
      <c r="R175" s="164"/>
      <c r="S175" s="164"/>
      <c r="T175" s="165"/>
      <c r="AT175" s="159" t="s">
        <v>144</v>
      </c>
      <c r="AU175" s="159" t="s">
        <v>131</v>
      </c>
      <c r="AV175" s="13" t="s">
        <v>131</v>
      </c>
      <c r="AW175" s="13" t="s">
        <v>34</v>
      </c>
      <c r="AX175" s="13" t="s">
        <v>73</v>
      </c>
      <c r="AY175" s="159" t="s">
        <v>122</v>
      </c>
    </row>
    <row r="176" spans="2:51" s="15" customFormat="1" ht="12">
      <c r="B176" s="174"/>
      <c r="D176" s="148" t="s">
        <v>144</v>
      </c>
      <c r="E176" s="175" t="s">
        <v>3</v>
      </c>
      <c r="F176" s="176" t="s">
        <v>179</v>
      </c>
      <c r="H176" s="177">
        <v>11.79</v>
      </c>
      <c r="I176" s="178"/>
      <c r="L176" s="174"/>
      <c r="M176" s="179"/>
      <c r="N176" s="180"/>
      <c r="O176" s="180"/>
      <c r="P176" s="180"/>
      <c r="Q176" s="180"/>
      <c r="R176" s="180"/>
      <c r="S176" s="180"/>
      <c r="T176" s="181"/>
      <c r="AT176" s="175" t="s">
        <v>144</v>
      </c>
      <c r="AU176" s="175" t="s">
        <v>131</v>
      </c>
      <c r="AV176" s="15" t="s">
        <v>139</v>
      </c>
      <c r="AW176" s="15" t="s">
        <v>34</v>
      </c>
      <c r="AX176" s="15" t="s">
        <v>73</v>
      </c>
      <c r="AY176" s="175" t="s">
        <v>122</v>
      </c>
    </row>
    <row r="177" spans="2:51" s="12" customFormat="1" ht="12">
      <c r="B177" s="151"/>
      <c r="D177" s="148" t="s">
        <v>144</v>
      </c>
      <c r="E177" s="152" t="s">
        <v>3</v>
      </c>
      <c r="F177" s="153" t="s">
        <v>201</v>
      </c>
      <c r="H177" s="152" t="s">
        <v>3</v>
      </c>
      <c r="I177" s="154"/>
      <c r="L177" s="151"/>
      <c r="M177" s="155"/>
      <c r="N177" s="156"/>
      <c r="O177" s="156"/>
      <c r="P177" s="156"/>
      <c r="Q177" s="156"/>
      <c r="R177" s="156"/>
      <c r="S177" s="156"/>
      <c r="T177" s="157"/>
      <c r="AT177" s="152" t="s">
        <v>144</v>
      </c>
      <c r="AU177" s="152" t="s">
        <v>131</v>
      </c>
      <c r="AV177" s="12" t="s">
        <v>81</v>
      </c>
      <c r="AW177" s="12" t="s">
        <v>34</v>
      </c>
      <c r="AX177" s="12" t="s">
        <v>73</v>
      </c>
      <c r="AY177" s="152" t="s">
        <v>122</v>
      </c>
    </row>
    <row r="178" spans="2:51" s="13" customFormat="1" ht="12">
      <c r="B178" s="158"/>
      <c r="D178" s="148" t="s">
        <v>144</v>
      </c>
      <c r="E178" s="159" t="s">
        <v>3</v>
      </c>
      <c r="F178" s="160" t="s">
        <v>202</v>
      </c>
      <c r="H178" s="161">
        <v>5.53</v>
      </c>
      <c r="I178" s="162"/>
      <c r="L178" s="158"/>
      <c r="M178" s="163"/>
      <c r="N178" s="164"/>
      <c r="O178" s="164"/>
      <c r="P178" s="164"/>
      <c r="Q178" s="164"/>
      <c r="R178" s="164"/>
      <c r="S178" s="164"/>
      <c r="T178" s="165"/>
      <c r="AT178" s="159" t="s">
        <v>144</v>
      </c>
      <c r="AU178" s="159" t="s">
        <v>131</v>
      </c>
      <c r="AV178" s="13" t="s">
        <v>131</v>
      </c>
      <c r="AW178" s="13" t="s">
        <v>34</v>
      </c>
      <c r="AX178" s="13" t="s">
        <v>73</v>
      </c>
      <c r="AY178" s="159" t="s">
        <v>122</v>
      </c>
    </row>
    <row r="179" spans="2:51" s="13" customFormat="1" ht="12">
      <c r="B179" s="158"/>
      <c r="D179" s="148" t="s">
        <v>144</v>
      </c>
      <c r="E179" s="159" t="s">
        <v>3</v>
      </c>
      <c r="F179" s="160" t="s">
        <v>181</v>
      </c>
      <c r="H179" s="161">
        <v>9.4</v>
      </c>
      <c r="I179" s="162"/>
      <c r="L179" s="158"/>
      <c r="M179" s="163"/>
      <c r="N179" s="164"/>
      <c r="O179" s="164"/>
      <c r="P179" s="164"/>
      <c r="Q179" s="164"/>
      <c r="R179" s="164"/>
      <c r="S179" s="164"/>
      <c r="T179" s="165"/>
      <c r="AT179" s="159" t="s">
        <v>144</v>
      </c>
      <c r="AU179" s="159" t="s">
        <v>131</v>
      </c>
      <c r="AV179" s="13" t="s">
        <v>131</v>
      </c>
      <c r="AW179" s="13" t="s">
        <v>34</v>
      </c>
      <c r="AX179" s="13" t="s">
        <v>73</v>
      </c>
      <c r="AY179" s="159" t="s">
        <v>122</v>
      </c>
    </row>
    <row r="180" spans="2:51" s="15" customFormat="1" ht="12">
      <c r="B180" s="174"/>
      <c r="D180" s="148" t="s">
        <v>144</v>
      </c>
      <c r="E180" s="175" t="s">
        <v>3</v>
      </c>
      <c r="F180" s="176" t="s">
        <v>179</v>
      </c>
      <c r="H180" s="177">
        <v>14.93</v>
      </c>
      <c r="I180" s="178"/>
      <c r="L180" s="174"/>
      <c r="M180" s="179"/>
      <c r="N180" s="180"/>
      <c r="O180" s="180"/>
      <c r="P180" s="180"/>
      <c r="Q180" s="180"/>
      <c r="R180" s="180"/>
      <c r="S180" s="180"/>
      <c r="T180" s="181"/>
      <c r="AT180" s="175" t="s">
        <v>144</v>
      </c>
      <c r="AU180" s="175" t="s">
        <v>131</v>
      </c>
      <c r="AV180" s="15" t="s">
        <v>139</v>
      </c>
      <c r="AW180" s="15" t="s">
        <v>34</v>
      </c>
      <c r="AX180" s="15" t="s">
        <v>73</v>
      </c>
      <c r="AY180" s="175" t="s">
        <v>122</v>
      </c>
    </row>
    <row r="181" spans="2:51" s="12" customFormat="1" ht="12">
      <c r="B181" s="151"/>
      <c r="D181" s="148" t="s">
        <v>144</v>
      </c>
      <c r="E181" s="152" t="s">
        <v>3</v>
      </c>
      <c r="F181" s="153" t="s">
        <v>203</v>
      </c>
      <c r="H181" s="152" t="s">
        <v>3</v>
      </c>
      <c r="I181" s="154"/>
      <c r="L181" s="151"/>
      <c r="M181" s="155"/>
      <c r="N181" s="156"/>
      <c r="O181" s="156"/>
      <c r="P181" s="156"/>
      <c r="Q181" s="156"/>
      <c r="R181" s="156"/>
      <c r="S181" s="156"/>
      <c r="T181" s="157"/>
      <c r="AT181" s="152" t="s">
        <v>144</v>
      </c>
      <c r="AU181" s="152" t="s">
        <v>131</v>
      </c>
      <c r="AV181" s="12" t="s">
        <v>81</v>
      </c>
      <c r="AW181" s="12" t="s">
        <v>34</v>
      </c>
      <c r="AX181" s="12" t="s">
        <v>73</v>
      </c>
      <c r="AY181" s="152" t="s">
        <v>122</v>
      </c>
    </row>
    <row r="182" spans="2:51" s="13" customFormat="1" ht="12">
      <c r="B182" s="158"/>
      <c r="D182" s="148" t="s">
        <v>144</v>
      </c>
      <c r="E182" s="159" t="s">
        <v>3</v>
      </c>
      <c r="F182" s="160" t="s">
        <v>204</v>
      </c>
      <c r="H182" s="161">
        <v>4.57</v>
      </c>
      <c r="I182" s="162"/>
      <c r="L182" s="158"/>
      <c r="M182" s="163"/>
      <c r="N182" s="164"/>
      <c r="O182" s="164"/>
      <c r="P182" s="164"/>
      <c r="Q182" s="164"/>
      <c r="R182" s="164"/>
      <c r="S182" s="164"/>
      <c r="T182" s="165"/>
      <c r="AT182" s="159" t="s">
        <v>144</v>
      </c>
      <c r="AU182" s="159" t="s">
        <v>131</v>
      </c>
      <c r="AV182" s="13" t="s">
        <v>131</v>
      </c>
      <c r="AW182" s="13" t="s">
        <v>34</v>
      </c>
      <c r="AX182" s="13" t="s">
        <v>73</v>
      </c>
      <c r="AY182" s="159" t="s">
        <v>122</v>
      </c>
    </row>
    <row r="183" spans="2:51" s="13" customFormat="1" ht="12">
      <c r="B183" s="158"/>
      <c r="D183" s="148" t="s">
        <v>144</v>
      </c>
      <c r="E183" s="159" t="s">
        <v>3</v>
      </c>
      <c r="F183" s="160" t="s">
        <v>205</v>
      </c>
      <c r="H183" s="161">
        <v>4.7</v>
      </c>
      <c r="I183" s="162"/>
      <c r="L183" s="158"/>
      <c r="M183" s="163"/>
      <c r="N183" s="164"/>
      <c r="O183" s="164"/>
      <c r="P183" s="164"/>
      <c r="Q183" s="164"/>
      <c r="R183" s="164"/>
      <c r="S183" s="164"/>
      <c r="T183" s="165"/>
      <c r="AT183" s="159" t="s">
        <v>144</v>
      </c>
      <c r="AU183" s="159" t="s">
        <v>131</v>
      </c>
      <c r="AV183" s="13" t="s">
        <v>131</v>
      </c>
      <c r="AW183" s="13" t="s">
        <v>34</v>
      </c>
      <c r="AX183" s="13" t="s">
        <v>73</v>
      </c>
      <c r="AY183" s="159" t="s">
        <v>122</v>
      </c>
    </row>
    <row r="184" spans="2:51" s="15" customFormat="1" ht="12">
      <c r="B184" s="174"/>
      <c r="D184" s="148" t="s">
        <v>144</v>
      </c>
      <c r="E184" s="175" t="s">
        <v>3</v>
      </c>
      <c r="F184" s="176" t="s">
        <v>179</v>
      </c>
      <c r="H184" s="177">
        <v>9.27</v>
      </c>
      <c r="I184" s="178"/>
      <c r="L184" s="174"/>
      <c r="M184" s="179"/>
      <c r="N184" s="180"/>
      <c r="O184" s="180"/>
      <c r="P184" s="180"/>
      <c r="Q184" s="180"/>
      <c r="R184" s="180"/>
      <c r="S184" s="180"/>
      <c r="T184" s="181"/>
      <c r="AT184" s="175" t="s">
        <v>144</v>
      </c>
      <c r="AU184" s="175" t="s">
        <v>131</v>
      </c>
      <c r="AV184" s="15" t="s">
        <v>139</v>
      </c>
      <c r="AW184" s="15" t="s">
        <v>34</v>
      </c>
      <c r="AX184" s="15" t="s">
        <v>73</v>
      </c>
      <c r="AY184" s="175" t="s">
        <v>122</v>
      </c>
    </row>
    <row r="185" spans="2:51" s="14" customFormat="1" ht="12">
      <c r="B185" s="166"/>
      <c r="D185" s="148" t="s">
        <v>144</v>
      </c>
      <c r="E185" s="167" t="s">
        <v>3</v>
      </c>
      <c r="F185" s="168" t="s">
        <v>169</v>
      </c>
      <c r="H185" s="169">
        <v>177.47</v>
      </c>
      <c r="I185" s="170"/>
      <c r="L185" s="166"/>
      <c r="M185" s="171"/>
      <c r="N185" s="172"/>
      <c r="O185" s="172"/>
      <c r="P185" s="172"/>
      <c r="Q185" s="172"/>
      <c r="R185" s="172"/>
      <c r="S185" s="172"/>
      <c r="T185" s="173"/>
      <c r="AT185" s="167" t="s">
        <v>144</v>
      </c>
      <c r="AU185" s="167" t="s">
        <v>131</v>
      </c>
      <c r="AV185" s="14" t="s">
        <v>130</v>
      </c>
      <c r="AW185" s="14" t="s">
        <v>34</v>
      </c>
      <c r="AX185" s="14" t="s">
        <v>81</v>
      </c>
      <c r="AY185" s="167" t="s">
        <v>122</v>
      </c>
    </row>
    <row r="186" spans="2:65" s="1" customFormat="1" ht="16.5" customHeight="1">
      <c r="B186" s="138"/>
      <c r="C186" s="139" t="s">
        <v>123</v>
      </c>
      <c r="D186" s="139" t="s">
        <v>125</v>
      </c>
      <c r="E186" s="140" t="s">
        <v>206</v>
      </c>
      <c r="F186" s="141" t="s">
        <v>207</v>
      </c>
      <c r="G186" s="142" t="s">
        <v>128</v>
      </c>
      <c r="H186" s="143">
        <v>14.29</v>
      </c>
      <c r="I186" s="144">
        <v>445.2</v>
      </c>
      <c r="J186" s="145">
        <f>ROUND(I186*H186,2)</f>
        <v>6361.91</v>
      </c>
      <c r="K186" s="141" t="s">
        <v>129</v>
      </c>
      <c r="L186" s="33"/>
      <c r="M186" s="314" t="s">
        <v>3</v>
      </c>
      <c r="N186" s="315"/>
      <c r="O186" s="315"/>
      <c r="P186" s="315"/>
      <c r="Q186" s="315"/>
      <c r="R186" s="315"/>
      <c r="S186" s="315"/>
      <c r="T186" s="316"/>
      <c r="AR186" s="146" t="s">
        <v>130</v>
      </c>
      <c r="AT186" s="146" t="s">
        <v>125</v>
      </c>
      <c r="AU186" s="146" t="s">
        <v>131</v>
      </c>
      <c r="AY186" s="18" t="s">
        <v>122</v>
      </c>
      <c r="BE186" s="147">
        <f>IF(N186="základní",J186,0)</f>
        <v>0</v>
      </c>
      <c r="BF186" s="147">
        <f>IF(N186="snížená",J186,0)</f>
        <v>0</v>
      </c>
      <c r="BG186" s="147">
        <f>IF(N186="zákl. přenesená",J186,0)</f>
        <v>0</v>
      </c>
      <c r="BH186" s="147">
        <f>IF(N186="sníž. přenesená",J186,0)</f>
        <v>0</v>
      </c>
      <c r="BI186" s="147">
        <f>IF(N186="nulová",J186,0)</f>
        <v>0</v>
      </c>
      <c r="BJ186" s="18" t="s">
        <v>131</v>
      </c>
      <c r="BK186" s="147">
        <f>ROUND(I186*H186,2)</f>
        <v>6361.91</v>
      </c>
      <c r="BL186" s="18" t="s">
        <v>130</v>
      </c>
      <c r="BM186" s="146" t="s">
        <v>208</v>
      </c>
    </row>
    <row r="187" spans="2:47" s="1" customFormat="1" ht="12">
      <c r="B187" s="33"/>
      <c r="D187" s="148" t="s">
        <v>133</v>
      </c>
      <c r="F187" s="149" t="s">
        <v>209</v>
      </c>
      <c r="I187" s="89"/>
      <c r="L187" s="33"/>
      <c r="M187" s="150"/>
      <c r="N187" s="53"/>
      <c r="O187" s="53"/>
      <c r="P187" s="53"/>
      <c r="Q187" s="53"/>
      <c r="R187" s="53"/>
      <c r="S187" s="53"/>
      <c r="T187" s="54"/>
      <c r="AT187" s="18" t="s">
        <v>133</v>
      </c>
      <c r="AU187" s="18" t="s">
        <v>131</v>
      </c>
    </row>
    <row r="188" spans="2:51" s="12" customFormat="1" ht="12">
      <c r="B188" s="151"/>
      <c r="D188" s="148" t="s">
        <v>144</v>
      </c>
      <c r="E188" s="152" t="s">
        <v>3</v>
      </c>
      <c r="F188" s="153" t="s">
        <v>176</v>
      </c>
      <c r="H188" s="152" t="s">
        <v>3</v>
      </c>
      <c r="I188" s="154"/>
      <c r="L188" s="151"/>
      <c r="M188" s="155"/>
      <c r="N188" s="156"/>
      <c r="O188" s="156"/>
      <c r="P188" s="156"/>
      <c r="Q188" s="156"/>
      <c r="R188" s="156"/>
      <c r="S188" s="156"/>
      <c r="T188" s="157"/>
      <c r="AT188" s="152" t="s">
        <v>144</v>
      </c>
      <c r="AU188" s="152" t="s">
        <v>131</v>
      </c>
      <c r="AV188" s="12" t="s">
        <v>81</v>
      </c>
      <c r="AW188" s="12" t="s">
        <v>34</v>
      </c>
      <c r="AX188" s="12" t="s">
        <v>73</v>
      </c>
      <c r="AY188" s="152" t="s">
        <v>122</v>
      </c>
    </row>
    <row r="189" spans="2:51" s="12" customFormat="1" ht="12">
      <c r="B189" s="151"/>
      <c r="D189" s="148" t="s">
        <v>144</v>
      </c>
      <c r="E189" s="152" t="s">
        <v>3</v>
      </c>
      <c r="F189" s="153" t="s">
        <v>146</v>
      </c>
      <c r="H189" s="152" t="s">
        <v>3</v>
      </c>
      <c r="I189" s="154"/>
      <c r="L189" s="151"/>
      <c r="M189" s="155"/>
      <c r="N189" s="156"/>
      <c r="O189" s="156"/>
      <c r="P189" s="156"/>
      <c r="Q189" s="156"/>
      <c r="R189" s="156"/>
      <c r="S189" s="156"/>
      <c r="T189" s="157"/>
      <c r="AT189" s="152" t="s">
        <v>144</v>
      </c>
      <c r="AU189" s="152" t="s">
        <v>131</v>
      </c>
      <c r="AV189" s="12" t="s">
        <v>81</v>
      </c>
      <c r="AW189" s="12" t="s">
        <v>34</v>
      </c>
      <c r="AX189" s="12" t="s">
        <v>73</v>
      </c>
      <c r="AY189" s="152" t="s">
        <v>122</v>
      </c>
    </row>
    <row r="190" spans="2:51" s="12" customFormat="1" ht="12">
      <c r="B190" s="151"/>
      <c r="D190" s="148" t="s">
        <v>144</v>
      </c>
      <c r="E190" s="152" t="s">
        <v>3</v>
      </c>
      <c r="F190" s="153" t="s">
        <v>162</v>
      </c>
      <c r="H190" s="152" t="s">
        <v>3</v>
      </c>
      <c r="I190" s="154"/>
      <c r="L190" s="151"/>
      <c r="M190" s="155"/>
      <c r="N190" s="156"/>
      <c r="O190" s="156"/>
      <c r="P190" s="156"/>
      <c r="Q190" s="156"/>
      <c r="R190" s="156"/>
      <c r="S190" s="156"/>
      <c r="T190" s="157"/>
      <c r="AT190" s="152" t="s">
        <v>144</v>
      </c>
      <c r="AU190" s="152" t="s">
        <v>131</v>
      </c>
      <c r="AV190" s="12" t="s">
        <v>81</v>
      </c>
      <c r="AW190" s="12" t="s">
        <v>34</v>
      </c>
      <c r="AX190" s="12" t="s">
        <v>73</v>
      </c>
      <c r="AY190" s="152" t="s">
        <v>122</v>
      </c>
    </row>
    <row r="191" spans="2:51" s="13" customFormat="1" ht="12">
      <c r="B191" s="158"/>
      <c r="D191" s="148" t="s">
        <v>144</v>
      </c>
      <c r="E191" s="159" t="s">
        <v>3</v>
      </c>
      <c r="F191" s="160" t="s">
        <v>210</v>
      </c>
      <c r="H191" s="161">
        <v>7.66</v>
      </c>
      <c r="I191" s="162"/>
      <c r="L191" s="158"/>
      <c r="M191" s="163"/>
      <c r="N191" s="164"/>
      <c r="O191" s="164"/>
      <c r="P191" s="164"/>
      <c r="Q191" s="164"/>
      <c r="R191" s="164"/>
      <c r="S191" s="164"/>
      <c r="T191" s="165"/>
      <c r="AT191" s="159" t="s">
        <v>144</v>
      </c>
      <c r="AU191" s="159" t="s">
        <v>131</v>
      </c>
      <c r="AV191" s="13" t="s">
        <v>131</v>
      </c>
      <c r="AW191" s="13" t="s">
        <v>34</v>
      </c>
      <c r="AX191" s="13" t="s">
        <v>73</v>
      </c>
      <c r="AY191" s="159" t="s">
        <v>122</v>
      </c>
    </row>
    <row r="192" spans="2:51" s="13" customFormat="1" ht="12">
      <c r="B192" s="158"/>
      <c r="D192" s="148" t="s">
        <v>144</v>
      </c>
      <c r="E192" s="159" t="s">
        <v>3</v>
      </c>
      <c r="F192" s="160" t="s">
        <v>211</v>
      </c>
      <c r="H192" s="161">
        <v>6.63</v>
      </c>
      <c r="I192" s="162"/>
      <c r="L192" s="158"/>
      <c r="M192" s="163"/>
      <c r="N192" s="164"/>
      <c r="O192" s="164"/>
      <c r="P192" s="164"/>
      <c r="Q192" s="164"/>
      <c r="R192" s="164"/>
      <c r="S192" s="164"/>
      <c r="T192" s="165"/>
      <c r="AT192" s="159" t="s">
        <v>144</v>
      </c>
      <c r="AU192" s="159" t="s">
        <v>131</v>
      </c>
      <c r="AV192" s="13" t="s">
        <v>131</v>
      </c>
      <c r="AW192" s="13" t="s">
        <v>34</v>
      </c>
      <c r="AX192" s="13" t="s">
        <v>73</v>
      </c>
      <c r="AY192" s="159" t="s">
        <v>122</v>
      </c>
    </row>
    <row r="193" spans="2:51" s="14" customFormat="1" ht="12">
      <c r="B193" s="166"/>
      <c r="D193" s="148" t="s">
        <v>144</v>
      </c>
      <c r="E193" s="167" t="s">
        <v>3</v>
      </c>
      <c r="F193" s="168" t="s">
        <v>169</v>
      </c>
      <c r="H193" s="169">
        <v>14.29</v>
      </c>
      <c r="I193" s="170"/>
      <c r="L193" s="166"/>
      <c r="M193" s="171"/>
      <c r="N193" s="172"/>
      <c r="O193" s="172"/>
      <c r="P193" s="172"/>
      <c r="Q193" s="172"/>
      <c r="R193" s="172"/>
      <c r="S193" s="172"/>
      <c r="T193" s="173"/>
      <c r="AT193" s="167" t="s">
        <v>144</v>
      </c>
      <c r="AU193" s="167" t="s">
        <v>131</v>
      </c>
      <c r="AV193" s="14" t="s">
        <v>130</v>
      </c>
      <c r="AW193" s="14" t="s">
        <v>34</v>
      </c>
      <c r="AX193" s="14" t="s">
        <v>81</v>
      </c>
      <c r="AY193" s="167" t="s">
        <v>122</v>
      </c>
    </row>
    <row r="194" spans="2:65" s="1" customFormat="1" ht="16.5" customHeight="1">
      <c r="B194" s="138"/>
      <c r="C194" s="139" t="s">
        <v>212</v>
      </c>
      <c r="D194" s="139" t="s">
        <v>125</v>
      </c>
      <c r="E194" s="140" t="s">
        <v>213</v>
      </c>
      <c r="F194" s="141" t="s">
        <v>214</v>
      </c>
      <c r="G194" s="142" t="s">
        <v>128</v>
      </c>
      <c r="H194" s="143">
        <v>31.447</v>
      </c>
      <c r="I194" s="144">
        <v>301.56</v>
      </c>
      <c r="J194" s="145">
        <f>ROUND(I194*H194,2)</f>
        <v>9483.16</v>
      </c>
      <c r="K194" s="141" t="s">
        <v>129</v>
      </c>
      <c r="L194" s="33"/>
      <c r="M194" s="314" t="s">
        <v>3</v>
      </c>
      <c r="N194" s="315"/>
      <c r="O194" s="315"/>
      <c r="P194" s="315"/>
      <c r="Q194" s="315"/>
      <c r="R194" s="315"/>
      <c r="S194" s="315"/>
      <c r="T194" s="316"/>
      <c r="AR194" s="146" t="s">
        <v>130</v>
      </c>
      <c r="AT194" s="146" t="s">
        <v>125</v>
      </c>
      <c r="AU194" s="146" t="s">
        <v>131</v>
      </c>
      <c r="AY194" s="18" t="s">
        <v>122</v>
      </c>
      <c r="BE194" s="147">
        <f>IF(N194="základní",J194,0)</f>
        <v>0</v>
      </c>
      <c r="BF194" s="147">
        <f>IF(N194="snížená",J194,0)</f>
        <v>0</v>
      </c>
      <c r="BG194" s="147">
        <f>IF(N194="zákl. přenesená",J194,0)</f>
        <v>0</v>
      </c>
      <c r="BH194" s="147">
        <f>IF(N194="sníž. přenesená",J194,0)</f>
        <v>0</v>
      </c>
      <c r="BI194" s="147">
        <f>IF(N194="nulová",J194,0)</f>
        <v>0</v>
      </c>
      <c r="BJ194" s="18" t="s">
        <v>131</v>
      </c>
      <c r="BK194" s="147">
        <f>ROUND(I194*H194,2)</f>
        <v>9483.16</v>
      </c>
      <c r="BL194" s="18" t="s">
        <v>130</v>
      </c>
      <c r="BM194" s="146" t="s">
        <v>215</v>
      </c>
    </row>
    <row r="195" spans="2:47" s="1" customFormat="1" ht="12">
      <c r="B195" s="33"/>
      <c r="D195" s="148" t="s">
        <v>133</v>
      </c>
      <c r="F195" s="149" t="s">
        <v>216</v>
      </c>
      <c r="I195" s="89"/>
      <c r="L195" s="33"/>
      <c r="M195" s="150"/>
      <c r="N195" s="53"/>
      <c r="O195" s="53"/>
      <c r="P195" s="53"/>
      <c r="Q195" s="53"/>
      <c r="R195" s="53"/>
      <c r="S195" s="53"/>
      <c r="T195" s="54"/>
      <c r="AT195" s="18" t="s">
        <v>133</v>
      </c>
      <c r="AU195" s="18" t="s">
        <v>131</v>
      </c>
    </row>
    <row r="196" spans="2:51" s="12" customFormat="1" ht="12">
      <c r="B196" s="151"/>
      <c r="D196" s="148" t="s">
        <v>144</v>
      </c>
      <c r="E196" s="152" t="s">
        <v>3</v>
      </c>
      <c r="F196" s="153" t="s">
        <v>217</v>
      </c>
      <c r="H196" s="152" t="s">
        <v>3</v>
      </c>
      <c r="I196" s="154"/>
      <c r="L196" s="151"/>
      <c r="M196" s="155"/>
      <c r="N196" s="156"/>
      <c r="O196" s="156"/>
      <c r="P196" s="156"/>
      <c r="Q196" s="156"/>
      <c r="R196" s="156"/>
      <c r="S196" s="156"/>
      <c r="T196" s="157"/>
      <c r="AT196" s="152" t="s">
        <v>144</v>
      </c>
      <c r="AU196" s="152" t="s">
        <v>131</v>
      </c>
      <c r="AV196" s="12" t="s">
        <v>81</v>
      </c>
      <c r="AW196" s="12" t="s">
        <v>34</v>
      </c>
      <c r="AX196" s="12" t="s">
        <v>73</v>
      </c>
      <c r="AY196" s="152" t="s">
        <v>122</v>
      </c>
    </row>
    <row r="197" spans="2:51" s="12" customFormat="1" ht="12">
      <c r="B197" s="151"/>
      <c r="D197" s="148" t="s">
        <v>144</v>
      </c>
      <c r="E197" s="152" t="s">
        <v>3</v>
      </c>
      <c r="F197" s="153" t="s">
        <v>146</v>
      </c>
      <c r="H197" s="152" t="s">
        <v>3</v>
      </c>
      <c r="I197" s="154"/>
      <c r="L197" s="151"/>
      <c r="M197" s="155"/>
      <c r="N197" s="156"/>
      <c r="O197" s="156"/>
      <c r="P197" s="156"/>
      <c r="Q197" s="156"/>
      <c r="R197" s="156"/>
      <c r="S197" s="156"/>
      <c r="T197" s="157"/>
      <c r="AT197" s="152" t="s">
        <v>144</v>
      </c>
      <c r="AU197" s="152" t="s">
        <v>131</v>
      </c>
      <c r="AV197" s="12" t="s">
        <v>81</v>
      </c>
      <c r="AW197" s="12" t="s">
        <v>34</v>
      </c>
      <c r="AX197" s="12" t="s">
        <v>73</v>
      </c>
      <c r="AY197" s="152" t="s">
        <v>122</v>
      </c>
    </row>
    <row r="198" spans="2:51" s="12" customFormat="1" ht="12">
      <c r="B198" s="151"/>
      <c r="D198" s="148" t="s">
        <v>144</v>
      </c>
      <c r="E198" s="152" t="s">
        <v>3</v>
      </c>
      <c r="F198" s="153" t="s">
        <v>154</v>
      </c>
      <c r="H198" s="152" t="s">
        <v>3</v>
      </c>
      <c r="I198" s="154"/>
      <c r="L198" s="151"/>
      <c r="M198" s="155"/>
      <c r="N198" s="156"/>
      <c r="O198" s="156"/>
      <c r="P198" s="156"/>
      <c r="Q198" s="156"/>
      <c r="R198" s="156"/>
      <c r="S198" s="156"/>
      <c r="T198" s="157"/>
      <c r="AT198" s="152" t="s">
        <v>144</v>
      </c>
      <c r="AU198" s="152" t="s">
        <v>131</v>
      </c>
      <c r="AV198" s="12" t="s">
        <v>81</v>
      </c>
      <c r="AW198" s="12" t="s">
        <v>34</v>
      </c>
      <c r="AX198" s="12" t="s">
        <v>73</v>
      </c>
      <c r="AY198" s="152" t="s">
        <v>122</v>
      </c>
    </row>
    <row r="199" spans="2:51" s="13" customFormat="1" ht="12">
      <c r="B199" s="158"/>
      <c r="D199" s="148" t="s">
        <v>144</v>
      </c>
      <c r="E199" s="159" t="s">
        <v>3</v>
      </c>
      <c r="F199" s="160" t="s">
        <v>218</v>
      </c>
      <c r="H199" s="161">
        <v>11.54</v>
      </c>
      <c r="I199" s="162"/>
      <c r="L199" s="158"/>
      <c r="M199" s="163"/>
      <c r="N199" s="164"/>
      <c r="O199" s="164"/>
      <c r="P199" s="164"/>
      <c r="Q199" s="164"/>
      <c r="R199" s="164"/>
      <c r="S199" s="164"/>
      <c r="T199" s="165"/>
      <c r="AT199" s="159" t="s">
        <v>144</v>
      </c>
      <c r="AU199" s="159" t="s">
        <v>131</v>
      </c>
      <c r="AV199" s="13" t="s">
        <v>131</v>
      </c>
      <c r="AW199" s="13" t="s">
        <v>34</v>
      </c>
      <c r="AX199" s="13" t="s">
        <v>73</v>
      </c>
      <c r="AY199" s="159" t="s">
        <v>122</v>
      </c>
    </row>
    <row r="200" spans="2:51" s="13" customFormat="1" ht="12">
      <c r="B200" s="158"/>
      <c r="D200" s="148" t="s">
        <v>144</v>
      </c>
      <c r="E200" s="159" t="s">
        <v>3</v>
      </c>
      <c r="F200" s="160" t="s">
        <v>219</v>
      </c>
      <c r="H200" s="161">
        <v>-0.178</v>
      </c>
      <c r="I200" s="162"/>
      <c r="L200" s="158"/>
      <c r="M200" s="163"/>
      <c r="N200" s="164"/>
      <c r="O200" s="164"/>
      <c r="P200" s="164"/>
      <c r="Q200" s="164"/>
      <c r="R200" s="164"/>
      <c r="S200" s="164"/>
      <c r="T200" s="165"/>
      <c r="AT200" s="159" t="s">
        <v>144</v>
      </c>
      <c r="AU200" s="159" t="s">
        <v>131</v>
      </c>
      <c r="AV200" s="13" t="s">
        <v>131</v>
      </c>
      <c r="AW200" s="13" t="s">
        <v>34</v>
      </c>
      <c r="AX200" s="13" t="s">
        <v>73</v>
      </c>
      <c r="AY200" s="159" t="s">
        <v>122</v>
      </c>
    </row>
    <row r="201" spans="2:51" s="13" customFormat="1" ht="12">
      <c r="B201" s="158"/>
      <c r="D201" s="148" t="s">
        <v>144</v>
      </c>
      <c r="E201" s="159" t="s">
        <v>3</v>
      </c>
      <c r="F201" s="160" t="s">
        <v>220</v>
      </c>
      <c r="H201" s="161">
        <v>0.54</v>
      </c>
      <c r="I201" s="162"/>
      <c r="L201" s="158"/>
      <c r="M201" s="163"/>
      <c r="N201" s="164"/>
      <c r="O201" s="164"/>
      <c r="P201" s="164"/>
      <c r="Q201" s="164"/>
      <c r="R201" s="164"/>
      <c r="S201" s="164"/>
      <c r="T201" s="165"/>
      <c r="AT201" s="159" t="s">
        <v>144</v>
      </c>
      <c r="AU201" s="159" t="s">
        <v>131</v>
      </c>
      <c r="AV201" s="13" t="s">
        <v>131</v>
      </c>
      <c r="AW201" s="13" t="s">
        <v>34</v>
      </c>
      <c r="AX201" s="13" t="s">
        <v>73</v>
      </c>
      <c r="AY201" s="159" t="s">
        <v>122</v>
      </c>
    </row>
    <row r="202" spans="2:51" s="15" customFormat="1" ht="12">
      <c r="B202" s="174"/>
      <c r="D202" s="148" t="s">
        <v>144</v>
      </c>
      <c r="E202" s="175" t="s">
        <v>3</v>
      </c>
      <c r="F202" s="176" t="s">
        <v>179</v>
      </c>
      <c r="H202" s="177">
        <v>11.902</v>
      </c>
      <c r="I202" s="178"/>
      <c r="L202" s="174"/>
      <c r="M202" s="179"/>
      <c r="N202" s="180"/>
      <c r="O202" s="180"/>
      <c r="P202" s="180"/>
      <c r="Q202" s="180"/>
      <c r="R202" s="180"/>
      <c r="S202" s="180"/>
      <c r="T202" s="181"/>
      <c r="AT202" s="175" t="s">
        <v>144</v>
      </c>
      <c r="AU202" s="175" t="s">
        <v>131</v>
      </c>
      <c r="AV202" s="15" t="s">
        <v>139</v>
      </c>
      <c r="AW202" s="15" t="s">
        <v>34</v>
      </c>
      <c r="AX202" s="15" t="s">
        <v>73</v>
      </c>
      <c r="AY202" s="175" t="s">
        <v>122</v>
      </c>
    </row>
    <row r="203" spans="2:51" s="12" customFormat="1" ht="12">
      <c r="B203" s="151"/>
      <c r="D203" s="148" t="s">
        <v>144</v>
      </c>
      <c r="E203" s="152" t="s">
        <v>3</v>
      </c>
      <c r="F203" s="153" t="s">
        <v>156</v>
      </c>
      <c r="H203" s="152" t="s">
        <v>3</v>
      </c>
      <c r="I203" s="154"/>
      <c r="L203" s="151"/>
      <c r="M203" s="155"/>
      <c r="N203" s="156"/>
      <c r="O203" s="156"/>
      <c r="P203" s="156"/>
      <c r="Q203" s="156"/>
      <c r="R203" s="156"/>
      <c r="S203" s="156"/>
      <c r="T203" s="157"/>
      <c r="AT203" s="152" t="s">
        <v>144</v>
      </c>
      <c r="AU203" s="152" t="s">
        <v>131</v>
      </c>
      <c r="AV203" s="12" t="s">
        <v>81</v>
      </c>
      <c r="AW203" s="12" t="s">
        <v>34</v>
      </c>
      <c r="AX203" s="12" t="s">
        <v>73</v>
      </c>
      <c r="AY203" s="152" t="s">
        <v>122</v>
      </c>
    </row>
    <row r="204" spans="2:51" s="13" customFormat="1" ht="12">
      <c r="B204" s="158"/>
      <c r="D204" s="148" t="s">
        <v>144</v>
      </c>
      <c r="E204" s="159" t="s">
        <v>3</v>
      </c>
      <c r="F204" s="160" t="s">
        <v>221</v>
      </c>
      <c r="H204" s="161">
        <v>1.825</v>
      </c>
      <c r="I204" s="162"/>
      <c r="L204" s="158"/>
      <c r="M204" s="163"/>
      <c r="N204" s="164"/>
      <c r="O204" s="164"/>
      <c r="P204" s="164"/>
      <c r="Q204" s="164"/>
      <c r="R204" s="164"/>
      <c r="S204" s="164"/>
      <c r="T204" s="165"/>
      <c r="AT204" s="159" t="s">
        <v>144</v>
      </c>
      <c r="AU204" s="159" t="s">
        <v>131</v>
      </c>
      <c r="AV204" s="13" t="s">
        <v>131</v>
      </c>
      <c r="AW204" s="13" t="s">
        <v>34</v>
      </c>
      <c r="AX204" s="13" t="s">
        <v>73</v>
      </c>
      <c r="AY204" s="159" t="s">
        <v>122</v>
      </c>
    </row>
    <row r="205" spans="2:51" s="15" customFormat="1" ht="12">
      <c r="B205" s="174"/>
      <c r="D205" s="148" t="s">
        <v>144</v>
      </c>
      <c r="E205" s="175" t="s">
        <v>3</v>
      </c>
      <c r="F205" s="176" t="s">
        <v>179</v>
      </c>
      <c r="H205" s="177">
        <v>1.825</v>
      </c>
      <c r="I205" s="178"/>
      <c r="L205" s="174"/>
      <c r="M205" s="179"/>
      <c r="N205" s="180"/>
      <c r="O205" s="180"/>
      <c r="P205" s="180"/>
      <c r="Q205" s="180"/>
      <c r="R205" s="180"/>
      <c r="S205" s="180"/>
      <c r="T205" s="181"/>
      <c r="AT205" s="175" t="s">
        <v>144</v>
      </c>
      <c r="AU205" s="175" t="s">
        <v>131</v>
      </c>
      <c r="AV205" s="15" t="s">
        <v>139</v>
      </c>
      <c r="AW205" s="15" t="s">
        <v>34</v>
      </c>
      <c r="AX205" s="15" t="s">
        <v>73</v>
      </c>
      <c r="AY205" s="175" t="s">
        <v>122</v>
      </c>
    </row>
    <row r="206" spans="2:51" s="12" customFormat="1" ht="12">
      <c r="B206" s="151"/>
      <c r="D206" s="148" t="s">
        <v>144</v>
      </c>
      <c r="E206" s="152" t="s">
        <v>3</v>
      </c>
      <c r="F206" s="153" t="s">
        <v>158</v>
      </c>
      <c r="H206" s="152" t="s">
        <v>3</v>
      </c>
      <c r="I206" s="154"/>
      <c r="L206" s="151"/>
      <c r="M206" s="155"/>
      <c r="N206" s="156"/>
      <c r="O206" s="156"/>
      <c r="P206" s="156"/>
      <c r="Q206" s="156"/>
      <c r="R206" s="156"/>
      <c r="S206" s="156"/>
      <c r="T206" s="157"/>
      <c r="AT206" s="152" t="s">
        <v>144</v>
      </c>
      <c r="AU206" s="152" t="s">
        <v>131</v>
      </c>
      <c r="AV206" s="12" t="s">
        <v>81</v>
      </c>
      <c r="AW206" s="12" t="s">
        <v>34</v>
      </c>
      <c r="AX206" s="12" t="s">
        <v>73</v>
      </c>
      <c r="AY206" s="152" t="s">
        <v>122</v>
      </c>
    </row>
    <row r="207" spans="2:51" s="13" customFormat="1" ht="12">
      <c r="B207" s="158"/>
      <c r="D207" s="148" t="s">
        <v>144</v>
      </c>
      <c r="E207" s="159" t="s">
        <v>3</v>
      </c>
      <c r="F207" s="160" t="s">
        <v>222</v>
      </c>
      <c r="H207" s="161">
        <v>3.128</v>
      </c>
      <c r="I207" s="162"/>
      <c r="L207" s="158"/>
      <c r="M207" s="163"/>
      <c r="N207" s="164"/>
      <c r="O207" s="164"/>
      <c r="P207" s="164"/>
      <c r="Q207" s="164"/>
      <c r="R207" s="164"/>
      <c r="S207" s="164"/>
      <c r="T207" s="165"/>
      <c r="AT207" s="159" t="s">
        <v>144</v>
      </c>
      <c r="AU207" s="159" t="s">
        <v>131</v>
      </c>
      <c r="AV207" s="13" t="s">
        <v>131</v>
      </c>
      <c r="AW207" s="13" t="s">
        <v>34</v>
      </c>
      <c r="AX207" s="13" t="s">
        <v>73</v>
      </c>
      <c r="AY207" s="159" t="s">
        <v>122</v>
      </c>
    </row>
    <row r="208" spans="2:51" s="13" customFormat="1" ht="12">
      <c r="B208" s="158"/>
      <c r="D208" s="148" t="s">
        <v>144</v>
      </c>
      <c r="E208" s="159" t="s">
        <v>3</v>
      </c>
      <c r="F208" s="160" t="s">
        <v>223</v>
      </c>
      <c r="H208" s="161">
        <v>0.14</v>
      </c>
      <c r="I208" s="162"/>
      <c r="L208" s="158"/>
      <c r="M208" s="163"/>
      <c r="N208" s="164"/>
      <c r="O208" s="164"/>
      <c r="P208" s="164"/>
      <c r="Q208" s="164"/>
      <c r="R208" s="164"/>
      <c r="S208" s="164"/>
      <c r="T208" s="165"/>
      <c r="AT208" s="159" t="s">
        <v>144</v>
      </c>
      <c r="AU208" s="159" t="s">
        <v>131</v>
      </c>
      <c r="AV208" s="13" t="s">
        <v>131</v>
      </c>
      <c r="AW208" s="13" t="s">
        <v>34</v>
      </c>
      <c r="AX208" s="13" t="s">
        <v>73</v>
      </c>
      <c r="AY208" s="159" t="s">
        <v>122</v>
      </c>
    </row>
    <row r="209" spans="2:51" s="15" customFormat="1" ht="12">
      <c r="B209" s="174"/>
      <c r="D209" s="148" t="s">
        <v>144</v>
      </c>
      <c r="E209" s="175" t="s">
        <v>3</v>
      </c>
      <c r="F209" s="176" t="s">
        <v>179</v>
      </c>
      <c r="H209" s="177">
        <v>3.268</v>
      </c>
      <c r="I209" s="178"/>
      <c r="L209" s="174"/>
      <c r="M209" s="179"/>
      <c r="N209" s="180"/>
      <c r="O209" s="180"/>
      <c r="P209" s="180"/>
      <c r="Q209" s="180"/>
      <c r="R209" s="180"/>
      <c r="S209" s="180"/>
      <c r="T209" s="181"/>
      <c r="AT209" s="175" t="s">
        <v>144</v>
      </c>
      <c r="AU209" s="175" t="s">
        <v>131</v>
      </c>
      <c r="AV209" s="15" t="s">
        <v>139</v>
      </c>
      <c r="AW209" s="15" t="s">
        <v>34</v>
      </c>
      <c r="AX209" s="15" t="s">
        <v>73</v>
      </c>
      <c r="AY209" s="175" t="s">
        <v>122</v>
      </c>
    </row>
    <row r="210" spans="2:51" s="12" customFormat="1" ht="12">
      <c r="B210" s="151"/>
      <c r="D210" s="148" t="s">
        <v>144</v>
      </c>
      <c r="E210" s="152" t="s">
        <v>3</v>
      </c>
      <c r="F210" s="153" t="s">
        <v>184</v>
      </c>
      <c r="H210" s="152" t="s">
        <v>3</v>
      </c>
      <c r="I210" s="154"/>
      <c r="L210" s="151"/>
      <c r="M210" s="155"/>
      <c r="N210" s="156"/>
      <c r="O210" s="156"/>
      <c r="P210" s="156"/>
      <c r="Q210" s="156"/>
      <c r="R210" s="156"/>
      <c r="S210" s="156"/>
      <c r="T210" s="157"/>
      <c r="AT210" s="152" t="s">
        <v>144</v>
      </c>
      <c r="AU210" s="152" t="s">
        <v>131</v>
      </c>
      <c r="AV210" s="12" t="s">
        <v>81</v>
      </c>
      <c r="AW210" s="12" t="s">
        <v>34</v>
      </c>
      <c r="AX210" s="12" t="s">
        <v>73</v>
      </c>
      <c r="AY210" s="152" t="s">
        <v>122</v>
      </c>
    </row>
    <row r="211" spans="2:51" s="13" customFormat="1" ht="12">
      <c r="B211" s="158"/>
      <c r="D211" s="148" t="s">
        <v>144</v>
      </c>
      <c r="E211" s="159" t="s">
        <v>3</v>
      </c>
      <c r="F211" s="160" t="s">
        <v>224</v>
      </c>
      <c r="H211" s="161">
        <v>1.26</v>
      </c>
      <c r="I211" s="162"/>
      <c r="L211" s="158"/>
      <c r="M211" s="163"/>
      <c r="N211" s="164"/>
      <c r="O211" s="164"/>
      <c r="P211" s="164"/>
      <c r="Q211" s="164"/>
      <c r="R211" s="164"/>
      <c r="S211" s="164"/>
      <c r="T211" s="165"/>
      <c r="AT211" s="159" t="s">
        <v>144</v>
      </c>
      <c r="AU211" s="159" t="s">
        <v>131</v>
      </c>
      <c r="AV211" s="13" t="s">
        <v>131</v>
      </c>
      <c r="AW211" s="13" t="s">
        <v>34</v>
      </c>
      <c r="AX211" s="13" t="s">
        <v>73</v>
      </c>
      <c r="AY211" s="159" t="s">
        <v>122</v>
      </c>
    </row>
    <row r="212" spans="2:51" s="15" customFormat="1" ht="12">
      <c r="B212" s="174"/>
      <c r="D212" s="148" t="s">
        <v>144</v>
      </c>
      <c r="E212" s="175" t="s">
        <v>3</v>
      </c>
      <c r="F212" s="176" t="s">
        <v>179</v>
      </c>
      <c r="H212" s="177">
        <v>1.26</v>
      </c>
      <c r="I212" s="178"/>
      <c r="L212" s="174"/>
      <c r="M212" s="179"/>
      <c r="N212" s="180"/>
      <c r="O212" s="180"/>
      <c r="P212" s="180"/>
      <c r="Q212" s="180"/>
      <c r="R212" s="180"/>
      <c r="S212" s="180"/>
      <c r="T212" s="181"/>
      <c r="AT212" s="175" t="s">
        <v>144</v>
      </c>
      <c r="AU212" s="175" t="s">
        <v>131</v>
      </c>
      <c r="AV212" s="15" t="s">
        <v>139</v>
      </c>
      <c r="AW212" s="15" t="s">
        <v>34</v>
      </c>
      <c r="AX212" s="15" t="s">
        <v>73</v>
      </c>
      <c r="AY212" s="175" t="s">
        <v>122</v>
      </c>
    </row>
    <row r="213" spans="2:51" s="12" customFormat="1" ht="12">
      <c r="B213" s="151"/>
      <c r="D213" s="148" t="s">
        <v>144</v>
      </c>
      <c r="E213" s="152" t="s">
        <v>3</v>
      </c>
      <c r="F213" s="153" t="s">
        <v>187</v>
      </c>
      <c r="H213" s="152" t="s">
        <v>3</v>
      </c>
      <c r="I213" s="154"/>
      <c r="L213" s="151"/>
      <c r="M213" s="155"/>
      <c r="N213" s="156"/>
      <c r="O213" s="156"/>
      <c r="P213" s="156"/>
      <c r="Q213" s="156"/>
      <c r="R213" s="156"/>
      <c r="S213" s="156"/>
      <c r="T213" s="157"/>
      <c r="AT213" s="152" t="s">
        <v>144</v>
      </c>
      <c r="AU213" s="152" t="s">
        <v>131</v>
      </c>
      <c r="AV213" s="12" t="s">
        <v>81</v>
      </c>
      <c r="AW213" s="12" t="s">
        <v>34</v>
      </c>
      <c r="AX213" s="12" t="s">
        <v>73</v>
      </c>
      <c r="AY213" s="152" t="s">
        <v>122</v>
      </c>
    </row>
    <row r="214" spans="2:51" s="13" customFormat="1" ht="12">
      <c r="B214" s="158"/>
      <c r="D214" s="148" t="s">
        <v>144</v>
      </c>
      <c r="E214" s="159" t="s">
        <v>3</v>
      </c>
      <c r="F214" s="160" t="s">
        <v>225</v>
      </c>
      <c r="H214" s="161">
        <v>1.299</v>
      </c>
      <c r="I214" s="162"/>
      <c r="L214" s="158"/>
      <c r="M214" s="163"/>
      <c r="N214" s="164"/>
      <c r="O214" s="164"/>
      <c r="P214" s="164"/>
      <c r="Q214" s="164"/>
      <c r="R214" s="164"/>
      <c r="S214" s="164"/>
      <c r="T214" s="165"/>
      <c r="AT214" s="159" t="s">
        <v>144</v>
      </c>
      <c r="AU214" s="159" t="s">
        <v>131</v>
      </c>
      <c r="AV214" s="13" t="s">
        <v>131</v>
      </c>
      <c r="AW214" s="13" t="s">
        <v>34</v>
      </c>
      <c r="AX214" s="13" t="s">
        <v>73</v>
      </c>
      <c r="AY214" s="159" t="s">
        <v>122</v>
      </c>
    </row>
    <row r="215" spans="2:51" s="15" customFormat="1" ht="12">
      <c r="B215" s="174"/>
      <c r="D215" s="148" t="s">
        <v>144</v>
      </c>
      <c r="E215" s="175" t="s">
        <v>3</v>
      </c>
      <c r="F215" s="176" t="s">
        <v>179</v>
      </c>
      <c r="H215" s="177">
        <v>1.299</v>
      </c>
      <c r="I215" s="178"/>
      <c r="L215" s="174"/>
      <c r="M215" s="179"/>
      <c r="N215" s="180"/>
      <c r="O215" s="180"/>
      <c r="P215" s="180"/>
      <c r="Q215" s="180"/>
      <c r="R215" s="180"/>
      <c r="S215" s="180"/>
      <c r="T215" s="181"/>
      <c r="AT215" s="175" t="s">
        <v>144</v>
      </c>
      <c r="AU215" s="175" t="s">
        <v>131</v>
      </c>
      <c r="AV215" s="15" t="s">
        <v>139</v>
      </c>
      <c r="AW215" s="15" t="s">
        <v>34</v>
      </c>
      <c r="AX215" s="15" t="s">
        <v>73</v>
      </c>
      <c r="AY215" s="175" t="s">
        <v>122</v>
      </c>
    </row>
    <row r="216" spans="2:51" s="12" customFormat="1" ht="12">
      <c r="B216" s="151"/>
      <c r="D216" s="148" t="s">
        <v>144</v>
      </c>
      <c r="E216" s="152" t="s">
        <v>3</v>
      </c>
      <c r="F216" s="153" t="s">
        <v>189</v>
      </c>
      <c r="H216" s="152" t="s">
        <v>3</v>
      </c>
      <c r="I216" s="154"/>
      <c r="L216" s="151"/>
      <c r="M216" s="155"/>
      <c r="N216" s="156"/>
      <c r="O216" s="156"/>
      <c r="P216" s="156"/>
      <c r="Q216" s="156"/>
      <c r="R216" s="156"/>
      <c r="S216" s="156"/>
      <c r="T216" s="157"/>
      <c r="AT216" s="152" t="s">
        <v>144</v>
      </c>
      <c r="AU216" s="152" t="s">
        <v>131</v>
      </c>
      <c r="AV216" s="12" t="s">
        <v>81</v>
      </c>
      <c r="AW216" s="12" t="s">
        <v>34</v>
      </c>
      <c r="AX216" s="12" t="s">
        <v>73</v>
      </c>
      <c r="AY216" s="152" t="s">
        <v>122</v>
      </c>
    </row>
    <row r="217" spans="2:51" s="13" customFormat="1" ht="12">
      <c r="B217" s="158"/>
      <c r="D217" s="148" t="s">
        <v>144</v>
      </c>
      <c r="E217" s="159" t="s">
        <v>3</v>
      </c>
      <c r="F217" s="160" t="s">
        <v>226</v>
      </c>
      <c r="H217" s="161">
        <v>2</v>
      </c>
      <c r="I217" s="162"/>
      <c r="L217" s="158"/>
      <c r="M217" s="163"/>
      <c r="N217" s="164"/>
      <c r="O217" s="164"/>
      <c r="P217" s="164"/>
      <c r="Q217" s="164"/>
      <c r="R217" s="164"/>
      <c r="S217" s="164"/>
      <c r="T217" s="165"/>
      <c r="AT217" s="159" t="s">
        <v>144</v>
      </c>
      <c r="AU217" s="159" t="s">
        <v>131</v>
      </c>
      <c r="AV217" s="13" t="s">
        <v>131</v>
      </c>
      <c r="AW217" s="13" t="s">
        <v>34</v>
      </c>
      <c r="AX217" s="13" t="s">
        <v>73</v>
      </c>
      <c r="AY217" s="159" t="s">
        <v>122</v>
      </c>
    </row>
    <row r="218" spans="2:51" s="15" customFormat="1" ht="12">
      <c r="B218" s="174"/>
      <c r="D218" s="148" t="s">
        <v>144</v>
      </c>
      <c r="E218" s="175" t="s">
        <v>3</v>
      </c>
      <c r="F218" s="176" t="s">
        <v>179</v>
      </c>
      <c r="H218" s="177">
        <v>2</v>
      </c>
      <c r="I218" s="178"/>
      <c r="L218" s="174"/>
      <c r="M218" s="179"/>
      <c r="N218" s="180"/>
      <c r="O218" s="180"/>
      <c r="P218" s="180"/>
      <c r="Q218" s="180"/>
      <c r="R218" s="180"/>
      <c r="S218" s="180"/>
      <c r="T218" s="181"/>
      <c r="AT218" s="175" t="s">
        <v>144</v>
      </c>
      <c r="AU218" s="175" t="s">
        <v>131</v>
      </c>
      <c r="AV218" s="15" t="s">
        <v>139</v>
      </c>
      <c r="AW218" s="15" t="s">
        <v>34</v>
      </c>
      <c r="AX218" s="15" t="s">
        <v>73</v>
      </c>
      <c r="AY218" s="175" t="s">
        <v>122</v>
      </c>
    </row>
    <row r="219" spans="2:51" s="12" customFormat="1" ht="12">
      <c r="B219" s="151"/>
      <c r="D219" s="148" t="s">
        <v>144</v>
      </c>
      <c r="E219" s="152" t="s">
        <v>3</v>
      </c>
      <c r="F219" s="153" t="s">
        <v>192</v>
      </c>
      <c r="H219" s="152" t="s">
        <v>3</v>
      </c>
      <c r="I219" s="154"/>
      <c r="L219" s="151"/>
      <c r="M219" s="155"/>
      <c r="N219" s="156"/>
      <c r="O219" s="156"/>
      <c r="P219" s="156"/>
      <c r="Q219" s="156"/>
      <c r="R219" s="156"/>
      <c r="S219" s="156"/>
      <c r="T219" s="157"/>
      <c r="AT219" s="152" t="s">
        <v>144</v>
      </c>
      <c r="AU219" s="152" t="s">
        <v>131</v>
      </c>
      <c r="AV219" s="12" t="s">
        <v>81</v>
      </c>
      <c r="AW219" s="12" t="s">
        <v>34</v>
      </c>
      <c r="AX219" s="12" t="s">
        <v>73</v>
      </c>
      <c r="AY219" s="152" t="s">
        <v>122</v>
      </c>
    </row>
    <row r="220" spans="2:51" s="13" customFormat="1" ht="12">
      <c r="B220" s="158"/>
      <c r="D220" s="148" t="s">
        <v>144</v>
      </c>
      <c r="E220" s="159" t="s">
        <v>3</v>
      </c>
      <c r="F220" s="160" t="s">
        <v>227</v>
      </c>
      <c r="H220" s="161">
        <v>1.904</v>
      </c>
      <c r="I220" s="162"/>
      <c r="L220" s="158"/>
      <c r="M220" s="163"/>
      <c r="N220" s="164"/>
      <c r="O220" s="164"/>
      <c r="P220" s="164"/>
      <c r="Q220" s="164"/>
      <c r="R220" s="164"/>
      <c r="S220" s="164"/>
      <c r="T220" s="165"/>
      <c r="AT220" s="159" t="s">
        <v>144</v>
      </c>
      <c r="AU220" s="159" t="s">
        <v>131</v>
      </c>
      <c r="AV220" s="13" t="s">
        <v>131</v>
      </c>
      <c r="AW220" s="13" t="s">
        <v>34</v>
      </c>
      <c r="AX220" s="13" t="s">
        <v>73</v>
      </c>
      <c r="AY220" s="159" t="s">
        <v>122</v>
      </c>
    </row>
    <row r="221" spans="2:51" s="13" customFormat="1" ht="12">
      <c r="B221" s="158"/>
      <c r="D221" s="148" t="s">
        <v>144</v>
      </c>
      <c r="E221" s="159" t="s">
        <v>3</v>
      </c>
      <c r="F221" s="160" t="s">
        <v>228</v>
      </c>
      <c r="H221" s="161">
        <v>0.12</v>
      </c>
      <c r="I221" s="162"/>
      <c r="L221" s="158"/>
      <c r="M221" s="163"/>
      <c r="N221" s="164"/>
      <c r="O221" s="164"/>
      <c r="P221" s="164"/>
      <c r="Q221" s="164"/>
      <c r="R221" s="164"/>
      <c r="S221" s="164"/>
      <c r="T221" s="165"/>
      <c r="AT221" s="159" t="s">
        <v>144</v>
      </c>
      <c r="AU221" s="159" t="s">
        <v>131</v>
      </c>
      <c r="AV221" s="13" t="s">
        <v>131</v>
      </c>
      <c r="AW221" s="13" t="s">
        <v>34</v>
      </c>
      <c r="AX221" s="13" t="s">
        <v>73</v>
      </c>
      <c r="AY221" s="159" t="s">
        <v>122</v>
      </c>
    </row>
    <row r="222" spans="2:51" s="15" customFormat="1" ht="12">
      <c r="B222" s="174"/>
      <c r="D222" s="148" t="s">
        <v>144</v>
      </c>
      <c r="E222" s="175" t="s">
        <v>3</v>
      </c>
      <c r="F222" s="176" t="s">
        <v>179</v>
      </c>
      <c r="H222" s="177">
        <v>2.024</v>
      </c>
      <c r="I222" s="178"/>
      <c r="L222" s="174"/>
      <c r="M222" s="179"/>
      <c r="N222" s="180"/>
      <c r="O222" s="180"/>
      <c r="P222" s="180"/>
      <c r="Q222" s="180"/>
      <c r="R222" s="180"/>
      <c r="S222" s="180"/>
      <c r="T222" s="181"/>
      <c r="AT222" s="175" t="s">
        <v>144</v>
      </c>
      <c r="AU222" s="175" t="s">
        <v>131</v>
      </c>
      <c r="AV222" s="15" t="s">
        <v>139</v>
      </c>
      <c r="AW222" s="15" t="s">
        <v>34</v>
      </c>
      <c r="AX222" s="15" t="s">
        <v>73</v>
      </c>
      <c r="AY222" s="175" t="s">
        <v>122</v>
      </c>
    </row>
    <row r="223" spans="2:51" s="12" customFormat="1" ht="12">
      <c r="B223" s="151"/>
      <c r="D223" s="148" t="s">
        <v>144</v>
      </c>
      <c r="E223" s="152" t="s">
        <v>3</v>
      </c>
      <c r="F223" s="153" t="s">
        <v>195</v>
      </c>
      <c r="H223" s="152" t="s">
        <v>3</v>
      </c>
      <c r="I223" s="154"/>
      <c r="L223" s="151"/>
      <c r="M223" s="155"/>
      <c r="N223" s="156"/>
      <c r="O223" s="156"/>
      <c r="P223" s="156"/>
      <c r="Q223" s="156"/>
      <c r="R223" s="156"/>
      <c r="S223" s="156"/>
      <c r="T223" s="157"/>
      <c r="AT223" s="152" t="s">
        <v>144</v>
      </c>
      <c r="AU223" s="152" t="s">
        <v>131</v>
      </c>
      <c r="AV223" s="12" t="s">
        <v>81</v>
      </c>
      <c r="AW223" s="12" t="s">
        <v>34</v>
      </c>
      <c r="AX223" s="12" t="s">
        <v>73</v>
      </c>
      <c r="AY223" s="152" t="s">
        <v>122</v>
      </c>
    </row>
    <row r="224" spans="2:51" s="13" customFormat="1" ht="12">
      <c r="B224" s="158"/>
      <c r="D224" s="148" t="s">
        <v>144</v>
      </c>
      <c r="E224" s="159" t="s">
        <v>3</v>
      </c>
      <c r="F224" s="160" t="s">
        <v>229</v>
      </c>
      <c r="H224" s="161">
        <v>1.237</v>
      </c>
      <c r="I224" s="162"/>
      <c r="L224" s="158"/>
      <c r="M224" s="163"/>
      <c r="N224" s="164"/>
      <c r="O224" s="164"/>
      <c r="P224" s="164"/>
      <c r="Q224" s="164"/>
      <c r="R224" s="164"/>
      <c r="S224" s="164"/>
      <c r="T224" s="165"/>
      <c r="AT224" s="159" t="s">
        <v>144</v>
      </c>
      <c r="AU224" s="159" t="s">
        <v>131</v>
      </c>
      <c r="AV224" s="13" t="s">
        <v>131</v>
      </c>
      <c r="AW224" s="13" t="s">
        <v>34</v>
      </c>
      <c r="AX224" s="13" t="s">
        <v>73</v>
      </c>
      <c r="AY224" s="159" t="s">
        <v>122</v>
      </c>
    </row>
    <row r="225" spans="2:51" s="15" customFormat="1" ht="12">
      <c r="B225" s="174"/>
      <c r="D225" s="148" t="s">
        <v>144</v>
      </c>
      <c r="E225" s="175" t="s">
        <v>3</v>
      </c>
      <c r="F225" s="176" t="s">
        <v>179</v>
      </c>
      <c r="H225" s="177">
        <v>1.237</v>
      </c>
      <c r="I225" s="178"/>
      <c r="L225" s="174"/>
      <c r="M225" s="179"/>
      <c r="N225" s="180"/>
      <c r="O225" s="180"/>
      <c r="P225" s="180"/>
      <c r="Q225" s="180"/>
      <c r="R225" s="180"/>
      <c r="S225" s="180"/>
      <c r="T225" s="181"/>
      <c r="AT225" s="175" t="s">
        <v>144</v>
      </c>
      <c r="AU225" s="175" t="s">
        <v>131</v>
      </c>
      <c r="AV225" s="15" t="s">
        <v>139</v>
      </c>
      <c r="AW225" s="15" t="s">
        <v>34</v>
      </c>
      <c r="AX225" s="15" t="s">
        <v>73</v>
      </c>
      <c r="AY225" s="175" t="s">
        <v>122</v>
      </c>
    </row>
    <row r="226" spans="2:51" s="12" customFormat="1" ht="12">
      <c r="B226" s="151"/>
      <c r="D226" s="148" t="s">
        <v>144</v>
      </c>
      <c r="E226" s="152" t="s">
        <v>3</v>
      </c>
      <c r="F226" s="153" t="s">
        <v>166</v>
      </c>
      <c r="H226" s="152" t="s">
        <v>3</v>
      </c>
      <c r="I226" s="154"/>
      <c r="L226" s="151"/>
      <c r="M226" s="155"/>
      <c r="N226" s="156"/>
      <c r="O226" s="156"/>
      <c r="P226" s="156"/>
      <c r="Q226" s="156"/>
      <c r="R226" s="156"/>
      <c r="S226" s="156"/>
      <c r="T226" s="157"/>
      <c r="AT226" s="152" t="s">
        <v>144</v>
      </c>
      <c r="AU226" s="152" t="s">
        <v>131</v>
      </c>
      <c r="AV226" s="12" t="s">
        <v>81</v>
      </c>
      <c r="AW226" s="12" t="s">
        <v>34</v>
      </c>
      <c r="AX226" s="12" t="s">
        <v>73</v>
      </c>
      <c r="AY226" s="152" t="s">
        <v>122</v>
      </c>
    </row>
    <row r="227" spans="2:51" s="13" customFormat="1" ht="12">
      <c r="B227" s="158"/>
      <c r="D227" s="148" t="s">
        <v>144</v>
      </c>
      <c r="E227" s="159" t="s">
        <v>3</v>
      </c>
      <c r="F227" s="160" t="s">
        <v>230</v>
      </c>
      <c r="H227" s="161">
        <v>3.139</v>
      </c>
      <c r="I227" s="162"/>
      <c r="L227" s="158"/>
      <c r="M227" s="163"/>
      <c r="N227" s="164"/>
      <c r="O227" s="164"/>
      <c r="P227" s="164"/>
      <c r="Q227" s="164"/>
      <c r="R227" s="164"/>
      <c r="S227" s="164"/>
      <c r="T227" s="165"/>
      <c r="AT227" s="159" t="s">
        <v>144</v>
      </c>
      <c r="AU227" s="159" t="s">
        <v>131</v>
      </c>
      <c r="AV227" s="13" t="s">
        <v>131</v>
      </c>
      <c r="AW227" s="13" t="s">
        <v>34</v>
      </c>
      <c r="AX227" s="13" t="s">
        <v>73</v>
      </c>
      <c r="AY227" s="159" t="s">
        <v>122</v>
      </c>
    </row>
    <row r="228" spans="2:51" s="13" customFormat="1" ht="12">
      <c r="B228" s="158"/>
      <c r="D228" s="148" t="s">
        <v>144</v>
      </c>
      <c r="E228" s="159" t="s">
        <v>3</v>
      </c>
      <c r="F228" s="160" t="s">
        <v>231</v>
      </c>
      <c r="H228" s="161">
        <v>0.06</v>
      </c>
      <c r="I228" s="162"/>
      <c r="L228" s="158"/>
      <c r="M228" s="163"/>
      <c r="N228" s="164"/>
      <c r="O228" s="164"/>
      <c r="P228" s="164"/>
      <c r="Q228" s="164"/>
      <c r="R228" s="164"/>
      <c r="S228" s="164"/>
      <c r="T228" s="165"/>
      <c r="AT228" s="159" t="s">
        <v>144</v>
      </c>
      <c r="AU228" s="159" t="s">
        <v>131</v>
      </c>
      <c r="AV228" s="13" t="s">
        <v>131</v>
      </c>
      <c r="AW228" s="13" t="s">
        <v>34</v>
      </c>
      <c r="AX228" s="13" t="s">
        <v>73</v>
      </c>
      <c r="AY228" s="159" t="s">
        <v>122</v>
      </c>
    </row>
    <row r="229" spans="2:51" s="15" customFormat="1" ht="12">
      <c r="B229" s="174"/>
      <c r="D229" s="148" t="s">
        <v>144</v>
      </c>
      <c r="E229" s="175" t="s">
        <v>3</v>
      </c>
      <c r="F229" s="176" t="s">
        <v>179</v>
      </c>
      <c r="H229" s="177">
        <v>3.199</v>
      </c>
      <c r="I229" s="178"/>
      <c r="L229" s="174"/>
      <c r="M229" s="179"/>
      <c r="N229" s="180"/>
      <c r="O229" s="180"/>
      <c r="P229" s="180"/>
      <c r="Q229" s="180"/>
      <c r="R229" s="180"/>
      <c r="S229" s="180"/>
      <c r="T229" s="181"/>
      <c r="AT229" s="175" t="s">
        <v>144</v>
      </c>
      <c r="AU229" s="175" t="s">
        <v>131</v>
      </c>
      <c r="AV229" s="15" t="s">
        <v>139</v>
      </c>
      <c r="AW229" s="15" t="s">
        <v>34</v>
      </c>
      <c r="AX229" s="15" t="s">
        <v>73</v>
      </c>
      <c r="AY229" s="175" t="s">
        <v>122</v>
      </c>
    </row>
    <row r="230" spans="2:51" s="12" customFormat="1" ht="12">
      <c r="B230" s="151"/>
      <c r="D230" s="148" t="s">
        <v>144</v>
      </c>
      <c r="E230" s="152" t="s">
        <v>3</v>
      </c>
      <c r="F230" s="153" t="s">
        <v>201</v>
      </c>
      <c r="H230" s="152" t="s">
        <v>3</v>
      </c>
      <c r="I230" s="154"/>
      <c r="L230" s="151"/>
      <c r="M230" s="155"/>
      <c r="N230" s="156"/>
      <c r="O230" s="156"/>
      <c r="P230" s="156"/>
      <c r="Q230" s="156"/>
      <c r="R230" s="156"/>
      <c r="S230" s="156"/>
      <c r="T230" s="157"/>
      <c r="AT230" s="152" t="s">
        <v>144</v>
      </c>
      <c r="AU230" s="152" t="s">
        <v>131</v>
      </c>
      <c r="AV230" s="12" t="s">
        <v>81</v>
      </c>
      <c r="AW230" s="12" t="s">
        <v>34</v>
      </c>
      <c r="AX230" s="12" t="s">
        <v>73</v>
      </c>
      <c r="AY230" s="152" t="s">
        <v>122</v>
      </c>
    </row>
    <row r="231" spans="2:51" s="13" customFormat="1" ht="12">
      <c r="B231" s="158"/>
      <c r="D231" s="148" t="s">
        <v>144</v>
      </c>
      <c r="E231" s="159" t="s">
        <v>3</v>
      </c>
      <c r="F231" s="160" t="s">
        <v>232</v>
      </c>
      <c r="H231" s="161">
        <v>1.911</v>
      </c>
      <c r="I231" s="162"/>
      <c r="L231" s="158"/>
      <c r="M231" s="163"/>
      <c r="N231" s="164"/>
      <c r="O231" s="164"/>
      <c r="P231" s="164"/>
      <c r="Q231" s="164"/>
      <c r="R231" s="164"/>
      <c r="S231" s="164"/>
      <c r="T231" s="165"/>
      <c r="AT231" s="159" t="s">
        <v>144</v>
      </c>
      <c r="AU231" s="159" t="s">
        <v>131</v>
      </c>
      <c r="AV231" s="13" t="s">
        <v>131</v>
      </c>
      <c r="AW231" s="13" t="s">
        <v>34</v>
      </c>
      <c r="AX231" s="13" t="s">
        <v>73</v>
      </c>
      <c r="AY231" s="159" t="s">
        <v>122</v>
      </c>
    </row>
    <row r="232" spans="2:51" s="13" customFormat="1" ht="12">
      <c r="B232" s="158"/>
      <c r="D232" s="148" t="s">
        <v>144</v>
      </c>
      <c r="E232" s="159" t="s">
        <v>3</v>
      </c>
      <c r="F232" s="160" t="s">
        <v>233</v>
      </c>
      <c r="H232" s="161">
        <v>0.28</v>
      </c>
      <c r="I232" s="162"/>
      <c r="L232" s="158"/>
      <c r="M232" s="163"/>
      <c r="N232" s="164"/>
      <c r="O232" s="164"/>
      <c r="P232" s="164"/>
      <c r="Q232" s="164"/>
      <c r="R232" s="164"/>
      <c r="S232" s="164"/>
      <c r="T232" s="165"/>
      <c r="AT232" s="159" t="s">
        <v>144</v>
      </c>
      <c r="AU232" s="159" t="s">
        <v>131</v>
      </c>
      <c r="AV232" s="13" t="s">
        <v>131</v>
      </c>
      <c r="AW232" s="13" t="s">
        <v>34</v>
      </c>
      <c r="AX232" s="13" t="s">
        <v>73</v>
      </c>
      <c r="AY232" s="159" t="s">
        <v>122</v>
      </c>
    </row>
    <row r="233" spans="2:51" s="15" customFormat="1" ht="12">
      <c r="B233" s="174"/>
      <c r="D233" s="148" t="s">
        <v>144</v>
      </c>
      <c r="E233" s="175" t="s">
        <v>3</v>
      </c>
      <c r="F233" s="176" t="s">
        <v>179</v>
      </c>
      <c r="H233" s="177">
        <v>2.191</v>
      </c>
      <c r="I233" s="178"/>
      <c r="L233" s="174"/>
      <c r="M233" s="179"/>
      <c r="N233" s="180"/>
      <c r="O233" s="180"/>
      <c r="P233" s="180"/>
      <c r="Q233" s="180"/>
      <c r="R233" s="180"/>
      <c r="S233" s="180"/>
      <c r="T233" s="181"/>
      <c r="AT233" s="175" t="s">
        <v>144</v>
      </c>
      <c r="AU233" s="175" t="s">
        <v>131</v>
      </c>
      <c r="AV233" s="15" t="s">
        <v>139</v>
      </c>
      <c r="AW233" s="15" t="s">
        <v>34</v>
      </c>
      <c r="AX233" s="15" t="s">
        <v>73</v>
      </c>
      <c r="AY233" s="175" t="s">
        <v>122</v>
      </c>
    </row>
    <row r="234" spans="2:51" s="12" customFormat="1" ht="12">
      <c r="B234" s="151"/>
      <c r="D234" s="148" t="s">
        <v>144</v>
      </c>
      <c r="E234" s="152" t="s">
        <v>3</v>
      </c>
      <c r="F234" s="153" t="s">
        <v>203</v>
      </c>
      <c r="H234" s="152" t="s">
        <v>3</v>
      </c>
      <c r="I234" s="154"/>
      <c r="L234" s="151"/>
      <c r="M234" s="155"/>
      <c r="N234" s="156"/>
      <c r="O234" s="156"/>
      <c r="P234" s="156"/>
      <c r="Q234" s="156"/>
      <c r="R234" s="156"/>
      <c r="S234" s="156"/>
      <c r="T234" s="157"/>
      <c r="AT234" s="152" t="s">
        <v>144</v>
      </c>
      <c r="AU234" s="152" t="s">
        <v>131</v>
      </c>
      <c r="AV234" s="12" t="s">
        <v>81</v>
      </c>
      <c r="AW234" s="12" t="s">
        <v>34</v>
      </c>
      <c r="AX234" s="12" t="s">
        <v>73</v>
      </c>
      <c r="AY234" s="152" t="s">
        <v>122</v>
      </c>
    </row>
    <row r="235" spans="2:51" s="13" customFormat="1" ht="12">
      <c r="B235" s="158"/>
      <c r="D235" s="148" t="s">
        <v>144</v>
      </c>
      <c r="E235" s="159" t="s">
        <v>3</v>
      </c>
      <c r="F235" s="160" t="s">
        <v>234</v>
      </c>
      <c r="H235" s="161">
        <v>1.242</v>
      </c>
      <c r="I235" s="162"/>
      <c r="L235" s="158"/>
      <c r="M235" s="163"/>
      <c r="N235" s="164"/>
      <c r="O235" s="164"/>
      <c r="P235" s="164"/>
      <c r="Q235" s="164"/>
      <c r="R235" s="164"/>
      <c r="S235" s="164"/>
      <c r="T235" s="165"/>
      <c r="AT235" s="159" t="s">
        <v>144</v>
      </c>
      <c r="AU235" s="159" t="s">
        <v>131</v>
      </c>
      <c r="AV235" s="13" t="s">
        <v>131</v>
      </c>
      <c r="AW235" s="13" t="s">
        <v>34</v>
      </c>
      <c r="AX235" s="13" t="s">
        <v>73</v>
      </c>
      <c r="AY235" s="159" t="s">
        <v>122</v>
      </c>
    </row>
    <row r="236" spans="2:51" s="15" customFormat="1" ht="12">
      <c r="B236" s="174"/>
      <c r="D236" s="148" t="s">
        <v>144</v>
      </c>
      <c r="E236" s="175" t="s">
        <v>3</v>
      </c>
      <c r="F236" s="176" t="s">
        <v>179</v>
      </c>
      <c r="H236" s="177">
        <v>1.242</v>
      </c>
      <c r="I236" s="178"/>
      <c r="L236" s="174"/>
      <c r="M236" s="179"/>
      <c r="N236" s="180"/>
      <c r="O236" s="180"/>
      <c r="P236" s="180"/>
      <c r="Q236" s="180"/>
      <c r="R236" s="180"/>
      <c r="S236" s="180"/>
      <c r="T236" s="181"/>
      <c r="AT236" s="175" t="s">
        <v>144</v>
      </c>
      <c r="AU236" s="175" t="s">
        <v>131</v>
      </c>
      <c r="AV236" s="15" t="s">
        <v>139</v>
      </c>
      <c r="AW236" s="15" t="s">
        <v>34</v>
      </c>
      <c r="AX236" s="15" t="s">
        <v>73</v>
      </c>
      <c r="AY236" s="175" t="s">
        <v>122</v>
      </c>
    </row>
    <row r="237" spans="2:51" s="14" customFormat="1" ht="12">
      <c r="B237" s="166"/>
      <c r="D237" s="148" t="s">
        <v>144</v>
      </c>
      <c r="E237" s="167" t="s">
        <v>3</v>
      </c>
      <c r="F237" s="168" t="s">
        <v>169</v>
      </c>
      <c r="H237" s="169">
        <v>31.447</v>
      </c>
      <c r="I237" s="170"/>
      <c r="L237" s="166"/>
      <c r="M237" s="171"/>
      <c r="N237" s="172"/>
      <c r="O237" s="172"/>
      <c r="P237" s="172"/>
      <c r="Q237" s="172"/>
      <c r="R237" s="172"/>
      <c r="S237" s="172"/>
      <c r="T237" s="173"/>
      <c r="AT237" s="167" t="s">
        <v>144</v>
      </c>
      <c r="AU237" s="167" t="s">
        <v>131</v>
      </c>
      <c r="AV237" s="14" t="s">
        <v>130</v>
      </c>
      <c r="AW237" s="14" t="s">
        <v>34</v>
      </c>
      <c r="AX237" s="14" t="s">
        <v>81</v>
      </c>
      <c r="AY237" s="167" t="s">
        <v>122</v>
      </c>
    </row>
    <row r="238" spans="2:65" s="1" customFormat="1" ht="16.5" customHeight="1">
      <c r="B238" s="138"/>
      <c r="C238" s="139" t="s">
        <v>235</v>
      </c>
      <c r="D238" s="139" t="s">
        <v>125</v>
      </c>
      <c r="E238" s="140" t="s">
        <v>236</v>
      </c>
      <c r="F238" s="141" t="s">
        <v>237</v>
      </c>
      <c r="G238" s="142" t="s">
        <v>128</v>
      </c>
      <c r="H238" s="143">
        <v>31.447</v>
      </c>
      <c r="I238" s="144">
        <v>27.551999999999996</v>
      </c>
      <c r="J238" s="145">
        <f>ROUND(I238*H238,2)</f>
        <v>866.43</v>
      </c>
      <c r="K238" s="141" t="s">
        <v>129</v>
      </c>
      <c r="L238" s="33"/>
      <c r="M238" s="314" t="s">
        <v>3</v>
      </c>
      <c r="N238" s="315"/>
      <c r="O238" s="315"/>
      <c r="P238" s="315"/>
      <c r="Q238" s="315"/>
      <c r="R238" s="315"/>
      <c r="S238" s="315"/>
      <c r="T238" s="316"/>
      <c r="AR238" s="146" t="s">
        <v>130</v>
      </c>
      <c r="AT238" s="146" t="s">
        <v>125</v>
      </c>
      <c r="AU238" s="146" t="s">
        <v>131</v>
      </c>
      <c r="AY238" s="18" t="s">
        <v>122</v>
      </c>
      <c r="BE238" s="147">
        <f>IF(N238="základní",J238,0)</f>
        <v>0</v>
      </c>
      <c r="BF238" s="147">
        <f>IF(N238="snížená",J238,0)</f>
        <v>0</v>
      </c>
      <c r="BG238" s="147">
        <f>IF(N238="zákl. přenesená",J238,0)</f>
        <v>0</v>
      </c>
      <c r="BH238" s="147">
        <f>IF(N238="sníž. přenesená",J238,0)</f>
        <v>0</v>
      </c>
      <c r="BI238" s="147">
        <f>IF(N238="nulová",J238,0)</f>
        <v>0</v>
      </c>
      <c r="BJ238" s="18" t="s">
        <v>131</v>
      </c>
      <c r="BK238" s="147">
        <f>ROUND(I238*H238,2)</f>
        <v>866.43</v>
      </c>
      <c r="BL238" s="18" t="s">
        <v>130</v>
      </c>
      <c r="BM238" s="146" t="s">
        <v>238</v>
      </c>
    </row>
    <row r="239" spans="2:47" s="1" customFormat="1" ht="12">
      <c r="B239" s="33"/>
      <c r="D239" s="148" t="s">
        <v>133</v>
      </c>
      <c r="F239" s="149" t="s">
        <v>239</v>
      </c>
      <c r="I239" s="89"/>
      <c r="L239" s="33"/>
      <c r="M239" s="150"/>
      <c r="N239" s="53"/>
      <c r="O239" s="53"/>
      <c r="P239" s="53"/>
      <c r="Q239" s="53"/>
      <c r="R239" s="53"/>
      <c r="S239" s="53"/>
      <c r="T239" s="54"/>
      <c r="AT239" s="18" t="s">
        <v>133</v>
      </c>
      <c r="AU239" s="18" t="s">
        <v>131</v>
      </c>
    </row>
    <row r="240" spans="2:51" s="12" customFormat="1" ht="12">
      <c r="B240" s="151"/>
      <c r="D240" s="148" t="s">
        <v>144</v>
      </c>
      <c r="E240" s="152" t="s">
        <v>3</v>
      </c>
      <c r="F240" s="153" t="s">
        <v>217</v>
      </c>
      <c r="H240" s="152" t="s">
        <v>3</v>
      </c>
      <c r="I240" s="154"/>
      <c r="L240" s="151"/>
      <c r="M240" s="155"/>
      <c r="N240" s="156"/>
      <c r="O240" s="156"/>
      <c r="P240" s="156"/>
      <c r="Q240" s="156"/>
      <c r="R240" s="156"/>
      <c r="S240" s="156"/>
      <c r="T240" s="157"/>
      <c r="AT240" s="152" t="s">
        <v>144</v>
      </c>
      <c r="AU240" s="152" t="s">
        <v>131</v>
      </c>
      <c r="AV240" s="12" t="s">
        <v>81</v>
      </c>
      <c r="AW240" s="12" t="s">
        <v>34</v>
      </c>
      <c r="AX240" s="12" t="s">
        <v>73</v>
      </c>
      <c r="AY240" s="152" t="s">
        <v>122</v>
      </c>
    </row>
    <row r="241" spans="2:51" s="12" customFormat="1" ht="12">
      <c r="B241" s="151"/>
      <c r="D241" s="148" t="s">
        <v>144</v>
      </c>
      <c r="E241" s="152" t="s">
        <v>3</v>
      </c>
      <c r="F241" s="153" t="s">
        <v>146</v>
      </c>
      <c r="H241" s="152" t="s">
        <v>3</v>
      </c>
      <c r="I241" s="154"/>
      <c r="L241" s="151"/>
      <c r="M241" s="155"/>
      <c r="N241" s="156"/>
      <c r="O241" s="156"/>
      <c r="P241" s="156"/>
      <c r="Q241" s="156"/>
      <c r="R241" s="156"/>
      <c r="S241" s="156"/>
      <c r="T241" s="157"/>
      <c r="AT241" s="152" t="s">
        <v>144</v>
      </c>
      <c r="AU241" s="152" t="s">
        <v>131</v>
      </c>
      <c r="AV241" s="12" t="s">
        <v>81</v>
      </c>
      <c r="AW241" s="12" t="s">
        <v>34</v>
      </c>
      <c r="AX241" s="12" t="s">
        <v>73</v>
      </c>
      <c r="AY241" s="152" t="s">
        <v>122</v>
      </c>
    </row>
    <row r="242" spans="2:51" s="12" customFormat="1" ht="12">
      <c r="B242" s="151"/>
      <c r="D242" s="148" t="s">
        <v>144</v>
      </c>
      <c r="E242" s="152" t="s">
        <v>3</v>
      </c>
      <c r="F242" s="153" t="s">
        <v>154</v>
      </c>
      <c r="H242" s="152" t="s">
        <v>3</v>
      </c>
      <c r="I242" s="154"/>
      <c r="L242" s="151"/>
      <c r="M242" s="155"/>
      <c r="N242" s="156"/>
      <c r="O242" s="156"/>
      <c r="P242" s="156"/>
      <c r="Q242" s="156"/>
      <c r="R242" s="156"/>
      <c r="S242" s="156"/>
      <c r="T242" s="157"/>
      <c r="AT242" s="152" t="s">
        <v>144</v>
      </c>
      <c r="AU242" s="152" t="s">
        <v>131</v>
      </c>
      <c r="AV242" s="12" t="s">
        <v>81</v>
      </c>
      <c r="AW242" s="12" t="s">
        <v>34</v>
      </c>
      <c r="AX242" s="12" t="s">
        <v>73</v>
      </c>
      <c r="AY242" s="152" t="s">
        <v>122</v>
      </c>
    </row>
    <row r="243" spans="2:51" s="13" customFormat="1" ht="12">
      <c r="B243" s="158"/>
      <c r="D243" s="148" t="s">
        <v>144</v>
      </c>
      <c r="E243" s="159" t="s">
        <v>3</v>
      </c>
      <c r="F243" s="160" t="s">
        <v>218</v>
      </c>
      <c r="H243" s="161">
        <v>11.54</v>
      </c>
      <c r="I243" s="162"/>
      <c r="L243" s="158"/>
      <c r="M243" s="163"/>
      <c r="N243" s="164"/>
      <c r="O243" s="164"/>
      <c r="P243" s="164"/>
      <c r="Q243" s="164"/>
      <c r="R243" s="164"/>
      <c r="S243" s="164"/>
      <c r="T243" s="165"/>
      <c r="AT243" s="159" t="s">
        <v>144</v>
      </c>
      <c r="AU243" s="159" t="s">
        <v>131</v>
      </c>
      <c r="AV243" s="13" t="s">
        <v>131</v>
      </c>
      <c r="AW243" s="13" t="s">
        <v>34</v>
      </c>
      <c r="AX243" s="13" t="s">
        <v>73</v>
      </c>
      <c r="AY243" s="159" t="s">
        <v>122</v>
      </c>
    </row>
    <row r="244" spans="2:51" s="13" customFormat="1" ht="12">
      <c r="B244" s="158"/>
      <c r="D244" s="148" t="s">
        <v>144</v>
      </c>
      <c r="E244" s="159" t="s">
        <v>3</v>
      </c>
      <c r="F244" s="160" t="s">
        <v>219</v>
      </c>
      <c r="H244" s="161">
        <v>-0.178</v>
      </c>
      <c r="I244" s="162"/>
      <c r="L244" s="158"/>
      <c r="M244" s="163"/>
      <c r="N244" s="164"/>
      <c r="O244" s="164"/>
      <c r="P244" s="164"/>
      <c r="Q244" s="164"/>
      <c r="R244" s="164"/>
      <c r="S244" s="164"/>
      <c r="T244" s="165"/>
      <c r="AT244" s="159" t="s">
        <v>144</v>
      </c>
      <c r="AU244" s="159" t="s">
        <v>131</v>
      </c>
      <c r="AV244" s="13" t="s">
        <v>131</v>
      </c>
      <c r="AW244" s="13" t="s">
        <v>34</v>
      </c>
      <c r="AX244" s="13" t="s">
        <v>73</v>
      </c>
      <c r="AY244" s="159" t="s">
        <v>122</v>
      </c>
    </row>
    <row r="245" spans="2:51" s="13" customFormat="1" ht="12">
      <c r="B245" s="158"/>
      <c r="D245" s="148" t="s">
        <v>144</v>
      </c>
      <c r="E245" s="159" t="s">
        <v>3</v>
      </c>
      <c r="F245" s="160" t="s">
        <v>220</v>
      </c>
      <c r="H245" s="161">
        <v>0.54</v>
      </c>
      <c r="I245" s="162"/>
      <c r="L245" s="158"/>
      <c r="M245" s="163"/>
      <c r="N245" s="164"/>
      <c r="O245" s="164"/>
      <c r="P245" s="164"/>
      <c r="Q245" s="164"/>
      <c r="R245" s="164"/>
      <c r="S245" s="164"/>
      <c r="T245" s="165"/>
      <c r="AT245" s="159" t="s">
        <v>144</v>
      </c>
      <c r="AU245" s="159" t="s">
        <v>131</v>
      </c>
      <c r="AV245" s="13" t="s">
        <v>131</v>
      </c>
      <c r="AW245" s="13" t="s">
        <v>34</v>
      </c>
      <c r="AX245" s="13" t="s">
        <v>73</v>
      </c>
      <c r="AY245" s="159" t="s">
        <v>122</v>
      </c>
    </row>
    <row r="246" spans="2:51" s="15" customFormat="1" ht="12">
      <c r="B246" s="174"/>
      <c r="D246" s="148" t="s">
        <v>144</v>
      </c>
      <c r="E246" s="175" t="s">
        <v>3</v>
      </c>
      <c r="F246" s="176" t="s">
        <v>179</v>
      </c>
      <c r="H246" s="177">
        <v>11.902</v>
      </c>
      <c r="I246" s="178"/>
      <c r="L246" s="174"/>
      <c r="M246" s="179"/>
      <c r="N246" s="180"/>
      <c r="O246" s="180"/>
      <c r="P246" s="180"/>
      <c r="Q246" s="180"/>
      <c r="R246" s="180"/>
      <c r="S246" s="180"/>
      <c r="T246" s="181"/>
      <c r="AT246" s="175" t="s">
        <v>144</v>
      </c>
      <c r="AU246" s="175" t="s">
        <v>131</v>
      </c>
      <c r="AV246" s="15" t="s">
        <v>139</v>
      </c>
      <c r="AW246" s="15" t="s">
        <v>34</v>
      </c>
      <c r="AX246" s="15" t="s">
        <v>73</v>
      </c>
      <c r="AY246" s="175" t="s">
        <v>122</v>
      </c>
    </row>
    <row r="247" spans="2:51" s="12" customFormat="1" ht="12">
      <c r="B247" s="151"/>
      <c r="D247" s="148" t="s">
        <v>144</v>
      </c>
      <c r="E247" s="152" t="s">
        <v>3</v>
      </c>
      <c r="F247" s="153" t="s">
        <v>156</v>
      </c>
      <c r="H247" s="152" t="s">
        <v>3</v>
      </c>
      <c r="I247" s="154"/>
      <c r="L247" s="151"/>
      <c r="M247" s="155"/>
      <c r="N247" s="156"/>
      <c r="O247" s="156"/>
      <c r="P247" s="156"/>
      <c r="Q247" s="156"/>
      <c r="R247" s="156"/>
      <c r="S247" s="156"/>
      <c r="T247" s="157"/>
      <c r="AT247" s="152" t="s">
        <v>144</v>
      </c>
      <c r="AU247" s="152" t="s">
        <v>131</v>
      </c>
      <c r="AV247" s="12" t="s">
        <v>81</v>
      </c>
      <c r="AW247" s="12" t="s">
        <v>34</v>
      </c>
      <c r="AX247" s="12" t="s">
        <v>73</v>
      </c>
      <c r="AY247" s="152" t="s">
        <v>122</v>
      </c>
    </row>
    <row r="248" spans="2:51" s="13" customFormat="1" ht="12">
      <c r="B248" s="158"/>
      <c r="D248" s="148" t="s">
        <v>144</v>
      </c>
      <c r="E248" s="159" t="s">
        <v>3</v>
      </c>
      <c r="F248" s="160" t="s">
        <v>221</v>
      </c>
      <c r="H248" s="161">
        <v>1.825</v>
      </c>
      <c r="I248" s="162"/>
      <c r="L248" s="158"/>
      <c r="M248" s="163"/>
      <c r="N248" s="164"/>
      <c r="O248" s="164"/>
      <c r="P248" s="164"/>
      <c r="Q248" s="164"/>
      <c r="R248" s="164"/>
      <c r="S248" s="164"/>
      <c r="T248" s="165"/>
      <c r="AT248" s="159" t="s">
        <v>144</v>
      </c>
      <c r="AU248" s="159" t="s">
        <v>131</v>
      </c>
      <c r="AV248" s="13" t="s">
        <v>131</v>
      </c>
      <c r="AW248" s="13" t="s">
        <v>34</v>
      </c>
      <c r="AX248" s="13" t="s">
        <v>73</v>
      </c>
      <c r="AY248" s="159" t="s">
        <v>122</v>
      </c>
    </row>
    <row r="249" spans="2:51" s="15" customFormat="1" ht="12">
      <c r="B249" s="174"/>
      <c r="D249" s="148" t="s">
        <v>144</v>
      </c>
      <c r="E249" s="175" t="s">
        <v>3</v>
      </c>
      <c r="F249" s="176" t="s">
        <v>179</v>
      </c>
      <c r="H249" s="177">
        <v>1.825</v>
      </c>
      <c r="I249" s="178"/>
      <c r="L249" s="174"/>
      <c r="M249" s="179"/>
      <c r="N249" s="180"/>
      <c r="O249" s="180"/>
      <c r="P249" s="180"/>
      <c r="Q249" s="180"/>
      <c r="R249" s="180"/>
      <c r="S249" s="180"/>
      <c r="T249" s="181"/>
      <c r="AT249" s="175" t="s">
        <v>144</v>
      </c>
      <c r="AU249" s="175" t="s">
        <v>131</v>
      </c>
      <c r="AV249" s="15" t="s">
        <v>139</v>
      </c>
      <c r="AW249" s="15" t="s">
        <v>34</v>
      </c>
      <c r="AX249" s="15" t="s">
        <v>73</v>
      </c>
      <c r="AY249" s="175" t="s">
        <v>122</v>
      </c>
    </row>
    <row r="250" spans="2:51" s="12" customFormat="1" ht="12">
      <c r="B250" s="151"/>
      <c r="D250" s="148" t="s">
        <v>144</v>
      </c>
      <c r="E250" s="152" t="s">
        <v>3</v>
      </c>
      <c r="F250" s="153" t="s">
        <v>158</v>
      </c>
      <c r="H250" s="152" t="s">
        <v>3</v>
      </c>
      <c r="I250" s="154"/>
      <c r="L250" s="151"/>
      <c r="M250" s="155"/>
      <c r="N250" s="156"/>
      <c r="O250" s="156"/>
      <c r="P250" s="156"/>
      <c r="Q250" s="156"/>
      <c r="R250" s="156"/>
      <c r="S250" s="156"/>
      <c r="T250" s="157"/>
      <c r="AT250" s="152" t="s">
        <v>144</v>
      </c>
      <c r="AU250" s="152" t="s">
        <v>131</v>
      </c>
      <c r="AV250" s="12" t="s">
        <v>81</v>
      </c>
      <c r="AW250" s="12" t="s">
        <v>34</v>
      </c>
      <c r="AX250" s="12" t="s">
        <v>73</v>
      </c>
      <c r="AY250" s="152" t="s">
        <v>122</v>
      </c>
    </row>
    <row r="251" spans="2:51" s="13" customFormat="1" ht="12">
      <c r="B251" s="158"/>
      <c r="D251" s="148" t="s">
        <v>144</v>
      </c>
      <c r="E251" s="159" t="s">
        <v>3</v>
      </c>
      <c r="F251" s="160" t="s">
        <v>222</v>
      </c>
      <c r="H251" s="161">
        <v>3.128</v>
      </c>
      <c r="I251" s="162"/>
      <c r="L251" s="158"/>
      <c r="M251" s="163"/>
      <c r="N251" s="164"/>
      <c r="O251" s="164"/>
      <c r="P251" s="164"/>
      <c r="Q251" s="164"/>
      <c r="R251" s="164"/>
      <c r="S251" s="164"/>
      <c r="T251" s="165"/>
      <c r="AT251" s="159" t="s">
        <v>144</v>
      </c>
      <c r="AU251" s="159" t="s">
        <v>131</v>
      </c>
      <c r="AV251" s="13" t="s">
        <v>131</v>
      </c>
      <c r="AW251" s="13" t="s">
        <v>34</v>
      </c>
      <c r="AX251" s="13" t="s">
        <v>73</v>
      </c>
      <c r="AY251" s="159" t="s">
        <v>122</v>
      </c>
    </row>
    <row r="252" spans="2:51" s="13" customFormat="1" ht="12">
      <c r="B252" s="158"/>
      <c r="D252" s="148" t="s">
        <v>144</v>
      </c>
      <c r="E252" s="159" t="s">
        <v>3</v>
      </c>
      <c r="F252" s="160" t="s">
        <v>223</v>
      </c>
      <c r="H252" s="161">
        <v>0.14</v>
      </c>
      <c r="I252" s="162"/>
      <c r="L252" s="158"/>
      <c r="M252" s="163"/>
      <c r="N252" s="164"/>
      <c r="O252" s="164"/>
      <c r="P252" s="164"/>
      <c r="Q252" s="164"/>
      <c r="R252" s="164"/>
      <c r="S252" s="164"/>
      <c r="T252" s="165"/>
      <c r="AT252" s="159" t="s">
        <v>144</v>
      </c>
      <c r="AU252" s="159" t="s">
        <v>131</v>
      </c>
      <c r="AV252" s="13" t="s">
        <v>131</v>
      </c>
      <c r="AW252" s="13" t="s">
        <v>34</v>
      </c>
      <c r="AX252" s="13" t="s">
        <v>73</v>
      </c>
      <c r="AY252" s="159" t="s">
        <v>122</v>
      </c>
    </row>
    <row r="253" spans="2:51" s="15" customFormat="1" ht="12">
      <c r="B253" s="174"/>
      <c r="D253" s="148" t="s">
        <v>144</v>
      </c>
      <c r="E253" s="175" t="s">
        <v>3</v>
      </c>
      <c r="F253" s="176" t="s">
        <v>179</v>
      </c>
      <c r="H253" s="177">
        <v>3.268</v>
      </c>
      <c r="I253" s="178"/>
      <c r="L253" s="174"/>
      <c r="M253" s="179"/>
      <c r="N253" s="180"/>
      <c r="O253" s="180"/>
      <c r="P253" s="180"/>
      <c r="Q253" s="180"/>
      <c r="R253" s="180"/>
      <c r="S253" s="180"/>
      <c r="T253" s="181"/>
      <c r="AT253" s="175" t="s">
        <v>144</v>
      </c>
      <c r="AU253" s="175" t="s">
        <v>131</v>
      </c>
      <c r="AV253" s="15" t="s">
        <v>139</v>
      </c>
      <c r="AW253" s="15" t="s">
        <v>34</v>
      </c>
      <c r="AX253" s="15" t="s">
        <v>73</v>
      </c>
      <c r="AY253" s="175" t="s">
        <v>122</v>
      </c>
    </row>
    <row r="254" spans="2:51" s="12" customFormat="1" ht="12">
      <c r="B254" s="151"/>
      <c r="D254" s="148" t="s">
        <v>144</v>
      </c>
      <c r="E254" s="152" t="s">
        <v>3</v>
      </c>
      <c r="F254" s="153" t="s">
        <v>184</v>
      </c>
      <c r="H254" s="152" t="s">
        <v>3</v>
      </c>
      <c r="I254" s="154"/>
      <c r="L254" s="151"/>
      <c r="M254" s="155"/>
      <c r="N254" s="156"/>
      <c r="O254" s="156"/>
      <c r="P254" s="156"/>
      <c r="Q254" s="156"/>
      <c r="R254" s="156"/>
      <c r="S254" s="156"/>
      <c r="T254" s="157"/>
      <c r="AT254" s="152" t="s">
        <v>144</v>
      </c>
      <c r="AU254" s="152" t="s">
        <v>131</v>
      </c>
      <c r="AV254" s="12" t="s">
        <v>81</v>
      </c>
      <c r="AW254" s="12" t="s">
        <v>34</v>
      </c>
      <c r="AX254" s="12" t="s">
        <v>73</v>
      </c>
      <c r="AY254" s="152" t="s">
        <v>122</v>
      </c>
    </row>
    <row r="255" spans="2:51" s="13" customFormat="1" ht="12">
      <c r="B255" s="158"/>
      <c r="D255" s="148" t="s">
        <v>144</v>
      </c>
      <c r="E255" s="159" t="s">
        <v>3</v>
      </c>
      <c r="F255" s="160" t="s">
        <v>224</v>
      </c>
      <c r="H255" s="161">
        <v>1.26</v>
      </c>
      <c r="I255" s="162"/>
      <c r="L255" s="158"/>
      <c r="M255" s="163"/>
      <c r="N255" s="164"/>
      <c r="O255" s="164"/>
      <c r="P255" s="164"/>
      <c r="Q255" s="164"/>
      <c r="R255" s="164"/>
      <c r="S255" s="164"/>
      <c r="T255" s="165"/>
      <c r="AT255" s="159" t="s">
        <v>144</v>
      </c>
      <c r="AU255" s="159" t="s">
        <v>131</v>
      </c>
      <c r="AV255" s="13" t="s">
        <v>131</v>
      </c>
      <c r="AW255" s="13" t="s">
        <v>34</v>
      </c>
      <c r="AX255" s="13" t="s">
        <v>73</v>
      </c>
      <c r="AY255" s="159" t="s">
        <v>122</v>
      </c>
    </row>
    <row r="256" spans="2:51" s="15" customFormat="1" ht="12">
      <c r="B256" s="174"/>
      <c r="D256" s="148" t="s">
        <v>144</v>
      </c>
      <c r="E256" s="175" t="s">
        <v>3</v>
      </c>
      <c r="F256" s="176" t="s">
        <v>179</v>
      </c>
      <c r="H256" s="177">
        <v>1.26</v>
      </c>
      <c r="I256" s="178"/>
      <c r="L256" s="174"/>
      <c r="M256" s="179"/>
      <c r="N256" s="180"/>
      <c r="O256" s="180"/>
      <c r="P256" s="180"/>
      <c r="Q256" s="180"/>
      <c r="R256" s="180"/>
      <c r="S256" s="180"/>
      <c r="T256" s="181"/>
      <c r="AT256" s="175" t="s">
        <v>144</v>
      </c>
      <c r="AU256" s="175" t="s">
        <v>131</v>
      </c>
      <c r="AV256" s="15" t="s">
        <v>139</v>
      </c>
      <c r="AW256" s="15" t="s">
        <v>34</v>
      </c>
      <c r="AX256" s="15" t="s">
        <v>73</v>
      </c>
      <c r="AY256" s="175" t="s">
        <v>122</v>
      </c>
    </row>
    <row r="257" spans="2:51" s="12" customFormat="1" ht="12">
      <c r="B257" s="151"/>
      <c r="D257" s="148" t="s">
        <v>144</v>
      </c>
      <c r="E257" s="152" t="s">
        <v>3</v>
      </c>
      <c r="F257" s="153" t="s">
        <v>187</v>
      </c>
      <c r="H257" s="152" t="s">
        <v>3</v>
      </c>
      <c r="I257" s="154"/>
      <c r="L257" s="151"/>
      <c r="M257" s="155"/>
      <c r="N257" s="156"/>
      <c r="O257" s="156"/>
      <c r="P257" s="156"/>
      <c r="Q257" s="156"/>
      <c r="R257" s="156"/>
      <c r="S257" s="156"/>
      <c r="T257" s="157"/>
      <c r="AT257" s="152" t="s">
        <v>144</v>
      </c>
      <c r="AU257" s="152" t="s">
        <v>131</v>
      </c>
      <c r="AV257" s="12" t="s">
        <v>81</v>
      </c>
      <c r="AW257" s="12" t="s">
        <v>34</v>
      </c>
      <c r="AX257" s="12" t="s">
        <v>73</v>
      </c>
      <c r="AY257" s="152" t="s">
        <v>122</v>
      </c>
    </row>
    <row r="258" spans="2:51" s="13" customFormat="1" ht="12">
      <c r="B258" s="158"/>
      <c r="D258" s="148" t="s">
        <v>144</v>
      </c>
      <c r="E258" s="159" t="s">
        <v>3</v>
      </c>
      <c r="F258" s="160" t="s">
        <v>225</v>
      </c>
      <c r="H258" s="161">
        <v>1.299</v>
      </c>
      <c r="I258" s="162"/>
      <c r="L258" s="158"/>
      <c r="M258" s="163"/>
      <c r="N258" s="164"/>
      <c r="O258" s="164"/>
      <c r="P258" s="164"/>
      <c r="Q258" s="164"/>
      <c r="R258" s="164"/>
      <c r="S258" s="164"/>
      <c r="T258" s="165"/>
      <c r="AT258" s="159" t="s">
        <v>144</v>
      </c>
      <c r="AU258" s="159" t="s">
        <v>131</v>
      </c>
      <c r="AV258" s="13" t="s">
        <v>131</v>
      </c>
      <c r="AW258" s="13" t="s">
        <v>34</v>
      </c>
      <c r="AX258" s="13" t="s">
        <v>73</v>
      </c>
      <c r="AY258" s="159" t="s">
        <v>122</v>
      </c>
    </row>
    <row r="259" spans="2:51" s="15" customFormat="1" ht="12">
      <c r="B259" s="174"/>
      <c r="D259" s="148" t="s">
        <v>144</v>
      </c>
      <c r="E259" s="175" t="s">
        <v>3</v>
      </c>
      <c r="F259" s="176" t="s">
        <v>179</v>
      </c>
      <c r="H259" s="177">
        <v>1.299</v>
      </c>
      <c r="I259" s="178"/>
      <c r="L259" s="174"/>
      <c r="M259" s="179"/>
      <c r="N259" s="180"/>
      <c r="O259" s="180"/>
      <c r="P259" s="180"/>
      <c r="Q259" s="180"/>
      <c r="R259" s="180"/>
      <c r="S259" s="180"/>
      <c r="T259" s="181"/>
      <c r="AT259" s="175" t="s">
        <v>144</v>
      </c>
      <c r="AU259" s="175" t="s">
        <v>131</v>
      </c>
      <c r="AV259" s="15" t="s">
        <v>139</v>
      </c>
      <c r="AW259" s="15" t="s">
        <v>34</v>
      </c>
      <c r="AX259" s="15" t="s">
        <v>73</v>
      </c>
      <c r="AY259" s="175" t="s">
        <v>122</v>
      </c>
    </row>
    <row r="260" spans="2:51" s="12" customFormat="1" ht="12">
      <c r="B260" s="151"/>
      <c r="D260" s="148" t="s">
        <v>144</v>
      </c>
      <c r="E260" s="152" t="s">
        <v>3</v>
      </c>
      <c r="F260" s="153" t="s">
        <v>189</v>
      </c>
      <c r="H260" s="152" t="s">
        <v>3</v>
      </c>
      <c r="I260" s="154"/>
      <c r="L260" s="151"/>
      <c r="M260" s="155"/>
      <c r="N260" s="156"/>
      <c r="O260" s="156"/>
      <c r="P260" s="156"/>
      <c r="Q260" s="156"/>
      <c r="R260" s="156"/>
      <c r="S260" s="156"/>
      <c r="T260" s="157"/>
      <c r="AT260" s="152" t="s">
        <v>144</v>
      </c>
      <c r="AU260" s="152" t="s">
        <v>131</v>
      </c>
      <c r="AV260" s="12" t="s">
        <v>81</v>
      </c>
      <c r="AW260" s="12" t="s">
        <v>34</v>
      </c>
      <c r="AX260" s="12" t="s">
        <v>73</v>
      </c>
      <c r="AY260" s="152" t="s">
        <v>122</v>
      </c>
    </row>
    <row r="261" spans="2:51" s="13" customFormat="1" ht="12">
      <c r="B261" s="158"/>
      <c r="D261" s="148" t="s">
        <v>144</v>
      </c>
      <c r="E261" s="159" t="s">
        <v>3</v>
      </c>
      <c r="F261" s="160" t="s">
        <v>226</v>
      </c>
      <c r="H261" s="161">
        <v>2</v>
      </c>
      <c r="I261" s="162"/>
      <c r="L261" s="158"/>
      <c r="M261" s="163"/>
      <c r="N261" s="164"/>
      <c r="O261" s="164"/>
      <c r="P261" s="164"/>
      <c r="Q261" s="164"/>
      <c r="R261" s="164"/>
      <c r="S261" s="164"/>
      <c r="T261" s="165"/>
      <c r="AT261" s="159" t="s">
        <v>144</v>
      </c>
      <c r="AU261" s="159" t="s">
        <v>131</v>
      </c>
      <c r="AV261" s="13" t="s">
        <v>131</v>
      </c>
      <c r="AW261" s="13" t="s">
        <v>34</v>
      </c>
      <c r="AX261" s="13" t="s">
        <v>73</v>
      </c>
      <c r="AY261" s="159" t="s">
        <v>122</v>
      </c>
    </row>
    <row r="262" spans="2:51" s="15" customFormat="1" ht="12">
      <c r="B262" s="174"/>
      <c r="D262" s="148" t="s">
        <v>144</v>
      </c>
      <c r="E262" s="175" t="s">
        <v>3</v>
      </c>
      <c r="F262" s="176" t="s">
        <v>179</v>
      </c>
      <c r="H262" s="177">
        <v>2</v>
      </c>
      <c r="I262" s="178"/>
      <c r="L262" s="174"/>
      <c r="M262" s="179"/>
      <c r="N262" s="180"/>
      <c r="O262" s="180"/>
      <c r="P262" s="180"/>
      <c r="Q262" s="180"/>
      <c r="R262" s="180"/>
      <c r="S262" s="180"/>
      <c r="T262" s="181"/>
      <c r="AT262" s="175" t="s">
        <v>144</v>
      </c>
      <c r="AU262" s="175" t="s">
        <v>131</v>
      </c>
      <c r="AV262" s="15" t="s">
        <v>139</v>
      </c>
      <c r="AW262" s="15" t="s">
        <v>34</v>
      </c>
      <c r="AX262" s="15" t="s">
        <v>73</v>
      </c>
      <c r="AY262" s="175" t="s">
        <v>122</v>
      </c>
    </row>
    <row r="263" spans="2:51" s="12" customFormat="1" ht="12">
      <c r="B263" s="151"/>
      <c r="D263" s="148" t="s">
        <v>144</v>
      </c>
      <c r="E263" s="152" t="s">
        <v>3</v>
      </c>
      <c r="F263" s="153" t="s">
        <v>192</v>
      </c>
      <c r="H263" s="152" t="s">
        <v>3</v>
      </c>
      <c r="I263" s="154"/>
      <c r="L263" s="151"/>
      <c r="M263" s="155"/>
      <c r="N263" s="156"/>
      <c r="O263" s="156"/>
      <c r="P263" s="156"/>
      <c r="Q263" s="156"/>
      <c r="R263" s="156"/>
      <c r="S263" s="156"/>
      <c r="T263" s="157"/>
      <c r="AT263" s="152" t="s">
        <v>144</v>
      </c>
      <c r="AU263" s="152" t="s">
        <v>131</v>
      </c>
      <c r="AV263" s="12" t="s">
        <v>81</v>
      </c>
      <c r="AW263" s="12" t="s">
        <v>34</v>
      </c>
      <c r="AX263" s="12" t="s">
        <v>73</v>
      </c>
      <c r="AY263" s="152" t="s">
        <v>122</v>
      </c>
    </row>
    <row r="264" spans="2:51" s="13" customFormat="1" ht="12">
      <c r="B264" s="158"/>
      <c r="D264" s="148" t="s">
        <v>144</v>
      </c>
      <c r="E264" s="159" t="s">
        <v>3</v>
      </c>
      <c r="F264" s="160" t="s">
        <v>227</v>
      </c>
      <c r="H264" s="161">
        <v>1.904</v>
      </c>
      <c r="I264" s="162"/>
      <c r="L264" s="158"/>
      <c r="M264" s="163"/>
      <c r="N264" s="164"/>
      <c r="O264" s="164"/>
      <c r="P264" s="164"/>
      <c r="Q264" s="164"/>
      <c r="R264" s="164"/>
      <c r="S264" s="164"/>
      <c r="T264" s="165"/>
      <c r="AT264" s="159" t="s">
        <v>144</v>
      </c>
      <c r="AU264" s="159" t="s">
        <v>131</v>
      </c>
      <c r="AV264" s="13" t="s">
        <v>131</v>
      </c>
      <c r="AW264" s="13" t="s">
        <v>34</v>
      </c>
      <c r="AX264" s="13" t="s">
        <v>73</v>
      </c>
      <c r="AY264" s="159" t="s">
        <v>122</v>
      </c>
    </row>
    <row r="265" spans="2:51" s="13" customFormat="1" ht="12">
      <c r="B265" s="158"/>
      <c r="D265" s="148" t="s">
        <v>144</v>
      </c>
      <c r="E265" s="159" t="s">
        <v>3</v>
      </c>
      <c r="F265" s="160" t="s">
        <v>228</v>
      </c>
      <c r="H265" s="161">
        <v>0.12</v>
      </c>
      <c r="I265" s="162"/>
      <c r="L265" s="158"/>
      <c r="M265" s="163"/>
      <c r="N265" s="164"/>
      <c r="O265" s="164"/>
      <c r="P265" s="164"/>
      <c r="Q265" s="164"/>
      <c r="R265" s="164"/>
      <c r="S265" s="164"/>
      <c r="T265" s="165"/>
      <c r="AT265" s="159" t="s">
        <v>144</v>
      </c>
      <c r="AU265" s="159" t="s">
        <v>131</v>
      </c>
      <c r="AV265" s="13" t="s">
        <v>131</v>
      </c>
      <c r="AW265" s="13" t="s">
        <v>34</v>
      </c>
      <c r="AX265" s="13" t="s">
        <v>73</v>
      </c>
      <c r="AY265" s="159" t="s">
        <v>122</v>
      </c>
    </row>
    <row r="266" spans="2:51" s="15" customFormat="1" ht="12">
      <c r="B266" s="174"/>
      <c r="D266" s="148" t="s">
        <v>144</v>
      </c>
      <c r="E266" s="175" t="s">
        <v>3</v>
      </c>
      <c r="F266" s="176" t="s">
        <v>179</v>
      </c>
      <c r="H266" s="177">
        <v>2.024</v>
      </c>
      <c r="I266" s="178"/>
      <c r="L266" s="174"/>
      <c r="M266" s="179"/>
      <c r="N266" s="180"/>
      <c r="O266" s="180"/>
      <c r="P266" s="180"/>
      <c r="Q266" s="180"/>
      <c r="R266" s="180"/>
      <c r="S266" s="180"/>
      <c r="T266" s="181"/>
      <c r="AT266" s="175" t="s">
        <v>144</v>
      </c>
      <c r="AU266" s="175" t="s">
        <v>131</v>
      </c>
      <c r="AV266" s="15" t="s">
        <v>139</v>
      </c>
      <c r="AW266" s="15" t="s">
        <v>34</v>
      </c>
      <c r="AX266" s="15" t="s">
        <v>73</v>
      </c>
      <c r="AY266" s="175" t="s">
        <v>122</v>
      </c>
    </row>
    <row r="267" spans="2:51" s="12" customFormat="1" ht="12">
      <c r="B267" s="151"/>
      <c r="D267" s="148" t="s">
        <v>144</v>
      </c>
      <c r="E267" s="152" t="s">
        <v>3</v>
      </c>
      <c r="F267" s="153" t="s">
        <v>195</v>
      </c>
      <c r="H267" s="152" t="s">
        <v>3</v>
      </c>
      <c r="I267" s="154"/>
      <c r="L267" s="151"/>
      <c r="M267" s="155"/>
      <c r="N267" s="156"/>
      <c r="O267" s="156"/>
      <c r="P267" s="156"/>
      <c r="Q267" s="156"/>
      <c r="R267" s="156"/>
      <c r="S267" s="156"/>
      <c r="T267" s="157"/>
      <c r="AT267" s="152" t="s">
        <v>144</v>
      </c>
      <c r="AU267" s="152" t="s">
        <v>131</v>
      </c>
      <c r="AV267" s="12" t="s">
        <v>81</v>
      </c>
      <c r="AW267" s="12" t="s">
        <v>34</v>
      </c>
      <c r="AX267" s="12" t="s">
        <v>73</v>
      </c>
      <c r="AY267" s="152" t="s">
        <v>122</v>
      </c>
    </row>
    <row r="268" spans="2:51" s="13" customFormat="1" ht="12">
      <c r="B268" s="158"/>
      <c r="D268" s="148" t="s">
        <v>144</v>
      </c>
      <c r="E268" s="159" t="s">
        <v>3</v>
      </c>
      <c r="F268" s="160" t="s">
        <v>229</v>
      </c>
      <c r="H268" s="161">
        <v>1.237</v>
      </c>
      <c r="I268" s="162"/>
      <c r="L268" s="158"/>
      <c r="M268" s="163"/>
      <c r="N268" s="164"/>
      <c r="O268" s="164"/>
      <c r="P268" s="164"/>
      <c r="Q268" s="164"/>
      <c r="R268" s="164"/>
      <c r="S268" s="164"/>
      <c r="T268" s="165"/>
      <c r="AT268" s="159" t="s">
        <v>144</v>
      </c>
      <c r="AU268" s="159" t="s">
        <v>131</v>
      </c>
      <c r="AV268" s="13" t="s">
        <v>131</v>
      </c>
      <c r="AW268" s="13" t="s">
        <v>34</v>
      </c>
      <c r="AX268" s="13" t="s">
        <v>73</v>
      </c>
      <c r="AY268" s="159" t="s">
        <v>122</v>
      </c>
    </row>
    <row r="269" spans="2:51" s="15" customFormat="1" ht="12">
      <c r="B269" s="174"/>
      <c r="D269" s="148" t="s">
        <v>144</v>
      </c>
      <c r="E269" s="175" t="s">
        <v>3</v>
      </c>
      <c r="F269" s="176" t="s">
        <v>179</v>
      </c>
      <c r="H269" s="177">
        <v>1.237</v>
      </c>
      <c r="I269" s="178"/>
      <c r="L269" s="174"/>
      <c r="M269" s="179"/>
      <c r="N269" s="180"/>
      <c r="O269" s="180"/>
      <c r="P269" s="180"/>
      <c r="Q269" s="180"/>
      <c r="R269" s="180"/>
      <c r="S269" s="180"/>
      <c r="T269" s="181"/>
      <c r="AT269" s="175" t="s">
        <v>144</v>
      </c>
      <c r="AU269" s="175" t="s">
        <v>131</v>
      </c>
      <c r="AV269" s="15" t="s">
        <v>139</v>
      </c>
      <c r="AW269" s="15" t="s">
        <v>34</v>
      </c>
      <c r="AX269" s="15" t="s">
        <v>73</v>
      </c>
      <c r="AY269" s="175" t="s">
        <v>122</v>
      </c>
    </row>
    <row r="270" spans="2:51" s="12" customFormat="1" ht="12">
      <c r="B270" s="151"/>
      <c r="D270" s="148" t="s">
        <v>144</v>
      </c>
      <c r="E270" s="152" t="s">
        <v>3</v>
      </c>
      <c r="F270" s="153" t="s">
        <v>166</v>
      </c>
      <c r="H270" s="152" t="s">
        <v>3</v>
      </c>
      <c r="I270" s="154"/>
      <c r="L270" s="151"/>
      <c r="M270" s="155"/>
      <c r="N270" s="156"/>
      <c r="O270" s="156"/>
      <c r="P270" s="156"/>
      <c r="Q270" s="156"/>
      <c r="R270" s="156"/>
      <c r="S270" s="156"/>
      <c r="T270" s="157"/>
      <c r="AT270" s="152" t="s">
        <v>144</v>
      </c>
      <c r="AU270" s="152" t="s">
        <v>131</v>
      </c>
      <c r="AV270" s="12" t="s">
        <v>81</v>
      </c>
      <c r="AW270" s="12" t="s">
        <v>34</v>
      </c>
      <c r="AX270" s="12" t="s">
        <v>73</v>
      </c>
      <c r="AY270" s="152" t="s">
        <v>122</v>
      </c>
    </row>
    <row r="271" spans="2:51" s="13" customFormat="1" ht="12">
      <c r="B271" s="158"/>
      <c r="D271" s="148" t="s">
        <v>144</v>
      </c>
      <c r="E271" s="159" t="s">
        <v>3</v>
      </c>
      <c r="F271" s="160" t="s">
        <v>230</v>
      </c>
      <c r="H271" s="161">
        <v>3.139</v>
      </c>
      <c r="I271" s="162"/>
      <c r="L271" s="158"/>
      <c r="M271" s="163"/>
      <c r="N271" s="164"/>
      <c r="O271" s="164"/>
      <c r="P271" s="164"/>
      <c r="Q271" s="164"/>
      <c r="R271" s="164"/>
      <c r="S271" s="164"/>
      <c r="T271" s="165"/>
      <c r="AT271" s="159" t="s">
        <v>144</v>
      </c>
      <c r="AU271" s="159" t="s">
        <v>131</v>
      </c>
      <c r="AV271" s="13" t="s">
        <v>131</v>
      </c>
      <c r="AW271" s="13" t="s">
        <v>34</v>
      </c>
      <c r="AX271" s="13" t="s">
        <v>73</v>
      </c>
      <c r="AY271" s="159" t="s">
        <v>122</v>
      </c>
    </row>
    <row r="272" spans="2:51" s="13" customFormat="1" ht="12">
      <c r="B272" s="158"/>
      <c r="D272" s="148" t="s">
        <v>144</v>
      </c>
      <c r="E272" s="159" t="s">
        <v>3</v>
      </c>
      <c r="F272" s="160" t="s">
        <v>231</v>
      </c>
      <c r="H272" s="161">
        <v>0.06</v>
      </c>
      <c r="I272" s="162"/>
      <c r="L272" s="158"/>
      <c r="M272" s="163"/>
      <c r="N272" s="164"/>
      <c r="O272" s="164"/>
      <c r="P272" s="164"/>
      <c r="Q272" s="164"/>
      <c r="R272" s="164"/>
      <c r="S272" s="164"/>
      <c r="T272" s="165"/>
      <c r="AT272" s="159" t="s">
        <v>144</v>
      </c>
      <c r="AU272" s="159" t="s">
        <v>131</v>
      </c>
      <c r="AV272" s="13" t="s">
        <v>131</v>
      </c>
      <c r="AW272" s="13" t="s">
        <v>34</v>
      </c>
      <c r="AX272" s="13" t="s">
        <v>73</v>
      </c>
      <c r="AY272" s="159" t="s">
        <v>122</v>
      </c>
    </row>
    <row r="273" spans="2:51" s="15" customFormat="1" ht="12">
      <c r="B273" s="174"/>
      <c r="D273" s="148" t="s">
        <v>144</v>
      </c>
      <c r="E273" s="175" t="s">
        <v>3</v>
      </c>
      <c r="F273" s="176" t="s">
        <v>179</v>
      </c>
      <c r="H273" s="177">
        <v>3.199</v>
      </c>
      <c r="I273" s="178"/>
      <c r="L273" s="174"/>
      <c r="M273" s="179"/>
      <c r="N273" s="180"/>
      <c r="O273" s="180"/>
      <c r="P273" s="180"/>
      <c r="Q273" s="180"/>
      <c r="R273" s="180"/>
      <c r="S273" s="180"/>
      <c r="T273" s="181"/>
      <c r="AT273" s="175" t="s">
        <v>144</v>
      </c>
      <c r="AU273" s="175" t="s">
        <v>131</v>
      </c>
      <c r="AV273" s="15" t="s">
        <v>139</v>
      </c>
      <c r="AW273" s="15" t="s">
        <v>34</v>
      </c>
      <c r="AX273" s="15" t="s">
        <v>73</v>
      </c>
      <c r="AY273" s="175" t="s">
        <v>122</v>
      </c>
    </row>
    <row r="274" spans="2:51" s="12" customFormat="1" ht="12">
      <c r="B274" s="151"/>
      <c r="D274" s="148" t="s">
        <v>144</v>
      </c>
      <c r="E274" s="152" t="s">
        <v>3</v>
      </c>
      <c r="F274" s="153" t="s">
        <v>201</v>
      </c>
      <c r="H274" s="152" t="s">
        <v>3</v>
      </c>
      <c r="I274" s="154"/>
      <c r="L274" s="151"/>
      <c r="M274" s="155"/>
      <c r="N274" s="156"/>
      <c r="O274" s="156"/>
      <c r="P274" s="156"/>
      <c r="Q274" s="156"/>
      <c r="R274" s="156"/>
      <c r="S274" s="156"/>
      <c r="T274" s="157"/>
      <c r="AT274" s="152" t="s">
        <v>144</v>
      </c>
      <c r="AU274" s="152" t="s">
        <v>131</v>
      </c>
      <c r="AV274" s="12" t="s">
        <v>81</v>
      </c>
      <c r="AW274" s="12" t="s">
        <v>34</v>
      </c>
      <c r="AX274" s="12" t="s">
        <v>73</v>
      </c>
      <c r="AY274" s="152" t="s">
        <v>122</v>
      </c>
    </row>
    <row r="275" spans="2:51" s="13" customFormat="1" ht="12">
      <c r="B275" s="158"/>
      <c r="D275" s="148" t="s">
        <v>144</v>
      </c>
      <c r="E275" s="159" t="s">
        <v>3</v>
      </c>
      <c r="F275" s="160" t="s">
        <v>232</v>
      </c>
      <c r="H275" s="161">
        <v>1.911</v>
      </c>
      <c r="I275" s="162"/>
      <c r="L275" s="158"/>
      <c r="M275" s="163"/>
      <c r="N275" s="164"/>
      <c r="O275" s="164"/>
      <c r="P275" s="164"/>
      <c r="Q275" s="164"/>
      <c r="R275" s="164"/>
      <c r="S275" s="164"/>
      <c r="T275" s="165"/>
      <c r="AT275" s="159" t="s">
        <v>144</v>
      </c>
      <c r="AU275" s="159" t="s">
        <v>131</v>
      </c>
      <c r="AV275" s="13" t="s">
        <v>131</v>
      </c>
      <c r="AW275" s="13" t="s">
        <v>34</v>
      </c>
      <c r="AX275" s="13" t="s">
        <v>73</v>
      </c>
      <c r="AY275" s="159" t="s">
        <v>122</v>
      </c>
    </row>
    <row r="276" spans="2:51" s="13" customFormat="1" ht="12">
      <c r="B276" s="158"/>
      <c r="D276" s="148" t="s">
        <v>144</v>
      </c>
      <c r="E276" s="159" t="s">
        <v>3</v>
      </c>
      <c r="F276" s="160" t="s">
        <v>233</v>
      </c>
      <c r="H276" s="161">
        <v>0.28</v>
      </c>
      <c r="I276" s="162"/>
      <c r="L276" s="158"/>
      <c r="M276" s="163"/>
      <c r="N276" s="164"/>
      <c r="O276" s="164"/>
      <c r="P276" s="164"/>
      <c r="Q276" s="164"/>
      <c r="R276" s="164"/>
      <c r="S276" s="164"/>
      <c r="T276" s="165"/>
      <c r="AT276" s="159" t="s">
        <v>144</v>
      </c>
      <c r="AU276" s="159" t="s">
        <v>131</v>
      </c>
      <c r="AV276" s="13" t="s">
        <v>131</v>
      </c>
      <c r="AW276" s="13" t="s">
        <v>34</v>
      </c>
      <c r="AX276" s="13" t="s">
        <v>73</v>
      </c>
      <c r="AY276" s="159" t="s">
        <v>122</v>
      </c>
    </row>
    <row r="277" spans="2:51" s="15" customFormat="1" ht="12">
      <c r="B277" s="174"/>
      <c r="D277" s="148" t="s">
        <v>144</v>
      </c>
      <c r="E277" s="175" t="s">
        <v>3</v>
      </c>
      <c r="F277" s="176" t="s">
        <v>179</v>
      </c>
      <c r="H277" s="177">
        <v>2.191</v>
      </c>
      <c r="I277" s="178"/>
      <c r="L277" s="174"/>
      <c r="M277" s="179"/>
      <c r="N277" s="180"/>
      <c r="O277" s="180"/>
      <c r="P277" s="180"/>
      <c r="Q277" s="180"/>
      <c r="R277" s="180"/>
      <c r="S277" s="180"/>
      <c r="T277" s="181"/>
      <c r="AT277" s="175" t="s">
        <v>144</v>
      </c>
      <c r="AU277" s="175" t="s">
        <v>131</v>
      </c>
      <c r="AV277" s="15" t="s">
        <v>139</v>
      </c>
      <c r="AW277" s="15" t="s">
        <v>34</v>
      </c>
      <c r="AX277" s="15" t="s">
        <v>73</v>
      </c>
      <c r="AY277" s="175" t="s">
        <v>122</v>
      </c>
    </row>
    <row r="278" spans="2:51" s="12" customFormat="1" ht="12">
      <c r="B278" s="151"/>
      <c r="D278" s="148" t="s">
        <v>144</v>
      </c>
      <c r="E278" s="152" t="s">
        <v>3</v>
      </c>
      <c r="F278" s="153" t="s">
        <v>203</v>
      </c>
      <c r="H278" s="152" t="s">
        <v>3</v>
      </c>
      <c r="I278" s="154"/>
      <c r="L278" s="151"/>
      <c r="M278" s="155"/>
      <c r="N278" s="156"/>
      <c r="O278" s="156"/>
      <c r="P278" s="156"/>
      <c r="Q278" s="156"/>
      <c r="R278" s="156"/>
      <c r="S278" s="156"/>
      <c r="T278" s="157"/>
      <c r="AT278" s="152" t="s">
        <v>144</v>
      </c>
      <c r="AU278" s="152" t="s">
        <v>131</v>
      </c>
      <c r="AV278" s="12" t="s">
        <v>81</v>
      </c>
      <c r="AW278" s="12" t="s">
        <v>34</v>
      </c>
      <c r="AX278" s="12" t="s">
        <v>73</v>
      </c>
      <c r="AY278" s="152" t="s">
        <v>122</v>
      </c>
    </row>
    <row r="279" spans="2:51" s="13" customFormat="1" ht="12">
      <c r="B279" s="158"/>
      <c r="D279" s="148" t="s">
        <v>144</v>
      </c>
      <c r="E279" s="159" t="s">
        <v>3</v>
      </c>
      <c r="F279" s="160" t="s">
        <v>234</v>
      </c>
      <c r="H279" s="161">
        <v>1.242</v>
      </c>
      <c r="I279" s="162"/>
      <c r="L279" s="158"/>
      <c r="M279" s="163"/>
      <c r="N279" s="164"/>
      <c r="O279" s="164"/>
      <c r="P279" s="164"/>
      <c r="Q279" s="164"/>
      <c r="R279" s="164"/>
      <c r="S279" s="164"/>
      <c r="T279" s="165"/>
      <c r="AT279" s="159" t="s">
        <v>144</v>
      </c>
      <c r="AU279" s="159" t="s">
        <v>131</v>
      </c>
      <c r="AV279" s="13" t="s">
        <v>131</v>
      </c>
      <c r="AW279" s="13" t="s">
        <v>34</v>
      </c>
      <c r="AX279" s="13" t="s">
        <v>73</v>
      </c>
      <c r="AY279" s="159" t="s">
        <v>122</v>
      </c>
    </row>
    <row r="280" spans="2:51" s="15" customFormat="1" ht="12">
      <c r="B280" s="174"/>
      <c r="D280" s="148" t="s">
        <v>144</v>
      </c>
      <c r="E280" s="175" t="s">
        <v>3</v>
      </c>
      <c r="F280" s="176" t="s">
        <v>179</v>
      </c>
      <c r="H280" s="177">
        <v>1.242</v>
      </c>
      <c r="I280" s="178"/>
      <c r="L280" s="174"/>
      <c r="M280" s="179"/>
      <c r="N280" s="180"/>
      <c r="O280" s="180"/>
      <c r="P280" s="180"/>
      <c r="Q280" s="180"/>
      <c r="R280" s="180"/>
      <c r="S280" s="180"/>
      <c r="T280" s="181"/>
      <c r="AT280" s="175" t="s">
        <v>144</v>
      </c>
      <c r="AU280" s="175" t="s">
        <v>131</v>
      </c>
      <c r="AV280" s="15" t="s">
        <v>139</v>
      </c>
      <c r="AW280" s="15" t="s">
        <v>34</v>
      </c>
      <c r="AX280" s="15" t="s">
        <v>73</v>
      </c>
      <c r="AY280" s="175" t="s">
        <v>122</v>
      </c>
    </row>
    <row r="281" spans="2:51" s="14" customFormat="1" ht="12">
      <c r="B281" s="166"/>
      <c r="D281" s="148" t="s">
        <v>144</v>
      </c>
      <c r="E281" s="167" t="s">
        <v>3</v>
      </c>
      <c r="F281" s="168" t="s">
        <v>169</v>
      </c>
      <c r="H281" s="169">
        <v>31.447</v>
      </c>
      <c r="I281" s="170"/>
      <c r="L281" s="166"/>
      <c r="M281" s="171"/>
      <c r="N281" s="172"/>
      <c r="O281" s="172"/>
      <c r="P281" s="172"/>
      <c r="Q281" s="172"/>
      <c r="R281" s="172"/>
      <c r="S281" s="172"/>
      <c r="T281" s="173"/>
      <c r="AT281" s="167" t="s">
        <v>144</v>
      </c>
      <c r="AU281" s="167" t="s">
        <v>131</v>
      </c>
      <c r="AV281" s="14" t="s">
        <v>130</v>
      </c>
      <c r="AW281" s="14" t="s">
        <v>34</v>
      </c>
      <c r="AX281" s="14" t="s">
        <v>81</v>
      </c>
      <c r="AY281" s="167" t="s">
        <v>122</v>
      </c>
    </row>
    <row r="282" spans="2:63" s="11" customFormat="1" ht="22.9" customHeight="1">
      <c r="B282" s="129"/>
      <c r="D282" s="130" t="s">
        <v>72</v>
      </c>
      <c r="E282" s="136" t="s">
        <v>240</v>
      </c>
      <c r="F282" s="136" t="s">
        <v>241</v>
      </c>
      <c r="I282" s="132"/>
      <c r="J282" s="137">
        <f>BK282</f>
        <v>25573.62</v>
      </c>
      <c r="L282" s="129"/>
      <c r="M282" s="311" t="s">
        <v>3</v>
      </c>
      <c r="N282" s="312"/>
      <c r="O282" s="312"/>
      <c r="P282" s="312"/>
      <c r="Q282" s="312"/>
      <c r="R282" s="312"/>
      <c r="S282" s="312"/>
      <c r="T282" s="313"/>
      <c r="AR282" s="130" t="s">
        <v>81</v>
      </c>
      <c r="AT282" s="134" t="s">
        <v>72</v>
      </c>
      <c r="AU282" s="134" t="s">
        <v>81</v>
      </c>
      <c r="AY282" s="130" t="s">
        <v>122</v>
      </c>
      <c r="BK282" s="135">
        <f>SUM(BK283:BK515)</f>
        <v>25573.62</v>
      </c>
    </row>
    <row r="283" spans="2:65" s="1" customFormat="1" ht="16.5" customHeight="1">
      <c r="B283" s="138"/>
      <c r="C283" s="139" t="s">
        <v>240</v>
      </c>
      <c r="D283" s="139" t="s">
        <v>125</v>
      </c>
      <c r="E283" s="140" t="s">
        <v>242</v>
      </c>
      <c r="F283" s="141" t="s">
        <v>243</v>
      </c>
      <c r="G283" s="142" t="s">
        <v>128</v>
      </c>
      <c r="H283" s="143">
        <v>232.98</v>
      </c>
      <c r="I283" s="144">
        <v>38.471999999999994</v>
      </c>
      <c r="J283" s="145">
        <f>ROUND(I283*H283,2)</f>
        <v>8963.21</v>
      </c>
      <c r="K283" s="141" t="s">
        <v>129</v>
      </c>
      <c r="L283" s="33"/>
      <c r="M283" s="314" t="s">
        <v>3</v>
      </c>
      <c r="N283" s="315"/>
      <c r="O283" s="315"/>
      <c r="P283" s="315"/>
      <c r="Q283" s="315"/>
      <c r="R283" s="315"/>
      <c r="S283" s="315"/>
      <c r="T283" s="316"/>
      <c r="AR283" s="146" t="s">
        <v>130</v>
      </c>
      <c r="AT283" s="146" t="s">
        <v>125</v>
      </c>
      <c r="AU283" s="146" t="s">
        <v>131</v>
      </c>
      <c r="AY283" s="18" t="s">
        <v>122</v>
      </c>
      <c r="BE283" s="147">
        <f>IF(N283="základní",J283,0)</f>
        <v>0</v>
      </c>
      <c r="BF283" s="147">
        <f>IF(N283="snížená",J283,0)</f>
        <v>0</v>
      </c>
      <c r="BG283" s="147">
        <f>IF(N283="zákl. přenesená",J283,0)</f>
        <v>0</v>
      </c>
      <c r="BH283" s="147">
        <f>IF(N283="sníž. přenesená",J283,0)</f>
        <v>0</v>
      </c>
      <c r="BI283" s="147">
        <f>IF(N283="nulová",J283,0)</f>
        <v>0</v>
      </c>
      <c r="BJ283" s="18" t="s">
        <v>131</v>
      </c>
      <c r="BK283" s="147">
        <f>ROUND(I283*H283,2)</f>
        <v>8963.21</v>
      </c>
      <c r="BL283" s="18" t="s">
        <v>130</v>
      </c>
      <c r="BM283" s="146" t="s">
        <v>244</v>
      </c>
    </row>
    <row r="284" spans="2:47" s="1" customFormat="1" ht="12">
      <c r="B284" s="33"/>
      <c r="D284" s="148" t="s">
        <v>133</v>
      </c>
      <c r="F284" s="149" t="s">
        <v>245</v>
      </c>
      <c r="I284" s="89"/>
      <c r="L284" s="33"/>
      <c r="M284" s="150"/>
      <c r="N284" s="53"/>
      <c r="O284" s="53"/>
      <c r="P284" s="53"/>
      <c r="Q284" s="53"/>
      <c r="R284" s="53"/>
      <c r="S284" s="53"/>
      <c r="T284" s="54"/>
      <c r="AT284" s="18" t="s">
        <v>133</v>
      </c>
      <c r="AU284" s="18" t="s">
        <v>131</v>
      </c>
    </row>
    <row r="285" spans="2:51" s="12" customFormat="1" ht="12">
      <c r="B285" s="151"/>
      <c r="D285" s="148" t="s">
        <v>144</v>
      </c>
      <c r="E285" s="152" t="s">
        <v>3</v>
      </c>
      <c r="F285" s="153" t="s">
        <v>145</v>
      </c>
      <c r="H285" s="152" t="s">
        <v>3</v>
      </c>
      <c r="I285" s="154"/>
      <c r="L285" s="151"/>
      <c r="M285" s="155"/>
      <c r="N285" s="156"/>
      <c r="O285" s="156"/>
      <c r="P285" s="156"/>
      <c r="Q285" s="156"/>
      <c r="R285" s="156"/>
      <c r="S285" s="156"/>
      <c r="T285" s="157"/>
      <c r="AT285" s="152" t="s">
        <v>144</v>
      </c>
      <c r="AU285" s="152" t="s">
        <v>131</v>
      </c>
      <c r="AV285" s="12" t="s">
        <v>81</v>
      </c>
      <c r="AW285" s="12" t="s">
        <v>34</v>
      </c>
      <c r="AX285" s="12" t="s">
        <v>73</v>
      </c>
      <c r="AY285" s="152" t="s">
        <v>122</v>
      </c>
    </row>
    <row r="286" spans="2:51" s="12" customFormat="1" ht="12">
      <c r="B286" s="151"/>
      <c r="D286" s="148" t="s">
        <v>144</v>
      </c>
      <c r="E286" s="152" t="s">
        <v>3</v>
      </c>
      <c r="F286" s="153" t="s">
        <v>146</v>
      </c>
      <c r="H286" s="152" t="s">
        <v>3</v>
      </c>
      <c r="I286" s="154"/>
      <c r="L286" s="151"/>
      <c r="M286" s="155"/>
      <c r="N286" s="156"/>
      <c r="O286" s="156"/>
      <c r="P286" s="156"/>
      <c r="Q286" s="156"/>
      <c r="R286" s="156"/>
      <c r="S286" s="156"/>
      <c r="T286" s="157"/>
      <c r="AT286" s="152" t="s">
        <v>144</v>
      </c>
      <c r="AU286" s="152" t="s">
        <v>131</v>
      </c>
      <c r="AV286" s="12" t="s">
        <v>81</v>
      </c>
      <c r="AW286" s="12" t="s">
        <v>34</v>
      </c>
      <c r="AX286" s="12" t="s">
        <v>73</v>
      </c>
      <c r="AY286" s="152" t="s">
        <v>122</v>
      </c>
    </row>
    <row r="287" spans="2:51" s="12" customFormat="1" ht="12">
      <c r="B287" s="151"/>
      <c r="D287" s="148" t="s">
        <v>144</v>
      </c>
      <c r="E287" s="152" t="s">
        <v>3</v>
      </c>
      <c r="F287" s="153" t="s">
        <v>147</v>
      </c>
      <c r="H287" s="152" t="s">
        <v>3</v>
      </c>
      <c r="I287" s="154"/>
      <c r="L287" s="151"/>
      <c r="M287" s="155"/>
      <c r="N287" s="156"/>
      <c r="O287" s="156"/>
      <c r="P287" s="156"/>
      <c r="Q287" s="156"/>
      <c r="R287" s="156"/>
      <c r="S287" s="156"/>
      <c r="T287" s="157"/>
      <c r="AT287" s="152" t="s">
        <v>144</v>
      </c>
      <c r="AU287" s="152" t="s">
        <v>131</v>
      </c>
      <c r="AV287" s="12" t="s">
        <v>81</v>
      </c>
      <c r="AW287" s="12" t="s">
        <v>34</v>
      </c>
      <c r="AX287" s="12" t="s">
        <v>73</v>
      </c>
      <c r="AY287" s="152" t="s">
        <v>122</v>
      </c>
    </row>
    <row r="288" spans="2:51" s="13" customFormat="1" ht="12">
      <c r="B288" s="158"/>
      <c r="D288" s="148" t="s">
        <v>144</v>
      </c>
      <c r="E288" s="159" t="s">
        <v>3</v>
      </c>
      <c r="F288" s="160" t="s">
        <v>246</v>
      </c>
      <c r="H288" s="161">
        <v>59.28</v>
      </c>
      <c r="I288" s="162"/>
      <c r="L288" s="158"/>
      <c r="M288" s="163"/>
      <c r="N288" s="164"/>
      <c r="O288" s="164"/>
      <c r="P288" s="164"/>
      <c r="Q288" s="164"/>
      <c r="R288" s="164"/>
      <c r="S288" s="164"/>
      <c r="T288" s="165"/>
      <c r="AT288" s="159" t="s">
        <v>144</v>
      </c>
      <c r="AU288" s="159" t="s">
        <v>131</v>
      </c>
      <c r="AV288" s="13" t="s">
        <v>131</v>
      </c>
      <c r="AW288" s="13" t="s">
        <v>34</v>
      </c>
      <c r="AX288" s="13" t="s">
        <v>73</v>
      </c>
      <c r="AY288" s="159" t="s">
        <v>122</v>
      </c>
    </row>
    <row r="289" spans="2:51" s="12" customFormat="1" ht="12">
      <c r="B289" s="151"/>
      <c r="D289" s="148" t="s">
        <v>144</v>
      </c>
      <c r="E289" s="152" t="s">
        <v>3</v>
      </c>
      <c r="F289" s="153" t="s">
        <v>154</v>
      </c>
      <c r="H289" s="152" t="s">
        <v>3</v>
      </c>
      <c r="I289" s="154"/>
      <c r="L289" s="151"/>
      <c r="M289" s="155"/>
      <c r="N289" s="156"/>
      <c r="O289" s="156"/>
      <c r="P289" s="156"/>
      <c r="Q289" s="156"/>
      <c r="R289" s="156"/>
      <c r="S289" s="156"/>
      <c r="T289" s="157"/>
      <c r="AT289" s="152" t="s">
        <v>144</v>
      </c>
      <c r="AU289" s="152" t="s">
        <v>131</v>
      </c>
      <c r="AV289" s="12" t="s">
        <v>81</v>
      </c>
      <c r="AW289" s="12" t="s">
        <v>34</v>
      </c>
      <c r="AX289" s="12" t="s">
        <v>73</v>
      </c>
      <c r="AY289" s="152" t="s">
        <v>122</v>
      </c>
    </row>
    <row r="290" spans="2:51" s="13" customFormat="1" ht="12">
      <c r="B290" s="158"/>
      <c r="D290" s="148" t="s">
        <v>144</v>
      </c>
      <c r="E290" s="159" t="s">
        <v>3</v>
      </c>
      <c r="F290" s="160" t="s">
        <v>177</v>
      </c>
      <c r="H290" s="161">
        <v>14.32</v>
      </c>
      <c r="I290" s="162"/>
      <c r="L290" s="158"/>
      <c r="M290" s="163"/>
      <c r="N290" s="164"/>
      <c r="O290" s="164"/>
      <c r="P290" s="164"/>
      <c r="Q290" s="164"/>
      <c r="R290" s="164"/>
      <c r="S290" s="164"/>
      <c r="T290" s="165"/>
      <c r="AT290" s="159" t="s">
        <v>144</v>
      </c>
      <c r="AU290" s="159" t="s">
        <v>131</v>
      </c>
      <c r="AV290" s="13" t="s">
        <v>131</v>
      </c>
      <c r="AW290" s="13" t="s">
        <v>34</v>
      </c>
      <c r="AX290" s="13" t="s">
        <v>73</v>
      </c>
      <c r="AY290" s="159" t="s">
        <v>122</v>
      </c>
    </row>
    <row r="291" spans="2:51" s="12" customFormat="1" ht="12">
      <c r="B291" s="151"/>
      <c r="D291" s="148" t="s">
        <v>144</v>
      </c>
      <c r="E291" s="152" t="s">
        <v>3</v>
      </c>
      <c r="F291" s="153" t="s">
        <v>156</v>
      </c>
      <c r="H291" s="152" t="s">
        <v>3</v>
      </c>
      <c r="I291" s="154"/>
      <c r="L291" s="151"/>
      <c r="M291" s="155"/>
      <c r="N291" s="156"/>
      <c r="O291" s="156"/>
      <c r="P291" s="156"/>
      <c r="Q291" s="156"/>
      <c r="R291" s="156"/>
      <c r="S291" s="156"/>
      <c r="T291" s="157"/>
      <c r="AT291" s="152" t="s">
        <v>144</v>
      </c>
      <c r="AU291" s="152" t="s">
        <v>131</v>
      </c>
      <c r="AV291" s="12" t="s">
        <v>81</v>
      </c>
      <c r="AW291" s="12" t="s">
        <v>34</v>
      </c>
      <c r="AX291" s="12" t="s">
        <v>73</v>
      </c>
      <c r="AY291" s="152" t="s">
        <v>122</v>
      </c>
    </row>
    <row r="292" spans="2:51" s="13" customFormat="1" ht="12">
      <c r="B292" s="158"/>
      <c r="D292" s="148" t="s">
        <v>144</v>
      </c>
      <c r="E292" s="159" t="s">
        <v>3</v>
      </c>
      <c r="F292" s="160" t="s">
        <v>180</v>
      </c>
      <c r="H292" s="161">
        <v>5.42</v>
      </c>
      <c r="I292" s="162"/>
      <c r="L292" s="158"/>
      <c r="M292" s="163"/>
      <c r="N292" s="164"/>
      <c r="O292" s="164"/>
      <c r="P292" s="164"/>
      <c r="Q292" s="164"/>
      <c r="R292" s="164"/>
      <c r="S292" s="164"/>
      <c r="T292" s="165"/>
      <c r="AT292" s="159" t="s">
        <v>144</v>
      </c>
      <c r="AU292" s="159" t="s">
        <v>131</v>
      </c>
      <c r="AV292" s="13" t="s">
        <v>131</v>
      </c>
      <c r="AW292" s="13" t="s">
        <v>34</v>
      </c>
      <c r="AX292" s="13" t="s">
        <v>73</v>
      </c>
      <c r="AY292" s="159" t="s">
        <v>122</v>
      </c>
    </row>
    <row r="293" spans="2:51" s="12" customFormat="1" ht="12">
      <c r="B293" s="151"/>
      <c r="D293" s="148" t="s">
        <v>144</v>
      </c>
      <c r="E293" s="152" t="s">
        <v>3</v>
      </c>
      <c r="F293" s="153" t="s">
        <v>158</v>
      </c>
      <c r="H293" s="152" t="s">
        <v>3</v>
      </c>
      <c r="I293" s="154"/>
      <c r="L293" s="151"/>
      <c r="M293" s="155"/>
      <c r="N293" s="156"/>
      <c r="O293" s="156"/>
      <c r="P293" s="156"/>
      <c r="Q293" s="156"/>
      <c r="R293" s="156"/>
      <c r="S293" s="156"/>
      <c r="T293" s="157"/>
      <c r="AT293" s="152" t="s">
        <v>144</v>
      </c>
      <c r="AU293" s="152" t="s">
        <v>131</v>
      </c>
      <c r="AV293" s="12" t="s">
        <v>81</v>
      </c>
      <c r="AW293" s="12" t="s">
        <v>34</v>
      </c>
      <c r="AX293" s="12" t="s">
        <v>73</v>
      </c>
      <c r="AY293" s="152" t="s">
        <v>122</v>
      </c>
    </row>
    <row r="294" spans="2:51" s="13" customFormat="1" ht="12">
      <c r="B294" s="158"/>
      <c r="D294" s="148" t="s">
        <v>144</v>
      </c>
      <c r="E294" s="159" t="s">
        <v>3</v>
      </c>
      <c r="F294" s="160" t="s">
        <v>182</v>
      </c>
      <c r="H294" s="161">
        <v>7.28</v>
      </c>
      <c r="I294" s="162"/>
      <c r="L294" s="158"/>
      <c r="M294" s="163"/>
      <c r="N294" s="164"/>
      <c r="O294" s="164"/>
      <c r="P294" s="164"/>
      <c r="Q294" s="164"/>
      <c r="R294" s="164"/>
      <c r="S294" s="164"/>
      <c r="T294" s="165"/>
      <c r="AT294" s="159" t="s">
        <v>144</v>
      </c>
      <c r="AU294" s="159" t="s">
        <v>131</v>
      </c>
      <c r="AV294" s="13" t="s">
        <v>131</v>
      </c>
      <c r="AW294" s="13" t="s">
        <v>34</v>
      </c>
      <c r="AX294" s="13" t="s">
        <v>73</v>
      </c>
      <c r="AY294" s="159" t="s">
        <v>122</v>
      </c>
    </row>
    <row r="295" spans="2:51" s="12" customFormat="1" ht="12">
      <c r="B295" s="151"/>
      <c r="D295" s="148" t="s">
        <v>144</v>
      </c>
      <c r="E295" s="152" t="s">
        <v>3</v>
      </c>
      <c r="F295" s="153" t="s">
        <v>184</v>
      </c>
      <c r="H295" s="152" t="s">
        <v>3</v>
      </c>
      <c r="I295" s="154"/>
      <c r="L295" s="151"/>
      <c r="M295" s="155"/>
      <c r="N295" s="156"/>
      <c r="O295" s="156"/>
      <c r="P295" s="156"/>
      <c r="Q295" s="156"/>
      <c r="R295" s="156"/>
      <c r="S295" s="156"/>
      <c r="T295" s="157"/>
      <c r="AT295" s="152" t="s">
        <v>144</v>
      </c>
      <c r="AU295" s="152" t="s">
        <v>131</v>
      </c>
      <c r="AV295" s="12" t="s">
        <v>81</v>
      </c>
      <c r="AW295" s="12" t="s">
        <v>34</v>
      </c>
      <c r="AX295" s="12" t="s">
        <v>73</v>
      </c>
      <c r="AY295" s="152" t="s">
        <v>122</v>
      </c>
    </row>
    <row r="296" spans="2:51" s="13" customFormat="1" ht="12">
      <c r="B296" s="158"/>
      <c r="D296" s="148" t="s">
        <v>144</v>
      </c>
      <c r="E296" s="159" t="s">
        <v>3</v>
      </c>
      <c r="F296" s="160" t="s">
        <v>185</v>
      </c>
      <c r="H296" s="161">
        <v>4.72</v>
      </c>
      <c r="I296" s="162"/>
      <c r="L296" s="158"/>
      <c r="M296" s="163"/>
      <c r="N296" s="164"/>
      <c r="O296" s="164"/>
      <c r="P296" s="164"/>
      <c r="Q296" s="164"/>
      <c r="R296" s="164"/>
      <c r="S296" s="164"/>
      <c r="T296" s="165"/>
      <c r="AT296" s="159" t="s">
        <v>144</v>
      </c>
      <c r="AU296" s="159" t="s">
        <v>131</v>
      </c>
      <c r="AV296" s="13" t="s">
        <v>131</v>
      </c>
      <c r="AW296" s="13" t="s">
        <v>34</v>
      </c>
      <c r="AX296" s="13" t="s">
        <v>73</v>
      </c>
      <c r="AY296" s="159" t="s">
        <v>122</v>
      </c>
    </row>
    <row r="297" spans="2:51" s="12" customFormat="1" ht="12">
      <c r="B297" s="151"/>
      <c r="D297" s="148" t="s">
        <v>144</v>
      </c>
      <c r="E297" s="152" t="s">
        <v>3</v>
      </c>
      <c r="F297" s="153" t="s">
        <v>187</v>
      </c>
      <c r="H297" s="152" t="s">
        <v>3</v>
      </c>
      <c r="I297" s="154"/>
      <c r="L297" s="151"/>
      <c r="M297" s="155"/>
      <c r="N297" s="156"/>
      <c r="O297" s="156"/>
      <c r="P297" s="156"/>
      <c r="Q297" s="156"/>
      <c r="R297" s="156"/>
      <c r="S297" s="156"/>
      <c r="T297" s="157"/>
      <c r="AT297" s="152" t="s">
        <v>144</v>
      </c>
      <c r="AU297" s="152" t="s">
        <v>131</v>
      </c>
      <c r="AV297" s="12" t="s">
        <v>81</v>
      </c>
      <c r="AW297" s="12" t="s">
        <v>34</v>
      </c>
      <c r="AX297" s="12" t="s">
        <v>73</v>
      </c>
      <c r="AY297" s="152" t="s">
        <v>122</v>
      </c>
    </row>
    <row r="298" spans="2:51" s="13" customFormat="1" ht="12">
      <c r="B298" s="158"/>
      <c r="D298" s="148" t="s">
        <v>144</v>
      </c>
      <c r="E298" s="159" t="s">
        <v>3</v>
      </c>
      <c r="F298" s="160" t="s">
        <v>188</v>
      </c>
      <c r="H298" s="161">
        <v>4.7</v>
      </c>
      <c r="I298" s="162"/>
      <c r="L298" s="158"/>
      <c r="M298" s="163"/>
      <c r="N298" s="164"/>
      <c r="O298" s="164"/>
      <c r="P298" s="164"/>
      <c r="Q298" s="164"/>
      <c r="R298" s="164"/>
      <c r="S298" s="164"/>
      <c r="T298" s="165"/>
      <c r="AT298" s="159" t="s">
        <v>144</v>
      </c>
      <c r="AU298" s="159" t="s">
        <v>131</v>
      </c>
      <c r="AV298" s="13" t="s">
        <v>131</v>
      </c>
      <c r="AW298" s="13" t="s">
        <v>34</v>
      </c>
      <c r="AX298" s="13" t="s">
        <v>73</v>
      </c>
      <c r="AY298" s="159" t="s">
        <v>122</v>
      </c>
    </row>
    <row r="299" spans="2:51" s="12" customFormat="1" ht="12">
      <c r="B299" s="151"/>
      <c r="D299" s="148" t="s">
        <v>144</v>
      </c>
      <c r="E299" s="152" t="s">
        <v>3</v>
      </c>
      <c r="F299" s="153" t="s">
        <v>189</v>
      </c>
      <c r="H299" s="152" t="s">
        <v>3</v>
      </c>
      <c r="I299" s="154"/>
      <c r="L299" s="151"/>
      <c r="M299" s="155"/>
      <c r="N299" s="156"/>
      <c r="O299" s="156"/>
      <c r="P299" s="156"/>
      <c r="Q299" s="156"/>
      <c r="R299" s="156"/>
      <c r="S299" s="156"/>
      <c r="T299" s="157"/>
      <c r="AT299" s="152" t="s">
        <v>144</v>
      </c>
      <c r="AU299" s="152" t="s">
        <v>131</v>
      </c>
      <c r="AV299" s="12" t="s">
        <v>81</v>
      </c>
      <c r="AW299" s="12" t="s">
        <v>34</v>
      </c>
      <c r="AX299" s="12" t="s">
        <v>73</v>
      </c>
      <c r="AY299" s="152" t="s">
        <v>122</v>
      </c>
    </row>
    <row r="300" spans="2:51" s="13" customFormat="1" ht="12">
      <c r="B300" s="158"/>
      <c r="D300" s="148" t="s">
        <v>144</v>
      </c>
      <c r="E300" s="159" t="s">
        <v>3</v>
      </c>
      <c r="F300" s="160" t="s">
        <v>190</v>
      </c>
      <c r="H300" s="161">
        <v>5.66</v>
      </c>
      <c r="I300" s="162"/>
      <c r="L300" s="158"/>
      <c r="M300" s="163"/>
      <c r="N300" s="164"/>
      <c r="O300" s="164"/>
      <c r="P300" s="164"/>
      <c r="Q300" s="164"/>
      <c r="R300" s="164"/>
      <c r="S300" s="164"/>
      <c r="T300" s="165"/>
      <c r="AT300" s="159" t="s">
        <v>144</v>
      </c>
      <c r="AU300" s="159" t="s">
        <v>131</v>
      </c>
      <c r="AV300" s="13" t="s">
        <v>131</v>
      </c>
      <c r="AW300" s="13" t="s">
        <v>34</v>
      </c>
      <c r="AX300" s="13" t="s">
        <v>73</v>
      </c>
      <c r="AY300" s="159" t="s">
        <v>122</v>
      </c>
    </row>
    <row r="301" spans="2:51" s="12" customFormat="1" ht="12">
      <c r="B301" s="151"/>
      <c r="D301" s="148" t="s">
        <v>144</v>
      </c>
      <c r="E301" s="152" t="s">
        <v>3</v>
      </c>
      <c r="F301" s="153" t="s">
        <v>192</v>
      </c>
      <c r="H301" s="152" t="s">
        <v>3</v>
      </c>
      <c r="I301" s="154"/>
      <c r="L301" s="151"/>
      <c r="M301" s="155"/>
      <c r="N301" s="156"/>
      <c r="O301" s="156"/>
      <c r="P301" s="156"/>
      <c r="Q301" s="156"/>
      <c r="R301" s="156"/>
      <c r="S301" s="156"/>
      <c r="T301" s="157"/>
      <c r="AT301" s="152" t="s">
        <v>144</v>
      </c>
      <c r="AU301" s="152" t="s">
        <v>131</v>
      </c>
      <c r="AV301" s="12" t="s">
        <v>81</v>
      </c>
      <c r="AW301" s="12" t="s">
        <v>34</v>
      </c>
      <c r="AX301" s="12" t="s">
        <v>73</v>
      </c>
      <c r="AY301" s="152" t="s">
        <v>122</v>
      </c>
    </row>
    <row r="302" spans="2:51" s="13" customFormat="1" ht="12">
      <c r="B302" s="158"/>
      <c r="D302" s="148" t="s">
        <v>144</v>
      </c>
      <c r="E302" s="159" t="s">
        <v>3</v>
      </c>
      <c r="F302" s="160" t="s">
        <v>193</v>
      </c>
      <c r="H302" s="161">
        <v>5.52</v>
      </c>
      <c r="I302" s="162"/>
      <c r="L302" s="158"/>
      <c r="M302" s="163"/>
      <c r="N302" s="164"/>
      <c r="O302" s="164"/>
      <c r="P302" s="164"/>
      <c r="Q302" s="164"/>
      <c r="R302" s="164"/>
      <c r="S302" s="164"/>
      <c r="T302" s="165"/>
      <c r="AT302" s="159" t="s">
        <v>144</v>
      </c>
      <c r="AU302" s="159" t="s">
        <v>131</v>
      </c>
      <c r="AV302" s="13" t="s">
        <v>131</v>
      </c>
      <c r="AW302" s="13" t="s">
        <v>34</v>
      </c>
      <c r="AX302" s="13" t="s">
        <v>73</v>
      </c>
      <c r="AY302" s="159" t="s">
        <v>122</v>
      </c>
    </row>
    <row r="303" spans="2:51" s="12" customFormat="1" ht="12">
      <c r="B303" s="151"/>
      <c r="D303" s="148" t="s">
        <v>144</v>
      </c>
      <c r="E303" s="152" t="s">
        <v>3</v>
      </c>
      <c r="F303" s="153" t="s">
        <v>195</v>
      </c>
      <c r="H303" s="152" t="s">
        <v>3</v>
      </c>
      <c r="I303" s="154"/>
      <c r="L303" s="151"/>
      <c r="M303" s="155"/>
      <c r="N303" s="156"/>
      <c r="O303" s="156"/>
      <c r="P303" s="156"/>
      <c r="Q303" s="156"/>
      <c r="R303" s="156"/>
      <c r="S303" s="156"/>
      <c r="T303" s="157"/>
      <c r="AT303" s="152" t="s">
        <v>144</v>
      </c>
      <c r="AU303" s="152" t="s">
        <v>131</v>
      </c>
      <c r="AV303" s="12" t="s">
        <v>81</v>
      </c>
      <c r="AW303" s="12" t="s">
        <v>34</v>
      </c>
      <c r="AX303" s="12" t="s">
        <v>73</v>
      </c>
      <c r="AY303" s="152" t="s">
        <v>122</v>
      </c>
    </row>
    <row r="304" spans="2:51" s="13" customFormat="1" ht="12">
      <c r="B304" s="158"/>
      <c r="D304" s="148" t="s">
        <v>144</v>
      </c>
      <c r="E304" s="159" t="s">
        <v>3</v>
      </c>
      <c r="F304" s="160" t="s">
        <v>196</v>
      </c>
      <c r="H304" s="161">
        <v>4.56</v>
      </c>
      <c r="I304" s="162"/>
      <c r="L304" s="158"/>
      <c r="M304" s="163"/>
      <c r="N304" s="164"/>
      <c r="O304" s="164"/>
      <c r="P304" s="164"/>
      <c r="Q304" s="164"/>
      <c r="R304" s="164"/>
      <c r="S304" s="164"/>
      <c r="T304" s="165"/>
      <c r="AT304" s="159" t="s">
        <v>144</v>
      </c>
      <c r="AU304" s="159" t="s">
        <v>131</v>
      </c>
      <c r="AV304" s="13" t="s">
        <v>131</v>
      </c>
      <c r="AW304" s="13" t="s">
        <v>34</v>
      </c>
      <c r="AX304" s="13" t="s">
        <v>73</v>
      </c>
      <c r="AY304" s="159" t="s">
        <v>122</v>
      </c>
    </row>
    <row r="305" spans="2:51" s="12" customFormat="1" ht="12">
      <c r="B305" s="151"/>
      <c r="D305" s="148" t="s">
        <v>144</v>
      </c>
      <c r="E305" s="152" t="s">
        <v>3</v>
      </c>
      <c r="F305" s="153" t="s">
        <v>160</v>
      </c>
      <c r="H305" s="152" t="s">
        <v>3</v>
      </c>
      <c r="I305" s="154"/>
      <c r="L305" s="151"/>
      <c r="M305" s="155"/>
      <c r="N305" s="156"/>
      <c r="O305" s="156"/>
      <c r="P305" s="156"/>
      <c r="Q305" s="156"/>
      <c r="R305" s="156"/>
      <c r="S305" s="156"/>
      <c r="T305" s="157"/>
      <c r="AT305" s="152" t="s">
        <v>144</v>
      </c>
      <c r="AU305" s="152" t="s">
        <v>131</v>
      </c>
      <c r="AV305" s="12" t="s">
        <v>81</v>
      </c>
      <c r="AW305" s="12" t="s">
        <v>34</v>
      </c>
      <c r="AX305" s="12" t="s">
        <v>73</v>
      </c>
      <c r="AY305" s="152" t="s">
        <v>122</v>
      </c>
    </row>
    <row r="306" spans="2:51" s="13" customFormat="1" ht="12">
      <c r="B306" s="158"/>
      <c r="D306" s="148" t="s">
        <v>144</v>
      </c>
      <c r="E306" s="159" t="s">
        <v>3</v>
      </c>
      <c r="F306" s="160" t="s">
        <v>247</v>
      </c>
      <c r="H306" s="161">
        <v>26.02</v>
      </c>
      <c r="I306" s="162"/>
      <c r="L306" s="158"/>
      <c r="M306" s="163"/>
      <c r="N306" s="164"/>
      <c r="O306" s="164"/>
      <c r="P306" s="164"/>
      <c r="Q306" s="164"/>
      <c r="R306" s="164"/>
      <c r="S306" s="164"/>
      <c r="T306" s="165"/>
      <c r="AT306" s="159" t="s">
        <v>144</v>
      </c>
      <c r="AU306" s="159" t="s">
        <v>131</v>
      </c>
      <c r="AV306" s="13" t="s">
        <v>131</v>
      </c>
      <c r="AW306" s="13" t="s">
        <v>34</v>
      </c>
      <c r="AX306" s="13" t="s">
        <v>73</v>
      </c>
      <c r="AY306" s="159" t="s">
        <v>122</v>
      </c>
    </row>
    <row r="307" spans="2:51" s="12" customFormat="1" ht="12">
      <c r="B307" s="151"/>
      <c r="D307" s="148" t="s">
        <v>144</v>
      </c>
      <c r="E307" s="152" t="s">
        <v>3</v>
      </c>
      <c r="F307" s="153" t="s">
        <v>162</v>
      </c>
      <c r="H307" s="152" t="s">
        <v>3</v>
      </c>
      <c r="I307" s="154"/>
      <c r="L307" s="151"/>
      <c r="M307" s="155"/>
      <c r="N307" s="156"/>
      <c r="O307" s="156"/>
      <c r="P307" s="156"/>
      <c r="Q307" s="156"/>
      <c r="R307" s="156"/>
      <c r="S307" s="156"/>
      <c r="T307" s="157"/>
      <c r="AT307" s="152" t="s">
        <v>144</v>
      </c>
      <c r="AU307" s="152" t="s">
        <v>131</v>
      </c>
      <c r="AV307" s="12" t="s">
        <v>81</v>
      </c>
      <c r="AW307" s="12" t="s">
        <v>34</v>
      </c>
      <c r="AX307" s="12" t="s">
        <v>73</v>
      </c>
      <c r="AY307" s="152" t="s">
        <v>122</v>
      </c>
    </row>
    <row r="308" spans="2:51" s="13" customFormat="1" ht="12">
      <c r="B308" s="158"/>
      <c r="D308" s="148" t="s">
        <v>144</v>
      </c>
      <c r="E308" s="159" t="s">
        <v>3</v>
      </c>
      <c r="F308" s="160" t="s">
        <v>248</v>
      </c>
      <c r="H308" s="161">
        <v>34.74</v>
      </c>
      <c r="I308" s="162"/>
      <c r="L308" s="158"/>
      <c r="M308" s="163"/>
      <c r="N308" s="164"/>
      <c r="O308" s="164"/>
      <c r="P308" s="164"/>
      <c r="Q308" s="164"/>
      <c r="R308" s="164"/>
      <c r="S308" s="164"/>
      <c r="T308" s="165"/>
      <c r="AT308" s="159" t="s">
        <v>144</v>
      </c>
      <c r="AU308" s="159" t="s">
        <v>131</v>
      </c>
      <c r="AV308" s="13" t="s">
        <v>131</v>
      </c>
      <c r="AW308" s="13" t="s">
        <v>34</v>
      </c>
      <c r="AX308" s="13" t="s">
        <v>73</v>
      </c>
      <c r="AY308" s="159" t="s">
        <v>122</v>
      </c>
    </row>
    <row r="309" spans="2:51" s="12" customFormat="1" ht="12">
      <c r="B309" s="151"/>
      <c r="D309" s="148" t="s">
        <v>144</v>
      </c>
      <c r="E309" s="152" t="s">
        <v>3</v>
      </c>
      <c r="F309" s="153" t="s">
        <v>164</v>
      </c>
      <c r="H309" s="152" t="s">
        <v>3</v>
      </c>
      <c r="I309" s="154"/>
      <c r="L309" s="151"/>
      <c r="M309" s="155"/>
      <c r="N309" s="156"/>
      <c r="O309" s="156"/>
      <c r="P309" s="156"/>
      <c r="Q309" s="156"/>
      <c r="R309" s="156"/>
      <c r="S309" s="156"/>
      <c r="T309" s="157"/>
      <c r="AT309" s="152" t="s">
        <v>144</v>
      </c>
      <c r="AU309" s="152" t="s">
        <v>131</v>
      </c>
      <c r="AV309" s="12" t="s">
        <v>81</v>
      </c>
      <c r="AW309" s="12" t="s">
        <v>34</v>
      </c>
      <c r="AX309" s="12" t="s">
        <v>73</v>
      </c>
      <c r="AY309" s="152" t="s">
        <v>122</v>
      </c>
    </row>
    <row r="310" spans="2:51" s="13" customFormat="1" ht="12">
      <c r="B310" s="158"/>
      <c r="D310" s="148" t="s">
        <v>144</v>
      </c>
      <c r="E310" s="159" t="s">
        <v>3</v>
      </c>
      <c r="F310" s="160" t="s">
        <v>249</v>
      </c>
      <c r="H310" s="161">
        <v>16.62</v>
      </c>
      <c r="I310" s="162"/>
      <c r="L310" s="158"/>
      <c r="M310" s="163"/>
      <c r="N310" s="164"/>
      <c r="O310" s="164"/>
      <c r="P310" s="164"/>
      <c r="Q310" s="164"/>
      <c r="R310" s="164"/>
      <c r="S310" s="164"/>
      <c r="T310" s="165"/>
      <c r="AT310" s="159" t="s">
        <v>144</v>
      </c>
      <c r="AU310" s="159" t="s">
        <v>131</v>
      </c>
      <c r="AV310" s="13" t="s">
        <v>131</v>
      </c>
      <c r="AW310" s="13" t="s">
        <v>34</v>
      </c>
      <c r="AX310" s="13" t="s">
        <v>73</v>
      </c>
      <c r="AY310" s="159" t="s">
        <v>122</v>
      </c>
    </row>
    <row r="311" spans="2:51" s="12" customFormat="1" ht="12">
      <c r="B311" s="151"/>
      <c r="D311" s="148" t="s">
        <v>144</v>
      </c>
      <c r="E311" s="152" t="s">
        <v>3</v>
      </c>
      <c r="F311" s="153" t="s">
        <v>166</v>
      </c>
      <c r="H311" s="152" t="s">
        <v>3</v>
      </c>
      <c r="I311" s="154"/>
      <c r="L311" s="151"/>
      <c r="M311" s="155"/>
      <c r="N311" s="156"/>
      <c r="O311" s="156"/>
      <c r="P311" s="156"/>
      <c r="Q311" s="156"/>
      <c r="R311" s="156"/>
      <c r="S311" s="156"/>
      <c r="T311" s="157"/>
      <c r="AT311" s="152" t="s">
        <v>144</v>
      </c>
      <c r="AU311" s="152" t="s">
        <v>131</v>
      </c>
      <c r="AV311" s="12" t="s">
        <v>81</v>
      </c>
      <c r="AW311" s="12" t="s">
        <v>34</v>
      </c>
      <c r="AX311" s="12" t="s">
        <v>73</v>
      </c>
      <c r="AY311" s="152" t="s">
        <v>122</v>
      </c>
    </row>
    <row r="312" spans="2:51" s="13" customFormat="1" ht="12">
      <c r="B312" s="158"/>
      <c r="D312" s="148" t="s">
        <v>144</v>
      </c>
      <c r="E312" s="159" t="s">
        <v>3</v>
      </c>
      <c r="F312" s="160" t="s">
        <v>200</v>
      </c>
      <c r="H312" s="161">
        <v>7.29</v>
      </c>
      <c r="I312" s="162"/>
      <c r="L312" s="158"/>
      <c r="M312" s="163"/>
      <c r="N312" s="164"/>
      <c r="O312" s="164"/>
      <c r="P312" s="164"/>
      <c r="Q312" s="164"/>
      <c r="R312" s="164"/>
      <c r="S312" s="164"/>
      <c r="T312" s="165"/>
      <c r="AT312" s="159" t="s">
        <v>144</v>
      </c>
      <c r="AU312" s="159" t="s">
        <v>131</v>
      </c>
      <c r="AV312" s="13" t="s">
        <v>131</v>
      </c>
      <c r="AW312" s="13" t="s">
        <v>34</v>
      </c>
      <c r="AX312" s="13" t="s">
        <v>73</v>
      </c>
      <c r="AY312" s="159" t="s">
        <v>122</v>
      </c>
    </row>
    <row r="313" spans="2:51" s="12" customFormat="1" ht="12">
      <c r="B313" s="151"/>
      <c r="D313" s="148" t="s">
        <v>144</v>
      </c>
      <c r="E313" s="152" t="s">
        <v>3</v>
      </c>
      <c r="F313" s="153" t="s">
        <v>201</v>
      </c>
      <c r="H313" s="152" t="s">
        <v>3</v>
      </c>
      <c r="I313" s="154"/>
      <c r="L313" s="151"/>
      <c r="M313" s="155"/>
      <c r="N313" s="156"/>
      <c r="O313" s="156"/>
      <c r="P313" s="156"/>
      <c r="Q313" s="156"/>
      <c r="R313" s="156"/>
      <c r="S313" s="156"/>
      <c r="T313" s="157"/>
      <c r="AT313" s="152" t="s">
        <v>144</v>
      </c>
      <c r="AU313" s="152" t="s">
        <v>131</v>
      </c>
      <c r="AV313" s="12" t="s">
        <v>81</v>
      </c>
      <c r="AW313" s="12" t="s">
        <v>34</v>
      </c>
      <c r="AX313" s="12" t="s">
        <v>73</v>
      </c>
      <c r="AY313" s="152" t="s">
        <v>122</v>
      </c>
    </row>
    <row r="314" spans="2:51" s="13" customFormat="1" ht="12">
      <c r="B314" s="158"/>
      <c r="D314" s="148" t="s">
        <v>144</v>
      </c>
      <c r="E314" s="159" t="s">
        <v>3</v>
      </c>
      <c r="F314" s="160" t="s">
        <v>202</v>
      </c>
      <c r="H314" s="161">
        <v>5.53</v>
      </c>
      <c r="I314" s="162"/>
      <c r="L314" s="158"/>
      <c r="M314" s="163"/>
      <c r="N314" s="164"/>
      <c r="O314" s="164"/>
      <c r="P314" s="164"/>
      <c r="Q314" s="164"/>
      <c r="R314" s="164"/>
      <c r="S314" s="164"/>
      <c r="T314" s="165"/>
      <c r="AT314" s="159" t="s">
        <v>144</v>
      </c>
      <c r="AU314" s="159" t="s">
        <v>131</v>
      </c>
      <c r="AV314" s="13" t="s">
        <v>131</v>
      </c>
      <c r="AW314" s="13" t="s">
        <v>34</v>
      </c>
      <c r="AX314" s="13" t="s">
        <v>73</v>
      </c>
      <c r="AY314" s="159" t="s">
        <v>122</v>
      </c>
    </row>
    <row r="315" spans="2:51" s="12" customFormat="1" ht="12">
      <c r="B315" s="151"/>
      <c r="D315" s="148" t="s">
        <v>144</v>
      </c>
      <c r="E315" s="152" t="s">
        <v>3</v>
      </c>
      <c r="F315" s="153" t="s">
        <v>203</v>
      </c>
      <c r="H315" s="152" t="s">
        <v>3</v>
      </c>
      <c r="I315" s="154"/>
      <c r="L315" s="151"/>
      <c r="M315" s="155"/>
      <c r="N315" s="156"/>
      <c r="O315" s="156"/>
      <c r="P315" s="156"/>
      <c r="Q315" s="156"/>
      <c r="R315" s="156"/>
      <c r="S315" s="156"/>
      <c r="T315" s="157"/>
      <c r="AT315" s="152" t="s">
        <v>144</v>
      </c>
      <c r="AU315" s="152" t="s">
        <v>131</v>
      </c>
      <c r="AV315" s="12" t="s">
        <v>81</v>
      </c>
      <c r="AW315" s="12" t="s">
        <v>34</v>
      </c>
      <c r="AX315" s="12" t="s">
        <v>73</v>
      </c>
      <c r="AY315" s="152" t="s">
        <v>122</v>
      </c>
    </row>
    <row r="316" spans="2:51" s="13" customFormat="1" ht="12">
      <c r="B316" s="158"/>
      <c r="D316" s="148" t="s">
        <v>144</v>
      </c>
      <c r="E316" s="159" t="s">
        <v>3</v>
      </c>
      <c r="F316" s="160" t="s">
        <v>204</v>
      </c>
      <c r="H316" s="161">
        <v>4.57</v>
      </c>
      <c r="I316" s="162"/>
      <c r="L316" s="158"/>
      <c r="M316" s="163"/>
      <c r="N316" s="164"/>
      <c r="O316" s="164"/>
      <c r="P316" s="164"/>
      <c r="Q316" s="164"/>
      <c r="R316" s="164"/>
      <c r="S316" s="164"/>
      <c r="T316" s="165"/>
      <c r="AT316" s="159" t="s">
        <v>144</v>
      </c>
      <c r="AU316" s="159" t="s">
        <v>131</v>
      </c>
      <c r="AV316" s="13" t="s">
        <v>131</v>
      </c>
      <c r="AW316" s="13" t="s">
        <v>34</v>
      </c>
      <c r="AX316" s="13" t="s">
        <v>73</v>
      </c>
      <c r="AY316" s="159" t="s">
        <v>122</v>
      </c>
    </row>
    <row r="317" spans="2:51" s="12" customFormat="1" ht="12">
      <c r="B317" s="151"/>
      <c r="D317" s="148" t="s">
        <v>144</v>
      </c>
      <c r="E317" s="152" t="s">
        <v>3</v>
      </c>
      <c r="F317" s="153" t="s">
        <v>167</v>
      </c>
      <c r="H317" s="152" t="s">
        <v>3</v>
      </c>
      <c r="I317" s="154"/>
      <c r="L317" s="151"/>
      <c r="M317" s="155"/>
      <c r="N317" s="156"/>
      <c r="O317" s="156"/>
      <c r="P317" s="156"/>
      <c r="Q317" s="156"/>
      <c r="R317" s="156"/>
      <c r="S317" s="156"/>
      <c r="T317" s="157"/>
      <c r="AT317" s="152" t="s">
        <v>144</v>
      </c>
      <c r="AU317" s="152" t="s">
        <v>131</v>
      </c>
      <c r="AV317" s="12" t="s">
        <v>81</v>
      </c>
      <c r="AW317" s="12" t="s">
        <v>34</v>
      </c>
      <c r="AX317" s="12" t="s">
        <v>73</v>
      </c>
      <c r="AY317" s="152" t="s">
        <v>122</v>
      </c>
    </row>
    <row r="318" spans="2:51" s="13" customFormat="1" ht="12">
      <c r="B318" s="158"/>
      <c r="D318" s="148" t="s">
        <v>144</v>
      </c>
      <c r="E318" s="159" t="s">
        <v>3</v>
      </c>
      <c r="F318" s="160" t="s">
        <v>250</v>
      </c>
      <c r="H318" s="161">
        <v>5.57</v>
      </c>
      <c r="I318" s="162"/>
      <c r="L318" s="158"/>
      <c r="M318" s="163"/>
      <c r="N318" s="164"/>
      <c r="O318" s="164"/>
      <c r="P318" s="164"/>
      <c r="Q318" s="164"/>
      <c r="R318" s="164"/>
      <c r="S318" s="164"/>
      <c r="T318" s="165"/>
      <c r="AT318" s="159" t="s">
        <v>144</v>
      </c>
      <c r="AU318" s="159" t="s">
        <v>131</v>
      </c>
      <c r="AV318" s="13" t="s">
        <v>131</v>
      </c>
      <c r="AW318" s="13" t="s">
        <v>34</v>
      </c>
      <c r="AX318" s="13" t="s">
        <v>73</v>
      </c>
      <c r="AY318" s="159" t="s">
        <v>122</v>
      </c>
    </row>
    <row r="319" spans="2:51" s="14" customFormat="1" ht="12">
      <c r="B319" s="166"/>
      <c r="D319" s="148" t="s">
        <v>144</v>
      </c>
      <c r="E319" s="167" t="s">
        <v>3</v>
      </c>
      <c r="F319" s="168" t="s">
        <v>169</v>
      </c>
      <c r="H319" s="169">
        <v>211.8</v>
      </c>
      <c r="I319" s="170"/>
      <c r="L319" s="166"/>
      <c r="M319" s="171"/>
      <c r="N319" s="172"/>
      <c r="O319" s="172"/>
      <c r="P319" s="172"/>
      <c r="Q319" s="172"/>
      <c r="R319" s="172"/>
      <c r="S319" s="172"/>
      <c r="T319" s="173"/>
      <c r="AT319" s="167" t="s">
        <v>144</v>
      </c>
      <c r="AU319" s="167" t="s">
        <v>131</v>
      </c>
      <c r="AV319" s="14" t="s">
        <v>130</v>
      </c>
      <c r="AW319" s="14" t="s">
        <v>34</v>
      </c>
      <c r="AX319" s="14" t="s">
        <v>73</v>
      </c>
      <c r="AY319" s="167" t="s">
        <v>122</v>
      </c>
    </row>
    <row r="320" spans="2:51" s="13" customFormat="1" ht="12">
      <c r="B320" s="158"/>
      <c r="D320" s="148" t="s">
        <v>144</v>
      </c>
      <c r="E320" s="159" t="s">
        <v>3</v>
      </c>
      <c r="F320" s="160" t="s">
        <v>251</v>
      </c>
      <c r="H320" s="161">
        <v>232.98</v>
      </c>
      <c r="I320" s="162"/>
      <c r="L320" s="158"/>
      <c r="M320" s="163"/>
      <c r="N320" s="164"/>
      <c r="O320" s="164"/>
      <c r="P320" s="164"/>
      <c r="Q320" s="164"/>
      <c r="R320" s="164"/>
      <c r="S320" s="164"/>
      <c r="T320" s="165"/>
      <c r="AT320" s="159" t="s">
        <v>144</v>
      </c>
      <c r="AU320" s="159" t="s">
        <v>131</v>
      </c>
      <c r="AV320" s="13" t="s">
        <v>131</v>
      </c>
      <c r="AW320" s="13" t="s">
        <v>34</v>
      </c>
      <c r="AX320" s="13" t="s">
        <v>81</v>
      </c>
      <c r="AY320" s="159" t="s">
        <v>122</v>
      </c>
    </row>
    <row r="321" spans="2:65" s="1" customFormat="1" ht="16.5" customHeight="1">
      <c r="B321" s="138"/>
      <c r="C321" s="139" t="s">
        <v>252</v>
      </c>
      <c r="D321" s="139" t="s">
        <v>125</v>
      </c>
      <c r="E321" s="140" t="s">
        <v>253</v>
      </c>
      <c r="F321" s="141" t="s">
        <v>254</v>
      </c>
      <c r="G321" s="142" t="s">
        <v>128</v>
      </c>
      <c r="H321" s="143">
        <v>31.447</v>
      </c>
      <c r="I321" s="144">
        <v>2.5032</v>
      </c>
      <c r="J321" s="145">
        <f>ROUND(I321*H321,2)</f>
        <v>78.72</v>
      </c>
      <c r="K321" s="141" t="s">
        <v>129</v>
      </c>
      <c r="L321" s="33"/>
      <c r="M321" s="314" t="s">
        <v>3</v>
      </c>
      <c r="N321" s="315"/>
      <c r="O321" s="315"/>
      <c r="P321" s="315"/>
      <c r="Q321" s="315"/>
      <c r="R321" s="315"/>
      <c r="S321" s="315"/>
      <c r="T321" s="316"/>
      <c r="AR321" s="146" t="s">
        <v>130</v>
      </c>
      <c r="AT321" s="146" t="s">
        <v>125</v>
      </c>
      <c r="AU321" s="146" t="s">
        <v>131</v>
      </c>
      <c r="AY321" s="18" t="s">
        <v>122</v>
      </c>
      <c r="BE321" s="147">
        <f>IF(N321="základní",J321,0)</f>
        <v>0</v>
      </c>
      <c r="BF321" s="147">
        <f>IF(N321="snížená",J321,0)</f>
        <v>0</v>
      </c>
      <c r="BG321" s="147">
        <f>IF(N321="zákl. přenesená",J321,0)</f>
        <v>0</v>
      </c>
      <c r="BH321" s="147">
        <f>IF(N321="sníž. přenesená",J321,0)</f>
        <v>0</v>
      </c>
      <c r="BI321" s="147">
        <f>IF(N321="nulová",J321,0)</f>
        <v>0</v>
      </c>
      <c r="BJ321" s="18" t="s">
        <v>131</v>
      </c>
      <c r="BK321" s="147">
        <f>ROUND(I321*H321,2)</f>
        <v>78.72</v>
      </c>
      <c r="BL321" s="18" t="s">
        <v>130</v>
      </c>
      <c r="BM321" s="146" t="s">
        <v>255</v>
      </c>
    </row>
    <row r="322" spans="2:47" s="1" customFormat="1" ht="12">
      <c r="B322" s="33"/>
      <c r="D322" s="148" t="s">
        <v>133</v>
      </c>
      <c r="F322" s="149" t="s">
        <v>256</v>
      </c>
      <c r="I322" s="89"/>
      <c r="L322" s="33"/>
      <c r="M322" s="150"/>
      <c r="N322" s="53"/>
      <c r="O322" s="53"/>
      <c r="P322" s="53"/>
      <c r="Q322" s="53"/>
      <c r="R322" s="53"/>
      <c r="S322" s="53"/>
      <c r="T322" s="54"/>
      <c r="AT322" s="18" t="s">
        <v>133</v>
      </c>
      <c r="AU322" s="18" t="s">
        <v>131</v>
      </c>
    </row>
    <row r="323" spans="2:51" s="12" customFormat="1" ht="12">
      <c r="B323" s="151"/>
      <c r="D323" s="148" t="s">
        <v>144</v>
      </c>
      <c r="E323" s="152" t="s">
        <v>3</v>
      </c>
      <c r="F323" s="153" t="s">
        <v>217</v>
      </c>
      <c r="H323" s="152" t="s">
        <v>3</v>
      </c>
      <c r="I323" s="154"/>
      <c r="L323" s="151"/>
      <c r="M323" s="155"/>
      <c r="N323" s="156"/>
      <c r="O323" s="156"/>
      <c r="P323" s="156"/>
      <c r="Q323" s="156"/>
      <c r="R323" s="156"/>
      <c r="S323" s="156"/>
      <c r="T323" s="157"/>
      <c r="AT323" s="152" t="s">
        <v>144</v>
      </c>
      <c r="AU323" s="152" t="s">
        <v>131</v>
      </c>
      <c r="AV323" s="12" t="s">
        <v>81</v>
      </c>
      <c r="AW323" s="12" t="s">
        <v>34</v>
      </c>
      <c r="AX323" s="12" t="s">
        <v>73</v>
      </c>
      <c r="AY323" s="152" t="s">
        <v>122</v>
      </c>
    </row>
    <row r="324" spans="2:51" s="12" customFormat="1" ht="12">
      <c r="B324" s="151"/>
      <c r="D324" s="148" t="s">
        <v>144</v>
      </c>
      <c r="E324" s="152" t="s">
        <v>3</v>
      </c>
      <c r="F324" s="153" t="s">
        <v>146</v>
      </c>
      <c r="H324" s="152" t="s">
        <v>3</v>
      </c>
      <c r="I324" s="154"/>
      <c r="L324" s="151"/>
      <c r="M324" s="155"/>
      <c r="N324" s="156"/>
      <c r="O324" s="156"/>
      <c r="P324" s="156"/>
      <c r="Q324" s="156"/>
      <c r="R324" s="156"/>
      <c r="S324" s="156"/>
      <c r="T324" s="157"/>
      <c r="AT324" s="152" t="s">
        <v>144</v>
      </c>
      <c r="AU324" s="152" t="s">
        <v>131</v>
      </c>
      <c r="AV324" s="12" t="s">
        <v>81</v>
      </c>
      <c r="AW324" s="12" t="s">
        <v>34</v>
      </c>
      <c r="AX324" s="12" t="s">
        <v>73</v>
      </c>
      <c r="AY324" s="152" t="s">
        <v>122</v>
      </c>
    </row>
    <row r="325" spans="2:51" s="12" customFormat="1" ht="12">
      <c r="B325" s="151"/>
      <c r="D325" s="148" t="s">
        <v>144</v>
      </c>
      <c r="E325" s="152" t="s">
        <v>3</v>
      </c>
      <c r="F325" s="153" t="s">
        <v>154</v>
      </c>
      <c r="H325" s="152" t="s">
        <v>3</v>
      </c>
      <c r="I325" s="154"/>
      <c r="L325" s="151"/>
      <c r="M325" s="155"/>
      <c r="N325" s="156"/>
      <c r="O325" s="156"/>
      <c r="P325" s="156"/>
      <c r="Q325" s="156"/>
      <c r="R325" s="156"/>
      <c r="S325" s="156"/>
      <c r="T325" s="157"/>
      <c r="AT325" s="152" t="s">
        <v>144</v>
      </c>
      <c r="AU325" s="152" t="s">
        <v>131</v>
      </c>
      <c r="AV325" s="12" t="s">
        <v>81</v>
      </c>
      <c r="AW325" s="12" t="s">
        <v>34</v>
      </c>
      <c r="AX325" s="12" t="s">
        <v>73</v>
      </c>
      <c r="AY325" s="152" t="s">
        <v>122</v>
      </c>
    </row>
    <row r="326" spans="2:51" s="13" customFormat="1" ht="12">
      <c r="B326" s="158"/>
      <c r="D326" s="148" t="s">
        <v>144</v>
      </c>
      <c r="E326" s="159" t="s">
        <v>3</v>
      </c>
      <c r="F326" s="160" t="s">
        <v>218</v>
      </c>
      <c r="H326" s="161">
        <v>11.54</v>
      </c>
      <c r="I326" s="162"/>
      <c r="L326" s="158"/>
      <c r="M326" s="163"/>
      <c r="N326" s="164"/>
      <c r="O326" s="164"/>
      <c r="P326" s="164"/>
      <c r="Q326" s="164"/>
      <c r="R326" s="164"/>
      <c r="S326" s="164"/>
      <c r="T326" s="165"/>
      <c r="AT326" s="159" t="s">
        <v>144</v>
      </c>
      <c r="AU326" s="159" t="s">
        <v>131</v>
      </c>
      <c r="AV326" s="13" t="s">
        <v>131</v>
      </c>
      <c r="AW326" s="13" t="s">
        <v>34</v>
      </c>
      <c r="AX326" s="13" t="s">
        <v>73</v>
      </c>
      <c r="AY326" s="159" t="s">
        <v>122</v>
      </c>
    </row>
    <row r="327" spans="2:51" s="13" customFormat="1" ht="12">
      <c r="B327" s="158"/>
      <c r="D327" s="148" t="s">
        <v>144</v>
      </c>
      <c r="E327" s="159" t="s">
        <v>3</v>
      </c>
      <c r="F327" s="160" t="s">
        <v>219</v>
      </c>
      <c r="H327" s="161">
        <v>-0.178</v>
      </c>
      <c r="I327" s="162"/>
      <c r="L327" s="158"/>
      <c r="M327" s="163"/>
      <c r="N327" s="164"/>
      <c r="O327" s="164"/>
      <c r="P327" s="164"/>
      <c r="Q327" s="164"/>
      <c r="R327" s="164"/>
      <c r="S327" s="164"/>
      <c r="T327" s="165"/>
      <c r="AT327" s="159" t="s">
        <v>144</v>
      </c>
      <c r="AU327" s="159" t="s">
        <v>131</v>
      </c>
      <c r="AV327" s="13" t="s">
        <v>131</v>
      </c>
      <c r="AW327" s="13" t="s">
        <v>34</v>
      </c>
      <c r="AX327" s="13" t="s">
        <v>73</v>
      </c>
      <c r="AY327" s="159" t="s">
        <v>122</v>
      </c>
    </row>
    <row r="328" spans="2:51" s="13" customFormat="1" ht="12">
      <c r="B328" s="158"/>
      <c r="D328" s="148" t="s">
        <v>144</v>
      </c>
      <c r="E328" s="159" t="s">
        <v>3</v>
      </c>
      <c r="F328" s="160" t="s">
        <v>220</v>
      </c>
      <c r="H328" s="161">
        <v>0.54</v>
      </c>
      <c r="I328" s="162"/>
      <c r="L328" s="158"/>
      <c r="M328" s="163"/>
      <c r="N328" s="164"/>
      <c r="O328" s="164"/>
      <c r="P328" s="164"/>
      <c r="Q328" s="164"/>
      <c r="R328" s="164"/>
      <c r="S328" s="164"/>
      <c r="T328" s="165"/>
      <c r="AT328" s="159" t="s">
        <v>144</v>
      </c>
      <c r="AU328" s="159" t="s">
        <v>131</v>
      </c>
      <c r="AV328" s="13" t="s">
        <v>131</v>
      </c>
      <c r="AW328" s="13" t="s">
        <v>34</v>
      </c>
      <c r="AX328" s="13" t="s">
        <v>73</v>
      </c>
      <c r="AY328" s="159" t="s">
        <v>122</v>
      </c>
    </row>
    <row r="329" spans="2:51" s="15" customFormat="1" ht="12">
      <c r="B329" s="174"/>
      <c r="D329" s="148" t="s">
        <v>144</v>
      </c>
      <c r="E329" s="175" t="s">
        <v>3</v>
      </c>
      <c r="F329" s="176" t="s">
        <v>179</v>
      </c>
      <c r="H329" s="177">
        <v>11.902</v>
      </c>
      <c r="I329" s="178"/>
      <c r="L329" s="174"/>
      <c r="M329" s="179"/>
      <c r="N329" s="180"/>
      <c r="O329" s="180"/>
      <c r="P329" s="180"/>
      <c r="Q329" s="180"/>
      <c r="R329" s="180"/>
      <c r="S329" s="180"/>
      <c r="T329" s="181"/>
      <c r="AT329" s="175" t="s">
        <v>144</v>
      </c>
      <c r="AU329" s="175" t="s">
        <v>131</v>
      </c>
      <c r="AV329" s="15" t="s">
        <v>139</v>
      </c>
      <c r="AW329" s="15" t="s">
        <v>34</v>
      </c>
      <c r="AX329" s="15" t="s">
        <v>73</v>
      </c>
      <c r="AY329" s="175" t="s">
        <v>122</v>
      </c>
    </row>
    <row r="330" spans="2:51" s="12" customFormat="1" ht="12">
      <c r="B330" s="151"/>
      <c r="D330" s="148" t="s">
        <v>144</v>
      </c>
      <c r="E330" s="152" t="s">
        <v>3</v>
      </c>
      <c r="F330" s="153" t="s">
        <v>156</v>
      </c>
      <c r="H330" s="152" t="s">
        <v>3</v>
      </c>
      <c r="I330" s="154"/>
      <c r="L330" s="151"/>
      <c r="M330" s="155"/>
      <c r="N330" s="156"/>
      <c r="O330" s="156"/>
      <c r="P330" s="156"/>
      <c r="Q330" s="156"/>
      <c r="R330" s="156"/>
      <c r="S330" s="156"/>
      <c r="T330" s="157"/>
      <c r="AT330" s="152" t="s">
        <v>144</v>
      </c>
      <c r="AU330" s="152" t="s">
        <v>131</v>
      </c>
      <c r="AV330" s="12" t="s">
        <v>81</v>
      </c>
      <c r="AW330" s="12" t="s">
        <v>34</v>
      </c>
      <c r="AX330" s="12" t="s">
        <v>73</v>
      </c>
      <c r="AY330" s="152" t="s">
        <v>122</v>
      </c>
    </row>
    <row r="331" spans="2:51" s="13" customFormat="1" ht="12">
      <c r="B331" s="158"/>
      <c r="D331" s="148" t="s">
        <v>144</v>
      </c>
      <c r="E331" s="159" t="s">
        <v>3</v>
      </c>
      <c r="F331" s="160" t="s">
        <v>221</v>
      </c>
      <c r="H331" s="161">
        <v>1.825</v>
      </c>
      <c r="I331" s="162"/>
      <c r="L331" s="158"/>
      <c r="M331" s="163"/>
      <c r="N331" s="164"/>
      <c r="O331" s="164"/>
      <c r="P331" s="164"/>
      <c r="Q331" s="164"/>
      <c r="R331" s="164"/>
      <c r="S331" s="164"/>
      <c r="T331" s="165"/>
      <c r="AT331" s="159" t="s">
        <v>144</v>
      </c>
      <c r="AU331" s="159" t="s">
        <v>131</v>
      </c>
      <c r="AV331" s="13" t="s">
        <v>131</v>
      </c>
      <c r="AW331" s="13" t="s">
        <v>34</v>
      </c>
      <c r="AX331" s="13" t="s">
        <v>73</v>
      </c>
      <c r="AY331" s="159" t="s">
        <v>122</v>
      </c>
    </row>
    <row r="332" spans="2:51" s="15" customFormat="1" ht="12">
      <c r="B332" s="174"/>
      <c r="D332" s="148" t="s">
        <v>144</v>
      </c>
      <c r="E332" s="175" t="s">
        <v>3</v>
      </c>
      <c r="F332" s="176" t="s">
        <v>179</v>
      </c>
      <c r="H332" s="177">
        <v>1.825</v>
      </c>
      <c r="I332" s="178"/>
      <c r="L332" s="174"/>
      <c r="M332" s="179"/>
      <c r="N332" s="180"/>
      <c r="O332" s="180"/>
      <c r="P332" s="180"/>
      <c r="Q332" s="180"/>
      <c r="R332" s="180"/>
      <c r="S332" s="180"/>
      <c r="T332" s="181"/>
      <c r="AT332" s="175" t="s">
        <v>144</v>
      </c>
      <c r="AU332" s="175" t="s">
        <v>131</v>
      </c>
      <c r="AV332" s="15" t="s">
        <v>139</v>
      </c>
      <c r="AW332" s="15" t="s">
        <v>34</v>
      </c>
      <c r="AX332" s="15" t="s">
        <v>73</v>
      </c>
      <c r="AY332" s="175" t="s">
        <v>122</v>
      </c>
    </row>
    <row r="333" spans="2:51" s="12" customFormat="1" ht="12">
      <c r="B333" s="151"/>
      <c r="D333" s="148" t="s">
        <v>144</v>
      </c>
      <c r="E333" s="152" t="s">
        <v>3</v>
      </c>
      <c r="F333" s="153" t="s">
        <v>158</v>
      </c>
      <c r="H333" s="152" t="s">
        <v>3</v>
      </c>
      <c r="I333" s="154"/>
      <c r="L333" s="151"/>
      <c r="M333" s="155"/>
      <c r="N333" s="156"/>
      <c r="O333" s="156"/>
      <c r="P333" s="156"/>
      <c r="Q333" s="156"/>
      <c r="R333" s="156"/>
      <c r="S333" s="156"/>
      <c r="T333" s="157"/>
      <c r="AT333" s="152" t="s">
        <v>144</v>
      </c>
      <c r="AU333" s="152" t="s">
        <v>131</v>
      </c>
      <c r="AV333" s="12" t="s">
        <v>81</v>
      </c>
      <c r="AW333" s="12" t="s">
        <v>34</v>
      </c>
      <c r="AX333" s="12" t="s">
        <v>73</v>
      </c>
      <c r="AY333" s="152" t="s">
        <v>122</v>
      </c>
    </row>
    <row r="334" spans="2:51" s="13" customFormat="1" ht="12">
      <c r="B334" s="158"/>
      <c r="D334" s="148" t="s">
        <v>144</v>
      </c>
      <c r="E334" s="159" t="s">
        <v>3</v>
      </c>
      <c r="F334" s="160" t="s">
        <v>222</v>
      </c>
      <c r="H334" s="161">
        <v>3.128</v>
      </c>
      <c r="I334" s="162"/>
      <c r="L334" s="158"/>
      <c r="M334" s="163"/>
      <c r="N334" s="164"/>
      <c r="O334" s="164"/>
      <c r="P334" s="164"/>
      <c r="Q334" s="164"/>
      <c r="R334" s="164"/>
      <c r="S334" s="164"/>
      <c r="T334" s="165"/>
      <c r="AT334" s="159" t="s">
        <v>144</v>
      </c>
      <c r="AU334" s="159" t="s">
        <v>131</v>
      </c>
      <c r="AV334" s="13" t="s">
        <v>131</v>
      </c>
      <c r="AW334" s="13" t="s">
        <v>34</v>
      </c>
      <c r="AX334" s="13" t="s">
        <v>73</v>
      </c>
      <c r="AY334" s="159" t="s">
        <v>122</v>
      </c>
    </row>
    <row r="335" spans="2:51" s="13" customFormat="1" ht="12">
      <c r="B335" s="158"/>
      <c r="D335" s="148" t="s">
        <v>144</v>
      </c>
      <c r="E335" s="159" t="s">
        <v>3</v>
      </c>
      <c r="F335" s="160" t="s">
        <v>223</v>
      </c>
      <c r="H335" s="161">
        <v>0.14</v>
      </c>
      <c r="I335" s="162"/>
      <c r="L335" s="158"/>
      <c r="M335" s="163"/>
      <c r="N335" s="164"/>
      <c r="O335" s="164"/>
      <c r="P335" s="164"/>
      <c r="Q335" s="164"/>
      <c r="R335" s="164"/>
      <c r="S335" s="164"/>
      <c r="T335" s="165"/>
      <c r="AT335" s="159" t="s">
        <v>144</v>
      </c>
      <c r="AU335" s="159" t="s">
        <v>131</v>
      </c>
      <c r="AV335" s="13" t="s">
        <v>131</v>
      </c>
      <c r="AW335" s="13" t="s">
        <v>34</v>
      </c>
      <c r="AX335" s="13" t="s">
        <v>73</v>
      </c>
      <c r="AY335" s="159" t="s">
        <v>122</v>
      </c>
    </row>
    <row r="336" spans="2:51" s="15" customFormat="1" ht="12">
      <c r="B336" s="174"/>
      <c r="D336" s="148" t="s">
        <v>144</v>
      </c>
      <c r="E336" s="175" t="s">
        <v>3</v>
      </c>
      <c r="F336" s="176" t="s">
        <v>179</v>
      </c>
      <c r="H336" s="177">
        <v>3.268</v>
      </c>
      <c r="I336" s="178"/>
      <c r="L336" s="174"/>
      <c r="M336" s="179"/>
      <c r="N336" s="180"/>
      <c r="O336" s="180"/>
      <c r="P336" s="180"/>
      <c r="Q336" s="180"/>
      <c r="R336" s="180"/>
      <c r="S336" s="180"/>
      <c r="T336" s="181"/>
      <c r="AT336" s="175" t="s">
        <v>144</v>
      </c>
      <c r="AU336" s="175" t="s">
        <v>131</v>
      </c>
      <c r="AV336" s="15" t="s">
        <v>139</v>
      </c>
      <c r="AW336" s="15" t="s">
        <v>34</v>
      </c>
      <c r="AX336" s="15" t="s">
        <v>73</v>
      </c>
      <c r="AY336" s="175" t="s">
        <v>122</v>
      </c>
    </row>
    <row r="337" spans="2:51" s="12" customFormat="1" ht="12">
      <c r="B337" s="151"/>
      <c r="D337" s="148" t="s">
        <v>144</v>
      </c>
      <c r="E337" s="152" t="s">
        <v>3</v>
      </c>
      <c r="F337" s="153" t="s">
        <v>184</v>
      </c>
      <c r="H337" s="152" t="s">
        <v>3</v>
      </c>
      <c r="I337" s="154"/>
      <c r="L337" s="151"/>
      <c r="M337" s="155"/>
      <c r="N337" s="156"/>
      <c r="O337" s="156"/>
      <c r="P337" s="156"/>
      <c r="Q337" s="156"/>
      <c r="R337" s="156"/>
      <c r="S337" s="156"/>
      <c r="T337" s="157"/>
      <c r="AT337" s="152" t="s">
        <v>144</v>
      </c>
      <c r="AU337" s="152" t="s">
        <v>131</v>
      </c>
      <c r="AV337" s="12" t="s">
        <v>81</v>
      </c>
      <c r="AW337" s="12" t="s">
        <v>34</v>
      </c>
      <c r="AX337" s="12" t="s">
        <v>73</v>
      </c>
      <c r="AY337" s="152" t="s">
        <v>122</v>
      </c>
    </row>
    <row r="338" spans="2:51" s="13" customFormat="1" ht="12">
      <c r="B338" s="158"/>
      <c r="D338" s="148" t="s">
        <v>144</v>
      </c>
      <c r="E338" s="159" t="s">
        <v>3</v>
      </c>
      <c r="F338" s="160" t="s">
        <v>224</v>
      </c>
      <c r="H338" s="161">
        <v>1.26</v>
      </c>
      <c r="I338" s="162"/>
      <c r="L338" s="158"/>
      <c r="M338" s="163"/>
      <c r="N338" s="164"/>
      <c r="O338" s="164"/>
      <c r="P338" s="164"/>
      <c r="Q338" s="164"/>
      <c r="R338" s="164"/>
      <c r="S338" s="164"/>
      <c r="T338" s="165"/>
      <c r="AT338" s="159" t="s">
        <v>144</v>
      </c>
      <c r="AU338" s="159" t="s">
        <v>131</v>
      </c>
      <c r="AV338" s="13" t="s">
        <v>131</v>
      </c>
      <c r="AW338" s="13" t="s">
        <v>34</v>
      </c>
      <c r="AX338" s="13" t="s">
        <v>73</v>
      </c>
      <c r="AY338" s="159" t="s">
        <v>122</v>
      </c>
    </row>
    <row r="339" spans="2:51" s="15" customFormat="1" ht="12">
      <c r="B339" s="174"/>
      <c r="D339" s="148" t="s">
        <v>144</v>
      </c>
      <c r="E339" s="175" t="s">
        <v>3</v>
      </c>
      <c r="F339" s="176" t="s">
        <v>179</v>
      </c>
      <c r="H339" s="177">
        <v>1.26</v>
      </c>
      <c r="I339" s="178"/>
      <c r="L339" s="174"/>
      <c r="M339" s="179"/>
      <c r="N339" s="180"/>
      <c r="O339" s="180"/>
      <c r="P339" s="180"/>
      <c r="Q339" s="180"/>
      <c r="R339" s="180"/>
      <c r="S339" s="180"/>
      <c r="T339" s="181"/>
      <c r="AT339" s="175" t="s">
        <v>144</v>
      </c>
      <c r="AU339" s="175" t="s">
        <v>131</v>
      </c>
      <c r="AV339" s="15" t="s">
        <v>139</v>
      </c>
      <c r="AW339" s="15" t="s">
        <v>34</v>
      </c>
      <c r="AX339" s="15" t="s">
        <v>73</v>
      </c>
      <c r="AY339" s="175" t="s">
        <v>122</v>
      </c>
    </row>
    <row r="340" spans="2:51" s="12" customFormat="1" ht="12">
      <c r="B340" s="151"/>
      <c r="D340" s="148" t="s">
        <v>144</v>
      </c>
      <c r="E340" s="152" t="s">
        <v>3</v>
      </c>
      <c r="F340" s="153" t="s">
        <v>187</v>
      </c>
      <c r="H340" s="152" t="s">
        <v>3</v>
      </c>
      <c r="I340" s="154"/>
      <c r="L340" s="151"/>
      <c r="M340" s="155"/>
      <c r="N340" s="156"/>
      <c r="O340" s="156"/>
      <c r="P340" s="156"/>
      <c r="Q340" s="156"/>
      <c r="R340" s="156"/>
      <c r="S340" s="156"/>
      <c r="T340" s="157"/>
      <c r="AT340" s="152" t="s">
        <v>144</v>
      </c>
      <c r="AU340" s="152" t="s">
        <v>131</v>
      </c>
      <c r="AV340" s="12" t="s">
        <v>81</v>
      </c>
      <c r="AW340" s="12" t="s">
        <v>34</v>
      </c>
      <c r="AX340" s="12" t="s">
        <v>73</v>
      </c>
      <c r="AY340" s="152" t="s">
        <v>122</v>
      </c>
    </row>
    <row r="341" spans="2:51" s="13" customFormat="1" ht="12">
      <c r="B341" s="158"/>
      <c r="D341" s="148" t="s">
        <v>144</v>
      </c>
      <c r="E341" s="159" t="s">
        <v>3</v>
      </c>
      <c r="F341" s="160" t="s">
        <v>225</v>
      </c>
      <c r="H341" s="161">
        <v>1.299</v>
      </c>
      <c r="I341" s="162"/>
      <c r="L341" s="158"/>
      <c r="M341" s="163"/>
      <c r="N341" s="164"/>
      <c r="O341" s="164"/>
      <c r="P341" s="164"/>
      <c r="Q341" s="164"/>
      <c r="R341" s="164"/>
      <c r="S341" s="164"/>
      <c r="T341" s="165"/>
      <c r="AT341" s="159" t="s">
        <v>144</v>
      </c>
      <c r="AU341" s="159" t="s">
        <v>131</v>
      </c>
      <c r="AV341" s="13" t="s">
        <v>131</v>
      </c>
      <c r="AW341" s="13" t="s">
        <v>34</v>
      </c>
      <c r="AX341" s="13" t="s">
        <v>73</v>
      </c>
      <c r="AY341" s="159" t="s">
        <v>122</v>
      </c>
    </row>
    <row r="342" spans="2:51" s="15" customFormat="1" ht="12">
      <c r="B342" s="174"/>
      <c r="D342" s="148" t="s">
        <v>144</v>
      </c>
      <c r="E342" s="175" t="s">
        <v>3</v>
      </c>
      <c r="F342" s="176" t="s">
        <v>179</v>
      </c>
      <c r="H342" s="177">
        <v>1.299</v>
      </c>
      <c r="I342" s="178"/>
      <c r="L342" s="174"/>
      <c r="M342" s="179"/>
      <c r="N342" s="180"/>
      <c r="O342" s="180"/>
      <c r="P342" s="180"/>
      <c r="Q342" s="180"/>
      <c r="R342" s="180"/>
      <c r="S342" s="180"/>
      <c r="T342" s="181"/>
      <c r="AT342" s="175" t="s">
        <v>144</v>
      </c>
      <c r="AU342" s="175" t="s">
        <v>131</v>
      </c>
      <c r="AV342" s="15" t="s">
        <v>139</v>
      </c>
      <c r="AW342" s="15" t="s">
        <v>34</v>
      </c>
      <c r="AX342" s="15" t="s">
        <v>73</v>
      </c>
      <c r="AY342" s="175" t="s">
        <v>122</v>
      </c>
    </row>
    <row r="343" spans="2:51" s="12" customFormat="1" ht="12">
      <c r="B343" s="151"/>
      <c r="D343" s="148" t="s">
        <v>144</v>
      </c>
      <c r="E343" s="152" t="s">
        <v>3</v>
      </c>
      <c r="F343" s="153" t="s">
        <v>189</v>
      </c>
      <c r="H343" s="152" t="s">
        <v>3</v>
      </c>
      <c r="I343" s="154"/>
      <c r="L343" s="151"/>
      <c r="M343" s="155"/>
      <c r="N343" s="156"/>
      <c r="O343" s="156"/>
      <c r="P343" s="156"/>
      <c r="Q343" s="156"/>
      <c r="R343" s="156"/>
      <c r="S343" s="156"/>
      <c r="T343" s="157"/>
      <c r="AT343" s="152" t="s">
        <v>144</v>
      </c>
      <c r="AU343" s="152" t="s">
        <v>131</v>
      </c>
      <c r="AV343" s="12" t="s">
        <v>81</v>
      </c>
      <c r="AW343" s="12" t="s">
        <v>34</v>
      </c>
      <c r="AX343" s="12" t="s">
        <v>73</v>
      </c>
      <c r="AY343" s="152" t="s">
        <v>122</v>
      </c>
    </row>
    <row r="344" spans="2:51" s="13" customFormat="1" ht="12">
      <c r="B344" s="158"/>
      <c r="D344" s="148" t="s">
        <v>144</v>
      </c>
      <c r="E344" s="159" t="s">
        <v>3</v>
      </c>
      <c r="F344" s="160" t="s">
        <v>226</v>
      </c>
      <c r="H344" s="161">
        <v>2</v>
      </c>
      <c r="I344" s="162"/>
      <c r="L344" s="158"/>
      <c r="M344" s="163"/>
      <c r="N344" s="164"/>
      <c r="O344" s="164"/>
      <c r="P344" s="164"/>
      <c r="Q344" s="164"/>
      <c r="R344" s="164"/>
      <c r="S344" s="164"/>
      <c r="T344" s="165"/>
      <c r="AT344" s="159" t="s">
        <v>144</v>
      </c>
      <c r="AU344" s="159" t="s">
        <v>131</v>
      </c>
      <c r="AV344" s="13" t="s">
        <v>131</v>
      </c>
      <c r="AW344" s="13" t="s">
        <v>34</v>
      </c>
      <c r="AX344" s="13" t="s">
        <v>73</v>
      </c>
      <c r="AY344" s="159" t="s">
        <v>122</v>
      </c>
    </row>
    <row r="345" spans="2:51" s="15" customFormat="1" ht="12">
      <c r="B345" s="174"/>
      <c r="D345" s="148" t="s">
        <v>144</v>
      </c>
      <c r="E345" s="175" t="s">
        <v>3</v>
      </c>
      <c r="F345" s="176" t="s">
        <v>179</v>
      </c>
      <c r="H345" s="177">
        <v>2</v>
      </c>
      <c r="I345" s="178"/>
      <c r="L345" s="174"/>
      <c r="M345" s="179"/>
      <c r="N345" s="180"/>
      <c r="O345" s="180"/>
      <c r="P345" s="180"/>
      <c r="Q345" s="180"/>
      <c r="R345" s="180"/>
      <c r="S345" s="180"/>
      <c r="T345" s="181"/>
      <c r="AT345" s="175" t="s">
        <v>144</v>
      </c>
      <c r="AU345" s="175" t="s">
        <v>131</v>
      </c>
      <c r="AV345" s="15" t="s">
        <v>139</v>
      </c>
      <c r="AW345" s="15" t="s">
        <v>34</v>
      </c>
      <c r="AX345" s="15" t="s">
        <v>73</v>
      </c>
      <c r="AY345" s="175" t="s">
        <v>122</v>
      </c>
    </row>
    <row r="346" spans="2:51" s="12" customFormat="1" ht="12">
      <c r="B346" s="151"/>
      <c r="D346" s="148" t="s">
        <v>144</v>
      </c>
      <c r="E346" s="152" t="s">
        <v>3</v>
      </c>
      <c r="F346" s="153" t="s">
        <v>192</v>
      </c>
      <c r="H346" s="152" t="s">
        <v>3</v>
      </c>
      <c r="I346" s="154"/>
      <c r="L346" s="151"/>
      <c r="M346" s="155"/>
      <c r="N346" s="156"/>
      <c r="O346" s="156"/>
      <c r="P346" s="156"/>
      <c r="Q346" s="156"/>
      <c r="R346" s="156"/>
      <c r="S346" s="156"/>
      <c r="T346" s="157"/>
      <c r="AT346" s="152" t="s">
        <v>144</v>
      </c>
      <c r="AU346" s="152" t="s">
        <v>131</v>
      </c>
      <c r="AV346" s="12" t="s">
        <v>81</v>
      </c>
      <c r="AW346" s="12" t="s">
        <v>34</v>
      </c>
      <c r="AX346" s="12" t="s">
        <v>73</v>
      </c>
      <c r="AY346" s="152" t="s">
        <v>122</v>
      </c>
    </row>
    <row r="347" spans="2:51" s="13" customFormat="1" ht="12">
      <c r="B347" s="158"/>
      <c r="D347" s="148" t="s">
        <v>144</v>
      </c>
      <c r="E347" s="159" t="s">
        <v>3</v>
      </c>
      <c r="F347" s="160" t="s">
        <v>227</v>
      </c>
      <c r="H347" s="161">
        <v>1.904</v>
      </c>
      <c r="I347" s="162"/>
      <c r="L347" s="158"/>
      <c r="M347" s="163"/>
      <c r="N347" s="164"/>
      <c r="O347" s="164"/>
      <c r="P347" s="164"/>
      <c r="Q347" s="164"/>
      <c r="R347" s="164"/>
      <c r="S347" s="164"/>
      <c r="T347" s="165"/>
      <c r="AT347" s="159" t="s">
        <v>144</v>
      </c>
      <c r="AU347" s="159" t="s">
        <v>131</v>
      </c>
      <c r="AV347" s="13" t="s">
        <v>131</v>
      </c>
      <c r="AW347" s="13" t="s">
        <v>34</v>
      </c>
      <c r="AX347" s="13" t="s">
        <v>73</v>
      </c>
      <c r="AY347" s="159" t="s">
        <v>122</v>
      </c>
    </row>
    <row r="348" spans="2:51" s="13" customFormat="1" ht="12">
      <c r="B348" s="158"/>
      <c r="D348" s="148" t="s">
        <v>144</v>
      </c>
      <c r="E348" s="159" t="s">
        <v>3</v>
      </c>
      <c r="F348" s="160" t="s">
        <v>228</v>
      </c>
      <c r="H348" s="161">
        <v>0.12</v>
      </c>
      <c r="I348" s="162"/>
      <c r="L348" s="158"/>
      <c r="M348" s="163"/>
      <c r="N348" s="164"/>
      <c r="O348" s="164"/>
      <c r="P348" s="164"/>
      <c r="Q348" s="164"/>
      <c r="R348" s="164"/>
      <c r="S348" s="164"/>
      <c r="T348" s="165"/>
      <c r="AT348" s="159" t="s">
        <v>144</v>
      </c>
      <c r="AU348" s="159" t="s">
        <v>131</v>
      </c>
      <c r="AV348" s="13" t="s">
        <v>131</v>
      </c>
      <c r="AW348" s="13" t="s">
        <v>34</v>
      </c>
      <c r="AX348" s="13" t="s">
        <v>73</v>
      </c>
      <c r="AY348" s="159" t="s">
        <v>122</v>
      </c>
    </row>
    <row r="349" spans="2:51" s="15" customFormat="1" ht="12">
      <c r="B349" s="174"/>
      <c r="D349" s="148" t="s">
        <v>144</v>
      </c>
      <c r="E349" s="175" t="s">
        <v>3</v>
      </c>
      <c r="F349" s="176" t="s">
        <v>179</v>
      </c>
      <c r="H349" s="177">
        <v>2.024</v>
      </c>
      <c r="I349" s="178"/>
      <c r="L349" s="174"/>
      <c r="M349" s="179"/>
      <c r="N349" s="180"/>
      <c r="O349" s="180"/>
      <c r="P349" s="180"/>
      <c r="Q349" s="180"/>
      <c r="R349" s="180"/>
      <c r="S349" s="180"/>
      <c r="T349" s="181"/>
      <c r="AT349" s="175" t="s">
        <v>144</v>
      </c>
      <c r="AU349" s="175" t="s">
        <v>131</v>
      </c>
      <c r="AV349" s="15" t="s">
        <v>139</v>
      </c>
      <c r="AW349" s="15" t="s">
        <v>34</v>
      </c>
      <c r="AX349" s="15" t="s">
        <v>73</v>
      </c>
      <c r="AY349" s="175" t="s">
        <v>122</v>
      </c>
    </row>
    <row r="350" spans="2:51" s="12" customFormat="1" ht="12">
      <c r="B350" s="151"/>
      <c r="D350" s="148" t="s">
        <v>144</v>
      </c>
      <c r="E350" s="152" t="s">
        <v>3</v>
      </c>
      <c r="F350" s="153" t="s">
        <v>195</v>
      </c>
      <c r="H350" s="152" t="s">
        <v>3</v>
      </c>
      <c r="I350" s="154"/>
      <c r="L350" s="151"/>
      <c r="M350" s="155"/>
      <c r="N350" s="156"/>
      <c r="O350" s="156"/>
      <c r="P350" s="156"/>
      <c r="Q350" s="156"/>
      <c r="R350" s="156"/>
      <c r="S350" s="156"/>
      <c r="T350" s="157"/>
      <c r="AT350" s="152" t="s">
        <v>144</v>
      </c>
      <c r="AU350" s="152" t="s">
        <v>131</v>
      </c>
      <c r="AV350" s="12" t="s">
        <v>81</v>
      </c>
      <c r="AW350" s="12" t="s">
        <v>34</v>
      </c>
      <c r="AX350" s="12" t="s">
        <v>73</v>
      </c>
      <c r="AY350" s="152" t="s">
        <v>122</v>
      </c>
    </row>
    <row r="351" spans="2:51" s="13" customFormat="1" ht="12">
      <c r="B351" s="158"/>
      <c r="D351" s="148" t="s">
        <v>144</v>
      </c>
      <c r="E351" s="159" t="s">
        <v>3</v>
      </c>
      <c r="F351" s="160" t="s">
        <v>229</v>
      </c>
      <c r="H351" s="161">
        <v>1.237</v>
      </c>
      <c r="I351" s="162"/>
      <c r="L351" s="158"/>
      <c r="M351" s="163"/>
      <c r="N351" s="164"/>
      <c r="O351" s="164"/>
      <c r="P351" s="164"/>
      <c r="Q351" s="164"/>
      <c r="R351" s="164"/>
      <c r="S351" s="164"/>
      <c r="T351" s="165"/>
      <c r="AT351" s="159" t="s">
        <v>144</v>
      </c>
      <c r="AU351" s="159" t="s">
        <v>131</v>
      </c>
      <c r="AV351" s="13" t="s">
        <v>131</v>
      </c>
      <c r="AW351" s="13" t="s">
        <v>34</v>
      </c>
      <c r="AX351" s="13" t="s">
        <v>73</v>
      </c>
      <c r="AY351" s="159" t="s">
        <v>122</v>
      </c>
    </row>
    <row r="352" spans="2:51" s="15" customFormat="1" ht="12">
      <c r="B352" s="174"/>
      <c r="D352" s="148" t="s">
        <v>144</v>
      </c>
      <c r="E352" s="175" t="s">
        <v>3</v>
      </c>
      <c r="F352" s="176" t="s">
        <v>179</v>
      </c>
      <c r="H352" s="177">
        <v>1.237</v>
      </c>
      <c r="I352" s="178"/>
      <c r="L352" s="174"/>
      <c r="M352" s="179"/>
      <c r="N352" s="180"/>
      <c r="O352" s="180"/>
      <c r="P352" s="180"/>
      <c r="Q352" s="180"/>
      <c r="R352" s="180"/>
      <c r="S352" s="180"/>
      <c r="T352" s="181"/>
      <c r="AT352" s="175" t="s">
        <v>144</v>
      </c>
      <c r="AU352" s="175" t="s">
        <v>131</v>
      </c>
      <c r="AV352" s="15" t="s">
        <v>139</v>
      </c>
      <c r="AW352" s="15" t="s">
        <v>34</v>
      </c>
      <c r="AX352" s="15" t="s">
        <v>73</v>
      </c>
      <c r="AY352" s="175" t="s">
        <v>122</v>
      </c>
    </row>
    <row r="353" spans="2:51" s="12" customFormat="1" ht="12">
      <c r="B353" s="151"/>
      <c r="D353" s="148" t="s">
        <v>144</v>
      </c>
      <c r="E353" s="152" t="s">
        <v>3</v>
      </c>
      <c r="F353" s="153" t="s">
        <v>166</v>
      </c>
      <c r="H353" s="152" t="s">
        <v>3</v>
      </c>
      <c r="I353" s="154"/>
      <c r="L353" s="151"/>
      <c r="M353" s="155"/>
      <c r="N353" s="156"/>
      <c r="O353" s="156"/>
      <c r="P353" s="156"/>
      <c r="Q353" s="156"/>
      <c r="R353" s="156"/>
      <c r="S353" s="156"/>
      <c r="T353" s="157"/>
      <c r="AT353" s="152" t="s">
        <v>144</v>
      </c>
      <c r="AU353" s="152" t="s">
        <v>131</v>
      </c>
      <c r="AV353" s="12" t="s">
        <v>81</v>
      </c>
      <c r="AW353" s="12" t="s">
        <v>34</v>
      </c>
      <c r="AX353" s="12" t="s">
        <v>73</v>
      </c>
      <c r="AY353" s="152" t="s">
        <v>122</v>
      </c>
    </row>
    <row r="354" spans="2:51" s="13" customFormat="1" ht="12">
      <c r="B354" s="158"/>
      <c r="D354" s="148" t="s">
        <v>144</v>
      </c>
      <c r="E354" s="159" t="s">
        <v>3</v>
      </c>
      <c r="F354" s="160" t="s">
        <v>230</v>
      </c>
      <c r="H354" s="161">
        <v>3.139</v>
      </c>
      <c r="I354" s="162"/>
      <c r="L354" s="158"/>
      <c r="M354" s="163"/>
      <c r="N354" s="164"/>
      <c r="O354" s="164"/>
      <c r="P354" s="164"/>
      <c r="Q354" s="164"/>
      <c r="R354" s="164"/>
      <c r="S354" s="164"/>
      <c r="T354" s="165"/>
      <c r="AT354" s="159" t="s">
        <v>144</v>
      </c>
      <c r="AU354" s="159" t="s">
        <v>131</v>
      </c>
      <c r="AV354" s="13" t="s">
        <v>131</v>
      </c>
      <c r="AW354" s="13" t="s">
        <v>34</v>
      </c>
      <c r="AX354" s="13" t="s">
        <v>73</v>
      </c>
      <c r="AY354" s="159" t="s">
        <v>122</v>
      </c>
    </row>
    <row r="355" spans="2:51" s="13" customFormat="1" ht="12">
      <c r="B355" s="158"/>
      <c r="D355" s="148" t="s">
        <v>144</v>
      </c>
      <c r="E355" s="159" t="s">
        <v>3</v>
      </c>
      <c r="F355" s="160" t="s">
        <v>231</v>
      </c>
      <c r="H355" s="161">
        <v>0.06</v>
      </c>
      <c r="I355" s="162"/>
      <c r="L355" s="158"/>
      <c r="M355" s="163"/>
      <c r="N355" s="164"/>
      <c r="O355" s="164"/>
      <c r="P355" s="164"/>
      <c r="Q355" s="164"/>
      <c r="R355" s="164"/>
      <c r="S355" s="164"/>
      <c r="T355" s="165"/>
      <c r="AT355" s="159" t="s">
        <v>144</v>
      </c>
      <c r="AU355" s="159" t="s">
        <v>131</v>
      </c>
      <c r="AV355" s="13" t="s">
        <v>131</v>
      </c>
      <c r="AW355" s="13" t="s">
        <v>34</v>
      </c>
      <c r="AX355" s="13" t="s">
        <v>73</v>
      </c>
      <c r="AY355" s="159" t="s">
        <v>122</v>
      </c>
    </row>
    <row r="356" spans="2:51" s="15" customFormat="1" ht="12">
      <c r="B356" s="174"/>
      <c r="D356" s="148" t="s">
        <v>144</v>
      </c>
      <c r="E356" s="175" t="s">
        <v>3</v>
      </c>
      <c r="F356" s="176" t="s">
        <v>179</v>
      </c>
      <c r="H356" s="177">
        <v>3.199</v>
      </c>
      <c r="I356" s="178"/>
      <c r="L356" s="174"/>
      <c r="M356" s="179"/>
      <c r="N356" s="180"/>
      <c r="O356" s="180"/>
      <c r="P356" s="180"/>
      <c r="Q356" s="180"/>
      <c r="R356" s="180"/>
      <c r="S356" s="180"/>
      <c r="T356" s="181"/>
      <c r="AT356" s="175" t="s">
        <v>144</v>
      </c>
      <c r="AU356" s="175" t="s">
        <v>131</v>
      </c>
      <c r="AV356" s="15" t="s">
        <v>139</v>
      </c>
      <c r="AW356" s="15" t="s">
        <v>34</v>
      </c>
      <c r="AX356" s="15" t="s">
        <v>73</v>
      </c>
      <c r="AY356" s="175" t="s">
        <v>122</v>
      </c>
    </row>
    <row r="357" spans="2:51" s="12" customFormat="1" ht="12">
      <c r="B357" s="151"/>
      <c r="D357" s="148" t="s">
        <v>144</v>
      </c>
      <c r="E357" s="152" t="s">
        <v>3</v>
      </c>
      <c r="F357" s="153" t="s">
        <v>201</v>
      </c>
      <c r="H357" s="152" t="s">
        <v>3</v>
      </c>
      <c r="I357" s="154"/>
      <c r="L357" s="151"/>
      <c r="M357" s="155"/>
      <c r="N357" s="156"/>
      <c r="O357" s="156"/>
      <c r="P357" s="156"/>
      <c r="Q357" s="156"/>
      <c r="R357" s="156"/>
      <c r="S357" s="156"/>
      <c r="T357" s="157"/>
      <c r="AT357" s="152" t="s">
        <v>144</v>
      </c>
      <c r="AU357" s="152" t="s">
        <v>131</v>
      </c>
      <c r="AV357" s="12" t="s">
        <v>81</v>
      </c>
      <c r="AW357" s="12" t="s">
        <v>34</v>
      </c>
      <c r="AX357" s="12" t="s">
        <v>73</v>
      </c>
      <c r="AY357" s="152" t="s">
        <v>122</v>
      </c>
    </row>
    <row r="358" spans="2:51" s="13" customFormat="1" ht="12">
      <c r="B358" s="158"/>
      <c r="D358" s="148" t="s">
        <v>144</v>
      </c>
      <c r="E358" s="159" t="s">
        <v>3</v>
      </c>
      <c r="F358" s="160" t="s">
        <v>232</v>
      </c>
      <c r="H358" s="161">
        <v>1.911</v>
      </c>
      <c r="I358" s="162"/>
      <c r="L358" s="158"/>
      <c r="M358" s="163"/>
      <c r="N358" s="164"/>
      <c r="O358" s="164"/>
      <c r="P358" s="164"/>
      <c r="Q358" s="164"/>
      <c r="R358" s="164"/>
      <c r="S358" s="164"/>
      <c r="T358" s="165"/>
      <c r="AT358" s="159" t="s">
        <v>144</v>
      </c>
      <c r="AU358" s="159" t="s">
        <v>131</v>
      </c>
      <c r="AV358" s="13" t="s">
        <v>131</v>
      </c>
      <c r="AW358" s="13" t="s">
        <v>34</v>
      </c>
      <c r="AX358" s="13" t="s">
        <v>73</v>
      </c>
      <c r="AY358" s="159" t="s">
        <v>122</v>
      </c>
    </row>
    <row r="359" spans="2:51" s="13" customFormat="1" ht="12">
      <c r="B359" s="158"/>
      <c r="D359" s="148" t="s">
        <v>144</v>
      </c>
      <c r="E359" s="159" t="s">
        <v>3</v>
      </c>
      <c r="F359" s="160" t="s">
        <v>233</v>
      </c>
      <c r="H359" s="161">
        <v>0.28</v>
      </c>
      <c r="I359" s="162"/>
      <c r="L359" s="158"/>
      <c r="M359" s="163"/>
      <c r="N359" s="164"/>
      <c r="O359" s="164"/>
      <c r="P359" s="164"/>
      <c r="Q359" s="164"/>
      <c r="R359" s="164"/>
      <c r="S359" s="164"/>
      <c r="T359" s="165"/>
      <c r="AT359" s="159" t="s">
        <v>144</v>
      </c>
      <c r="AU359" s="159" t="s">
        <v>131</v>
      </c>
      <c r="AV359" s="13" t="s">
        <v>131</v>
      </c>
      <c r="AW359" s="13" t="s">
        <v>34</v>
      </c>
      <c r="AX359" s="13" t="s">
        <v>73</v>
      </c>
      <c r="AY359" s="159" t="s">
        <v>122</v>
      </c>
    </row>
    <row r="360" spans="2:51" s="15" customFormat="1" ht="12">
      <c r="B360" s="174"/>
      <c r="D360" s="148" t="s">
        <v>144</v>
      </c>
      <c r="E360" s="175" t="s">
        <v>3</v>
      </c>
      <c r="F360" s="176" t="s">
        <v>179</v>
      </c>
      <c r="H360" s="177">
        <v>2.191</v>
      </c>
      <c r="I360" s="178"/>
      <c r="L360" s="174"/>
      <c r="M360" s="179"/>
      <c r="N360" s="180"/>
      <c r="O360" s="180"/>
      <c r="P360" s="180"/>
      <c r="Q360" s="180"/>
      <c r="R360" s="180"/>
      <c r="S360" s="180"/>
      <c r="T360" s="181"/>
      <c r="AT360" s="175" t="s">
        <v>144</v>
      </c>
      <c r="AU360" s="175" t="s">
        <v>131</v>
      </c>
      <c r="AV360" s="15" t="s">
        <v>139</v>
      </c>
      <c r="AW360" s="15" t="s">
        <v>34</v>
      </c>
      <c r="AX360" s="15" t="s">
        <v>73</v>
      </c>
      <c r="AY360" s="175" t="s">
        <v>122</v>
      </c>
    </row>
    <row r="361" spans="2:51" s="12" customFormat="1" ht="12">
      <c r="B361" s="151"/>
      <c r="D361" s="148" t="s">
        <v>144</v>
      </c>
      <c r="E361" s="152" t="s">
        <v>3</v>
      </c>
      <c r="F361" s="153" t="s">
        <v>203</v>
      </c>
      <c r="H361" s="152" t="s">
        <v>3</v>
      </c>
      <c r="I361" s="154"/>
      <c r="L361" s="151"/>
      <c r="M361" s="155"/>
      <c r="N361" s="156"/>
      <c r="O361" s="156"/>
      <c r="P361" s="156"/>
      <c r="Q361" s="156"/>
      <c r="R361" s="156"/>
      <c r="S361" s="156"/>
      <c r="T361" s="157"/>
      <c r="AT361" s="152" t="s">
        <v>144</v>
      </c>
      <c r="AU361" s="152" t="s">
        <v>131</v>
      </c>
      <c r="AV361" s="12" t="s">
        <v>81</v>
      </c>
      <c r="AW361" s="12" t="s">
        <v>34</v>
      </c>
      <c r="AX361" s="12" t="s">
        <v>73</v>
      </c>
      <c r="AY361" s="152" t="s">
        <v>122</v>
      </c>
    </row>
    <row r="362" spans="2:51" s="13" customFormat="1" ht="12">
      <c r="B362" s="158"/>
      <c r="D362" s="148" t="s">
        <v>144</v>
      </c>
      <c r="E362" s="159" t="s">
        <v>3</v>
      </c>
      <c r="F362" s="160" t="s">
        <v>234</v>
      </c>
      <c r="H362" s="161">
        <v>1.242</v>
      </c>
      <c r="I362" s="162"/>
      <c r="L362" s="158"/>
      <c r="M362" s="163"/>
      <c r="N362" s="164"/>
      <c r="O362" s="164"/>
      <c r="P362" s="164"/>
      <c r="Q362" s="164"/>
      <c r="R362" s="164"/>
      <c r="S362" s="164"/>
      <c r="T362" s="165"/>
      <c r="AT362" s="159" t="s">
        <v>144</v>
      </c>
      <c r="AU362" s="159" t="s">
        <v>131</v>
      </c>
      <c r="AV362" s="13" t="s">
        <v>131</v>
      </c>
      <c r="AW362" s="13" t="s">
        <v>34</v>
      </c>
      <c r="AX362" s="13" t="s">
        <v>73</v>
      </c>
      <c r="AY362" s="159" t="s">
        <v>122</v>
      </c>
    </row>
    <row r="363" spans="2:51" s="15" customFormat="1" ht="12">
      <c r="B363" s="174"/>
      <c r="D363" s="148" t="s">
        <v>144</v>
      </c>
      <c r="E363" s="175" t="s">
        <v>3</v>
      </c>
      <c r="F363" s="176" t="s">
        <v>179</v>
      </c>
      <c r="H363" s="177">
        <v>1.242</v>
      </c>
      <c r="I363" s="178"/>
      <c r="L363" s="174"/>
      <c r="M363" s="179"/>
      <c r="N363" s="180"/>
      <c r="O363" s="180"/>
      <c r="P363" s="180"/>
      <c r="Q363" s="180"/>
      <c r="R363" s="180"/>
      <c r="S363" s="180"/>
      <c r="T363" s="181"/>
      <c r="AT363" s="175" t="s">
        <v>144</v>
      </c>
      <c r="AU363" s="175" t="s">
        <v>131</v>
      </c>
      <c r="AV363" s="15" t="s">
        <v>139</v>
      </c>
      <c r="AW363" s="15" t="s">
        <v>34</v>
      </c>
      <c r="AX363" s="15" t="s">
        <v>73</v>
      </c>
      <c r="AY363" s="175" t="s">
        <v>122</v>
      </c>
    </row>
    <row r="364" spans="2:51" s="14" customFormat="1" ht="12">
      <c r="B364" s="166"/>
      <c r="D364" s="148" t="s">
        <v>144</v>
      </c>
      <c r="E364" s="167" t="s">
        <v>3</v>
      </c>
      <c r="F364" s="168" t="s">
        <v>169</v>
      </c>
      <c r="H364" s="169">
        <v>31.447</v>
      </c>
      <c r="I364" s="170"/>
      <c r="L364" s="166"/>
      <c r="M364" s="171"/>
      <c r="N364" s="172"/>
      <c r="O364" s="172"/>
      <c r="P364" s="172"/>
      <c r="Q364" s="172"/>
      <c r="R364" s="172"/>
      <c r="S364" s="172"/>
      <c r="T364" s="173"/>
      <c r="AT364" s="167" t="s">
        <v>144</v>
      </c>
      <c r="AU364" s="167" t="s">
        <v>131</v>
      </c>
      <c r="AV364" s="14" t="s">
        <v>130</v>
      </c>
      <c r="AW364" s="14" t="s">
        <v>34</v>
      </c>
      <c r="AX364" s="14" t="s">
        <v>81</v>
      </c>
      <c r="AY364" s="167" t="s">
        <v>122</v>
      </c>
    </row>
    <row r="365" spans="2:65" s="1" customFormat="1" ht="16.5" customHeight="1">
      <c r="B365" s="138"/>
      <c r="C365" s="139" t="s">
        <v>257</v>
      </c>
      <c r="D365" s="139" t="s">
        <v>125</v>
      </c>
      <c r="E365" s="140" t="s">
        <v>258</v>
      </c>
      <c r="F365" s="141" t="s">
        <v>259</v>
      </c>
      <c r="G365" s="142" t="s">
        <v>128</v>
      </c>
      <c r="H365" s="143">
        <v>19.545</v>
      </c>
      <c r="I365" s="144">
        <v>107.52</v>
      </c>
      <c r="J365" s="145">
        <f>ROUND(I365*H365,2)</f>
        <v>2101.48</v>
      </c>
      <c r="K365" s="141" t="s">
        <v>129</v>
      </c>
      <c r="L365" s="33"/>
      <c r="M365" s="314" t="s">
        <v>3</v>
      </c>
      <c r="N365" s="315"/>
      <c r="O365" s="315"/>
      <c r="P365" s="315"/>
      <c r="Q365" s="315"/>
      <c r="R365" s="315"/>
      <c r="S365" s="315"/>
      <c r="T365" s="316"/>
      <c r="AR365" s="146" t="s">
        <v>130</v>
      </c>
      <c r="AT365" s="146" t="s">
        <v>125</v>
      </c>
      <c r="AU365" s="146" t="s">
        <v>131</v>
      </c>
      <c r="AY365" s="18" t="s">
        <v>122</v>
      </c>
      <c r="BE365" s="147">
        <f>IF(N365="základní",J365,0)</f>
        <v>0</v>
      </c>
      <c r="BF365" s="147">
        <f>IF(N365="snížená",J365,0)</f>
        <v>0</v>
      </c>
      <c r="BG365" s="147">
        <f>IF(N365="zákl. přenesená",J365,0)</f>
        <v>0</v>
      </c>
      <c r="BH365" s="147">
        <f>IF(N365="sníž. přenesená",J365,0)</f>
        <v>0</v>
      </c>
      <c r="BI365" s="147">
        <f>IF(N365="nulová",J365,0)</f>
        <v>0</v>
      </c>
      <c r="BJ365" s="18" t="s">
        <v>131</v>
      </c>
      <c r="BK365" s="147">
        <f>ROUND(I365*H365,2)</f>
        <v>2101.48</v>
      </c>
      <c r="BL365" s="18" t="s">
        <v>130</v>
      </c>
      <c r="BM365" s="146" t="s">
        <v>260</v>
      </c>
    </row>
    <row r="366" spans="2:47" s="1" customFormat="1" ht="12">
      <c r="B366" s="33"/>
      <c r="D366" s="148" t="s">
        <v>133</v>
      </c>
      <c r="F366" s="149" t="s">
        <v>261</v>
      </c>
      <c r="I366" s="89"/>
      <c r="L366" s="33"/>
      <c r="M366" s="150"/>
      <c r="N366" s="53"/>
      <c r="O366" s="53"/>
      <c r="P366" s="53"/>
      <c r="Q366" s="53"/>
      <c r="R366" s="53"/>
      <c r="S366" s="53"/>
      <c r="T366" s="54"/>
      <c r="AT366" s="18" t="s">
        <v>133</v>
      </c>
      <c r="AU366" s="18" t="s">
        <v>131</v>
      </c>
    </row>
    <row r="367" spans="2:51" s="12" customFormat="1" ht="12">
      <c r="B367" s="151"/>
      <c r="D367" s="148" t="s">
        <v>144</v>
      </c>
      <c r="E367" s="152" t="s">
        <v>3</v>
      </c>
      <c r="F367" s="153" t="s">
        <v>262</v>
      </c>
      <c r="H367" s="152" t="s">
        <v>3</v>
      </c>
      <c r="I367" s="154"/>
      <c r="L367" s="151"/>
      <c r="M367" s="155"/>
      <c r="N367" s="156"/>
      <c r="O367" s="156"/>
      <c r="P367" s="156"/>
      <c r="Q367" s="156"/>
      <c r="R367" s="156"/>
      <c r="S367" s="156"/>
      <c r="T367" s="157"/>
      <c r="AT367" s="152" t="s">
        <v>144</v>
      </c>
      <c r="AU367" s="152" t="s">
        <v>131</v>
      </c>
      <c r="AV367" s="12" t="s">
        <v>81</v>
      </c>
      <c r="AW367" s="12" t="s">
        <v>34</v>
      </c>
      <c r="AX367" s="12" t="s">
        <v>73</v>
      </c>
      <c r="AY367" s="152" t="s">
        <v>122</v>
      </c>
    </row>
    <row r="368" spans="2:51" s="12" customFormat="1" ht="12">
      <c r="B368" s="151"/>
      <c r="D368" s="148" t="s">
        <v>144</v>
      </c>
      <c r="E368" s="152" t="s">
        <v>3</v>
      </c>
      <c r="F368" s="153" t="s">
        <v>176</v>
      </c>
      <c r="H368" s="152" t="s">
        <v>3</v>
      </c>
      <c r="I368" s="154"/>
      <c r="L368" s="151"/>
      <c r="M368" s="155"/>
      <c r="N368" s="156"/>
      <c r="O368" s="156"/>
      <c r="P368" s="156"/>
      <c r="Q368" s="156"/>
      <c r="R368" s="156"/>
      <c r="S368" s="156"/>
      <c r="T368" s="157"/>
      <c r="AT368" s="152" t="s">
        <v>144</v>
      </c>
      <c r="AU368" s="152" t="s">
        <v>131</v>
      </c>
      <c r="AV368" s="12" t="s">
        <v>81</v>
      </c>
      <c r="AW368" s="12" t="s">
        <v>34</v>
      </c>
      <c r="AX368" s="12" t="s">
        <v>73</v>
      </c>
      <c r="AY368" s="152" t="s">
        <v>122</v>
      </c>
    </row>
    <row r="369" spans="2:51" s="12" customFormat="1" ht="12">
      <c r="B369" s="151"/>
      <c r="D369" s="148" t="s">
        <v>144</v>
      </c>
      <c r="E369" s="152" t="s">
        <v>3</v>
      </c>
      <c r="F369" s="153" t="s">
        <v>146</v>
      </c>
      <c r="H369" s="152" t="s">
        <v>3</v>
      </c>
      <c r="I369" s="154"/>
      <c r="L369" s="151"/>
      <c r="M369" s="155"/>
      <c r="N369" s="156"/>
      <c r="O369" s="156"/>
      <c r="P369" s="156"/>
      <c r="Q369" s="156"/>
      <c r="R369" s="156"/>
      <c r="S369" s="156"/>
      <c r="T369" s="157"/>
      <c r="AT369" s="152" t="s">
        <v>144</v>
      </c>
      <c r="AU369" s="152" t="s">
        <v>131</v>
      </c>
      <c r="AV369" s="12" t="s">
        <v>81</v>
      </c>
      <c r="AW369" s="12" t="s">
        <v>34</v>
      </c>
      <c r="AX369" s="12" t="s">
        <v>73</v>
      </c>
      <c r="AY369" s="152" t="s">
        <v>122</v>
      </c>
    </row>
    <row r="370" spans="2:51" s="12" customFormat="1" ht="12">
      <c r="B370" s="151"/>
      <c r="D370" s="148" t="s">
        <v>144</v>
      </c>
      <c r="E370" s="152" t="s">
        <v>3</v>
      </c>
      <c r="F370" s="153" t="s">
        <v>156</v>
      </c>
      <c r="H370" s="152" t="s">
        <v>3</v>
      </c>
      <c r="I370" s="154"/>
      <c r="L370" s="151"/>
      <c r="M370" s="155"/>
      <c r="N370" s="156"/>
      <c r="O370" s="156"/>
      <c r="P370" s="156"/>
      <c r="Q370" s="156"/>
      <c r="R370" s="156"/>
      <c r="S370" s="156"/>
      <c r="T370" s="157"/>
      <c r="AT370" s="152" t="s">
        <v>144</v>
      </c>
      <c r="AU370" s="152" t="s">
        <v>131</v>
      </c>
      <c r="AV370" s="12" t="s">
        <v>81</v>
      </c>
      <c r="AW370" s="12" t="s">
        <v>34</v>
      </c>
      <c r="AX370" s="12" t="s">
        <v>73</v>
      </c>
      <c r="AY370" s="152" t="s">
        <v>122</v>
      </c>
    </row>
    <row r="371" spans="2:51" s="13" customFormat="1" ht="12">
      <c r="B371" s="158"/>
      <c r="D371" s="148" t="s">
        <v>144</v>
      </c>
      <c r="E371" s="159" t="s">
        <v>3</v>
      </c>
      <c r="F371" s="160" t="s">
        <v>221</v>
      </c>
      <c r="H371" s="161">
        <v>1.825</v>
      </c>
      <c r="I371" s="162"/>
      <c r="L371" s="158"/>
      <c r="M371" s="163"/>
      <c r="N371" s="164"/>
      <c r="O371" s="164"/>
      <c r="P371" s="164"/>
      <c r="Q371" s="164"/>
      <c r="R371" s="164"/>
      <c r="S371" s="164"/>
      <c r="T371" s="165"/>
      <c r="AT371" s="159" t="s">
        <v>144</v>
      </c>
      <c r="AU371" s="159" t="s">
        <v>131</v>
      </c>
      <c r="AV371" s="13" t="s">
        <v>131</v>
      </c>
      <c r="AW371" s="13" t="s">
        <v>34</v>
      </c>
      <c r="AX371" s="13" t="s">
        <v>73</v>
      </c>
      <c r="AY371" s="159" t="s">
        <v>122</v>
      </c>
    </row>
    <row r="372" spans="2:51" s="15" customFormat="1" ht="12">
      <c r="B372" s="174"/>
      <c r="D372" s="148" t="s">
        <v>144</v>
      </c>
      <c r="E372" s="175" t="s">
        <v>3</v>
      </c>
      <c r="F372" s="176" t="s">
        <v>179</v>
      </c>
      <c r="H372" s="177">
        <v>1.825</v>
      </c>
      <c r="I372" s="178"/>
      <c r="L372" s="174"/>
      <c r="M372" s="179"/>
      <c r="N372" s="180"/>
      <c r="O372" s="180"/>
      <c r="P372" s="180"/>
      <c r="Q372" s="180"/>
      <c r="R372" s="180"/>
      <c r="S372" s="180"/>
      <c r="T372" s="181"/>
      <c r="AT372" s="175" t="s">
        <v>144</v>
      </c>
      <c r="AU372" s="175" t="s">
        <v>131</v>
      </c>
      <c r="AV372" s="15" t="s">
        <v>139</v>
      </c>
      <c r="AW372" s="15" t="s">
        <v>34</v>
      </c>
      <c r="AX372" s="15" t="s">
        <v>73</v>
      </c>
      <c r="AY372" s="175" t="s">
        <v>122</v>
      </c>
    </row>
    <row r="373" spans="2:51" s="12" customFormat="1" ht="12">
      <c r="B373" s="151"/>
      <c r="D373" s="148" t="s">
        <v>144</v>
      </c>
      <c r="E373" s="152" t="s">
        <v>3</v>
      </c>
      <c r="F373" s="153" t="s">
        <v>158</v>
      </c>
      <c r="H373" s="152" t="s">
        <v>3</v>
      </c>
      <c r="I373" s="154"/>
      <c r="L373" s="151"/>
      <c r="M373" s="155"/>
      <c r="N373" s="156"/>
      <c r="O373" s="156"/>
      <c r="P373" s="156"/>
      <c r="Q373" s="156"/>
      <c r="R373" s="156"/>
      <c r="S373" s="156"/>
      <c r="T373" s="157"/>
      <c r="AT373" s="152" t="s">
        <v>144</v>
      </c>
      <c r="AU373" s="152" t="s">
        <v>131</v>
      </c>
      <c r="AV373" s="12" t="s">
        <v>81</v>
      </c>
      <c r="AW373" s="12" t="s">
        <v>34</v>
      </c>
      <c r="AX373" s="12" t="s">
        <v>73</v>
      </c>
      <c r="AY373" s="152" t="s">
        <v>122</v>
      </c>
    </row>
    <row r="374" spans="2:51" s="13" customFormat="1" ht="12">
      <c r="B374" s="158"/>
      <c r="D374" s="148" t="s">
        <v>144</v>
      </c>
      <c r="E374" s="159" t="s">
        <v>3</v>
      </c>
      <c r="F374" s="160" t="s">
        <v>222</v>
      </c>
      <c r="H374" s="161">
        <v>3.128</v>
      </c>
      <c r="I374" s="162"/>
      <c r="L374" s="158"/>
      <c r="M374" s="163"/>
      <c r="N374" s="164"/>
      <c r="O374" s="164"/>
      <c r="P374" s="164"/>
      <c r="Q374" s="164"/>
      <c r="R374" s="164"/>
      <c r="S374" s="164"/>
      <c r="T374" s="165"/>
      <c r="AT374" s="159" t="s">
        <v>144</v>
      </c>
      <c r="AU374" s="159" t="s">
        <v>131</v>
      </c>
      <c r="AV374" s="13" t="s">
        <v>131</v>
      </c>
      <c r="AW374" s="13" t="s">
        <v>34</v>
      </c>
      <c r="AX374" s="13" t="s">
        <v>73</v>
      </c>
      <c r="AY374" s="159" t="s">
        <v>122</v>
      </c>
    </row>
    <row r="375" spans="2:51" s="13" customFormat="1" ht="12">
      <c r="B375" s="158"/>
      <c r="D375" s="148" t="s">
        <v>144</v>
      </c>
      <c r="E375" s="159" t="s">
        <v>3</v>
      </c>
      <c r="F375" s="160" t="s">
        <v>223</v>
      </c>
      <c r="H375" s="161">
        <v>0.14</v>
      </c>
      <c r="I375" s="162"/>
      <c r="L375" s="158"/>
      <c r="M375" s="163"/>
      <c r="N375" s="164"/>
      <c r="O375" s="164"/>
      <c r="P375" s="164"/>
      <c r="Q375" s="164"/>
      <c r="R375" s="164"/>
      <c r="S375" s="164"/>
      <c r="T375" s="165"/>
      <c r="AT375" s="159" t="s">
        <v>144</v>
      </c>
      <c r="AU375" s="159" t="s">
        <v>131</v>
      </c>
      <c r="AV375" s="13" t="s">
        <v>131</v>
      </c>
      <c r="AW375" s="13" t="s">
        <v>34</v>
      </c>
      <c r="AX375" s="13" t="s">
        <v>73</v>
      </c>
      <c r="AY375" s="159" t="s">
        <v>122</v>
      </c>
    </row>
    <row r="376" spans="2:51" s="15" customFormat="1" ht="12">
      <c r="B376" s="174"/>
      <c r="D376" s="148" t="s">
        <v>144</v>
      </c>
      <c r="E376" s="175" t="s">
        <v>3</v>
      </c>
      <c r="F376" s="176" t="s">
        <v>179</v>
      </c>
      <c r="H376" s="177">
        <v>3.268</v>
      </c>
      <c r="I376" s="178"/>
      <c r="L376" s="174"/>
      <c r="M376" s="179"/>
      <c r="N376" s="180"/>
      <c r="O376" s="180"/>
      <c r="P376" s="180"/>
      <c r="Q376" s="180"/>
      <c r="R376" s="180"/>
      <c r="S376" s="180"/>
      <c r="T376" s="181"/>
      <c r="AT376" s="175" t="s">
        <v>144</v>
      </c>
      <c r="AU376" s="175" t="s">
        <v>131</v>
      </c>
      <c r="AV376" s="15" t="s">
        <v>139</v>
      </c>
      <c r="AW376" s="15" t="s">
        <v>34</v>
      </c>
      <c r="AX376" s="15" t="s">
        <v>73</v>
      </c>
      <c r="AY376" s="175" t="s">
        <v>122</v>
      </c>
    </row>
    <row r="377" spans="2:51" s="12" customFormat="1" ht="12">
      <c r="B377" s="151"/>
      <c r="D377" s="148" t="s">
        <v>144</v>
      </c>
      <c r="E377" s="152" t="s">
        <v>3</v>
      </c>
      <c r="F377" s="153" t="s">
        <v>184</v>
      </c>
      <c r="H377" s="152" t="s">
        <v>3</v>
      </c>
      <c r="I377" s="154"/>
      <c r="L377" s="151"/>
      <c r="M377" s="155"/>
      <c r="N377" s="156"/>
      <c r="O377" s="156"/>
      <c r="P377" s="156"/>
      <c r="Q377" s="156"/>
      <c r="R377" s="156"/>
      <c r="S377" s="156"/>
      <c r="T377" s="157"/>
      <c r="AT377" s="152" t="s">
        <v>144</v>
      </c>
      <c r="AU377" s="152" t="s">
        <v>131</v>
      </c>
      <c r="AV377" s="12" t="s">
        <v>81</v>
      </c>
      <c r="AW377" s="12" t="s">
        <v>34</v>
      </c>
      <c r="AX377" s="12" t="s">
        <v>73</v>
      </c>
      <c r="AY377" s="152" t="s">
        <v>122</v>
      </c>
    </row>
    <row r="378" spans="2:51" s="13" customFormat="1" ht="12">
      <c r="B378" s="158"/>
      <c r="D378" s="148" t="s">
        <v>144</v>
      </c>
      <c r="E378" s="159" t="s">
        <v>3</v>
      </c>
      <c r="F378" s="160" t="s">
        <v>224</v>
      </c>
      <c r="H378" s="161">
        <v>1.26</v>
      </c>
      <c r="I378" s="162"/>
      <c r="L378" s="158"/>
      <c r="M378" s="163"/>
      <c r="N378" s="164"/>
      <c r="O378" s="164"/>
      <c r="P378" s="164"/>
      <c r="Q378" s="164"/>
      <c r="R378" s="164"/>
      <c r="S378" s="164"/>
      <c r="T378" s="165"/>
      <c r="AT378" s="159" t="s">
        <v>144</v>
      </c>
      <c r="AU378" s="159" t="s">
        <v>131</v>
      </c>
      <c r="AV378" s="13" t="s">
        <v>131</v>
      </c>
      <c r="AW378" s="13" t="s">
        <v>34</v>
      </c>
      <c r="AX378" s="13" t="s">
        <v>73</v>
      </c>
      <c r="AY378" s="159" t="s">
        <v>122</v>
      </c>
    </row>
    <row r="379" spans="2:51" s="15" customFormat="1" ht="12">
      <c r="B379" s="174"/>
      <c r="D379" s="148" t="s">
        <v>144</v>
      </c>
      <c r="E379" s="175" t="s">
        <v>3</v>
      </c>
      <c r="F379" s="176" t="s">
        <v>179</v>
      </c>
      <c r="H379" s="177">
        <v>1.26</v>
      </c>
      <c r="I379" s="178"/>
      <c r="L379" s="174"/>
      <c r="M379" s="179"/>
      <c r="N379" s="180"/>
      <c r="O379" s="180"/>
      <c r="P379" s="180"/>
      <c r="Q379" s="180"/>
      <c r="R379" s="180"/>
      <c r="S379" s="180"/>
      <c r="T379" s="181"/>
      <c r="AT379" s="175" t="s">
        <v>144</v>
      </c>
      <c r="AU379" s="175" t="s">
        <v>131</v>
      </c>
      <c r="AV379" s="15" t="s">
        <v>139</v>
      </c>
      <c r="AW379" s="15" t="s">
        <v>34</v>
      </c>
      <c r="AX379" s="15" t="s">
        <v>73</v>
      </c>
      <c r="AY379" s="175" t="s">
        <v>122</v>
      </c>
    </row>
    <row r="380" spans="2:51" s="12" customFormat="1" ht="12">
      <c r="B380" s="151"/>
      <c r="D380" s="148" t="s">
        <v>144</v>
      </c>
      <c r="E380" s="152" t="s">
        <v>3</v>
      </c>
      <c r="F380" s="153" t="s">
        <v>187</v>
      </c>
      <c r="H380" s="152" t="s">
        <v>3</v>
      </c>
      <c r="I380" s="154"/>
      <c r="L380" s="151"/>
      <c r="M380" s="155"/>
      <c r="N380" s="156"/>
      <c r="O380" s="156"/>
      <c r="P380" s="156"/>
      <c r="Q380" s="156"/>
      <c r="R380" s="156"/>
      <c r="S380" s="156"/>
      <c r="T380" s="157"/>
      <c r="AT380" s="152" t="s">
        <v>144</v>
      </c>
      <c r="AU380" s="152" t="s">
        <v>131</v>
      </c>
      <c r="AV380" s="12" t="s">
        <v>81</v>
      </c>
      <c r="AW380" s="12" t="s">
        <v>34</v>
      </c>
      <c r="AX380" s="12" t="s">
        <v>73</v>
      </c>
      <c r="AY380" s="152" t="s">
        <v>122</v>
      </c>
    </row>
    <row r="381" spans="2:51" s="13" customFormat="1" ht="12">
      <c r="B381" s="158"/>
      <c r="D381" s="148" t="s">
        <v>144</v>
      </c>
      <c r="E381" s="159" t="s">
        <v>3</v>
      </c>
      <c r="F381" s="160" t="s">
        <v>225</v>
      </c>
      <c r="H381" s="161">
        <v>1.299</v>
      </c>
      <c r="I381" s="162"/>
      <c r="L381" s="158"/>
      <c r="M381" s="163"/>
      <c r="N381" s="164"/>
      <c r="O381" s="164"/>
      <c r="P381" s="164"/>
      <c r="Q381" s="164"/>
      <c r="R381" s="164"/>
      <c r="S381" s="164"/>
      <c r="T381" s="165"/>
      <c r="AT381" s="159" t="s">
        <v>144</v>
      </c>
      <c r="AU381" s="159" t="s">
        <v>131</v>
      </c>
      <c r="AV381" s="13" t="s">
        <v>131</v>
      </c>
      <c r="AW381" s="13" t="s">
        <v>34</v>
      </c>
      <c r="AX381" s="13" t="s">
        <v>73</v>
      </c>
      <c r="AY381" s="159" t="s">
        <v>122</v>
      </c>
    </row>
    <row r="382" spans="2:51" s="15" customFormat="1" ht="12">
      <c r="B382" s="174"/>
      <c r="D382" s="148" t="s">
        <v>144</v>
      </c>
      <c r="E382" s="175" t="s">
        <v>3</v>
      </c>
      <c r="F382" s="176" t="s">
        <v>179</v>
      </c>
      <c r="H382" s="177">
        <v>1.299</v>
      </c>
      <c r="I382" s="178"/>
      <c r="L382" s="174"/>
      <c r="M382" s="179"/>
      <c r="N382" s="180"/>
      <c r="O382" s="180"/>
      <c r="P382" s="180"/>
      <c r="Q382" s="180"/>
      <c r="R382" s="180"/>
      <c r="S382" s="180"/>
      <c r="T382" s="181"/>
      <c r="AT382" s="175" t="s">
        <v>144</v>
      </c>
      <c r="AU382" s="175" t="s">
        <v>131</v>
      </c>
      <c r="AV382" s="15" t="s">
        <v>139</v>
      </c>
      <c r="AW382" s="15" t="s">
        <v>34</v>
      </c>
      <c r="AX382" s="15" t="s">
        <v>73</v>
      </c>
      <c r="AY382" s="175" t="s">
        <v>122</v>
      </c>
    </row>
    <row r="383" spans="2:51" s="12" customFormat="1" ht="12">
      <c r="B383" s="151"/>
      <c r="D383" s="148" t="s">
        <v>144</v>
      </c>
      <c r="E383" s="152" t="s">
        <v>3</v>
      </c>
      <c r="F383" s="153" t="s">
        <v>189</v>
      </c>
      <c r="H383" s="152" t="s">
        <v>3</v>
      </c>
      <c r="I383" s="154"/>
      <c r="L383" s="151"/>
      <c r="M383" s="155"/>
      <c r="N383" s="156"/>
      <c r="O383" s="156"/>
      <c r="P383" s="156"/>
      <c r="Q383" s="156"/>
      <c r="R383" s="156"/>
      <c r="S383" s="156"/>
      <c r="T383" s="157"/>
      <c r="AT383" s="152" t="s">
        <v>144</v>
      </c>
      <c r="AU383" s="152" t="s">
        <v>131</v>
      </c>
      <c r="AV383" s="12" t="s">
        <v>81</v>
      </c>
      <c r="AW383" s="12" t="s">
        <v>34</v>
      </c>
      <c r="AX383" s="12" t="s">
        <v>73</v>
      </c>
      <c r="AY383" s="152" t="s">
        <v>122</v>
      </c>
    </row>
    <row r="384" spans="2:51" s="13" customFormat="1" ht="12">
      <c r="B384" s="158"/>
      <c r="D384" s="148" t="s">
        <v>144</v>
      </c>
      <c r="E384" s="159" t="s">
        <v>3</v>
      </c>
      <c r="F384" s="160" t="s">
        <v>226</v>
      </c>
      <c r="H384" s="161">
        <v>2</v>
      </c>
      <c r="I384" s="162"/>
      <c r="L384" s="158"/>
      <c r="M384" s="163"/>
      <c r="N384" s="164"/>
      <c r="O384" s="164"/>
      <c r="P384" s="164"/>
      <c r="Q384" s="164"/>
      <c r="R384" s="164"/>
      <c r="S384" s="164"/>
      <c r="T384" s="165"/>
      <c r="AT384" s="159" t="s">
        <v>144</v>
      </c>
      <c r="AU384" s="159" t="s">
        <v>131</v>
      </c>
      <c r="AV384" s="13" t="s">
        <v>131</v>
      </c>
      <c r="AW384" s="13" t="s">
        <v>34</v>
      </c>
      <c r="AX384" s="13" t="s">
        <v>73</v>
      </c>
      <c r="AY384" s="159" t="s">
        <v>122</v>
      </c>
    </row>
    <row r="385" spans="2:51" s="15" customFormat="1" ht="12">
      <c r="B385" s="174"/>
      <c r="D385" s="148" t="s">
        <v>144</v>
      </c>
      <c r="E385" s="175" t="s">
        <v>3</v>
      </c>
      <c r="F385" s="176" t="s">
        <v>179</v>
      </c>
      <c r="H385" s="177">
        <v>2</v>
      </c>
      <c r="I385" s="178"/>
      <c r="L385" s="174"/>
      <c r="M385" s="179"/>
      <c r="N385" s="180"/>
      <c r="O385" s="180"/>
      <c r="P385" s="180"/>
      <c r="Q385" s="180"/>
      <c r="R385" s="180"/>
      <c r="S385" s="180"/>
      <c r="T385" s="181"/>
      <c r="AT385" s="175" t="s">
        <v>144</v>
      </c>
      <c r="AU385" s="175" t="s">
        <v>131</v>
      </c>
      <c r="AV385" s="15" t="s">
        <v>139</v>
      </c>
      <c r="AW385" s="15" t="s">
        <v>34</v>
      </c>
      <c r="AX385" s="15" t="s">
        <v>73</v>
      </c>
      <c r="AY385" s="175" t="s">
        <v>122</v>
      </c>
    </row>
    <row r="386" spans="2:51" s="12" customFormat="1" ht="12">
      <c r="B386" s="151"/>
      <c r="D386" s="148" t="s">
        <v>144</v>
      </c>
      <c r="E386" s="152" t="s">
        <v>3</v>
      </c>
      <c r="F386" s="153" t="s">
        <v>192</v>
      </c>
      <c r="H386" s="152" t="s">
        <v>3</v>
      </c>
      <c r="I386" s="154"/>
      <c r="L386" s="151"/>
      <c r="M386" s="155"/>
      <c r="N386" s="156"/>
      <c r="O386" s="156"/>
      <c r="P386" s="156"/>
      <c r="Q386" s="156"/>
      <c r="R386" s="156"/>
      <c r="S386" s="156"/>
      <c r="T386" s="157"/>
      <c r="AT386" s="152" t="s">
        <v>144</v>
      </c>
      <c r="AU386" s="152" t="s">
        <v>131</v>
      </c>
      <c r="AV386" s="12" t="s">
        <v>81</v>
      </c>
      <c r="AW386" s="12" t="s">
        <v>34</v>
      </c>
      <c r="AX386" s="12" t="s">
        <v>73</v>
      </c>
      <c r="AY386" s="152" t="s">
        <v>122</v>
      </c>
    </row>
    <row r="387" spans="2:51" s="13" customFormat="1" ht="12">
      <c r="B387" s="158"/>
      <c r="D387" s="148" t="s">
        <v>144</v>
      </c>
      <c r="E387" s="159" t="s">
        <v>3</v>
      </c>
      <c r="F387" s="160" t="s">
        <v>227</v>
      </c>
      <c r="H387" s="161">
        <v>1.904</v>
      </c>
      <c r="I387" s="162"/>
      <c r="L387" s="158"/>
      <c r="M387" s="163"/>
      <c r="N387" s="164"/>
      <c r="O387" s="164"/>
      <c r="P387" s="164"/>
      <c r="Q387" s="164"/>
      <c r="R387" s="164"/>
      <c r="S387" s="164"/>
      <c r="T387" s="165"/>
      <c r="AT387" s="159" t="s">
        <v>144</v>
      </c>
      <c r="AU387" s="159" t="s">
        <v>131</v>
      </c>
      <c r="AV387" s="13" t="s">
        <v>131</v>
      </c>
      <c r="AW387" s="13" t="s">
        <v>34</v>
      </c>
      <c r="AX387" s="13" t="s">
        <v>73</v>
      </c>
      <c r="AY387" s="159" t="s">
        <v>122</v>
      </c>
    </row>
    <row r="388" spans="2:51" s="13" customFormat="1" ht="12">
      <c r="B388" s="158"/>
      <c r="D388" s="148" t="s">
        <v>144</v>
      </c>
      <c r="E388" s="159" t="s">
        <v>3</v>
      </c>
      <c r="F388" s="160" t="s">
        <v>228</v>
      </c>
      <c r="H388" s="161">
        <v>0.12</v>
      </c>
      <c r="I388" s="162"/>
      <c r="L388" s="158"/>
      <c r="M388" s="163"/>
      <c r="N388" s="164"/>
      <c r="O388" s="164"/>
      <c r="P388" s="164"/>
      <c r="Q388" s="164"/>
      <c r="R388" s="164"/>
      <c r="S388" s="164"/>
      <c r="T388" s="165"/>
      <c r="AT388" s="159" t="s">
        <v>144</v>
      </c>
      <c r="AU388" s="159" t="s">
        <v>131</v>
      </c>
      <c r="AV388" s="13" t="s">
        <v>131</v>
      </c>
      <c r="AW388" s="13" t="s">
        <v>34</v>
      </c>
      <c r="AX388" s="13" t="s">
        <v>73</v>
      </c>
      <c r="AY388" s="159" t="s">
        <v>122</v>
      </c>
    </row>
    <row r="389" spans="2:51" s="15" customFormat="1" ht="12">
      <c r="B389" s="174"/>
      <c r="D389" s="148" t="s">
        <v>144</v>
      </c>
      <c r="E389" s="175" t="s">
        <v>3</v>
      </c>
      <c r="F389" s="176" t="s">
        <v>179</v>
      </c>
      <c r="H389" s="177">
        <v>2.024</v>
      </c>
      <c r="I389" s="178"/>
      <c r="L389" s="174"/>
      <c r="M389" s="179"/>
      <c r="N389" s="180"/>
      <c r="O389" s="180"/>
      <c r="P389" s="180"/>
      <c r="Q389" s="180"/>
      <c r="R389" s="180"/>
      <c r="S389" s="180"/>
      <c r="T389" s="181"/>
      <c r="AT389" s="175" t="s">
        <v>144</v>
      </c>
      <c r="AU389" s="175" t="s">
        <v>131</v>
      </c>
      <c r="AV389" s="15" t="s">
        <v>139</v>
      </c>
      <c r="AW389" s="15" t="s">
        <v>34</v>
      </c>
      <c r="AX389" s="15" t="s">
        <v>73</v>
      </c>
      <c r="AY389" s="175" t="s">
        <v>122</v>
      </c>
    </row>
    <row r="390" spans="2:51" s="12" customFormat="1" ht="12">
      <c r="B390" s="151"/>
      <c r="D390" s="148" t="s">
        <v>144</v>
      </c>
      <c r="E390" s="152" t="s">
        <v>3</v>
      </c>
      <c r="F390" s="153" t="s">
        <v>195</v>
      </c>
      <c r="H390" s="152" t="s">
        <v>3</v>
      </c>
      <c r="I390" s="154"/>
      <c r="L390" s="151"/>
      <c r="M390" s="155"/>
      <c r="N390" s="156"/>
      <c r="O390" s="156"/>
      <c r="P390" s="156"/>
      <c r="Q390" s="156"/>
      <c r="R390" s="156"/>
      <c r="S390" s="156"/>
      <c r="T390" s="157"/>
      <c r="AT390" s="152" t="s">
        <v>144</v>
      </c>
      <c r="AU390" s="152" t="s">
        <v>131</v>
      </c>
      <c r="AV390" s="12" t="s">
        <v>81</v>
      </c>
      <c r="AW390" s="12" t="s">
        <v>34</v>
      </c>
      <c r="AX390" s="12" t="s">
        <v>73</v>
      </c>
      <c r="AY390" s="152" t="s">
        <v>122</v>
      </c>
    </row>
    <row r="391" spans="2:51" s="13" customFormat="1" ht="12">
      <c r="B391" s="158"/>
      <c r="D391" s="148" t="s">
        <v>144</v>
      </c>
      <c r="E391" s="159" t="s">
        <v>3</v>
      </c>
      <c r="F391" s="160" t="s">
        <v>229</v>
      </c>
      <c r="H391" s="161">
        <v>1.237</v>
      </c>
      <c r="I391" s="162"/>
      <c r="L391" s="158"/>
      <c r="M391" s="163"/>
      <c r="N391" s="164"/>
      <c r="O391" s="164"/>
      <c r="P391" s="164"/>
      <c r="Q391" s="164"/>
      <c r="R391" s="164"/>
      <c r="S391" s="164"/>
      <c r="T391" s="165"/>
      <c r="AT391" s="159" t="s">
        <v>144</v>
      </c>
      <c r="AU391" s="159" t="s">
        <v>131</v>
      </c>
      <c r="AV391" s="13" t="s">
        <v>131</v>
      </c>
      <c r="AW391" s="13" t="s">
        <v>34</v>
      </c>
      <c r="AX391" s="13" t="s">
        <v>73</v>
      </c>
      <c r="AY391" s="159" t="s">
        <v>122</v>
      </c>
    </row>
    <row r="392" spans="2:51" s="15" customFormat="1" ht="12">
      <c r="B392" s="174"/>
      <c r="D392" s="148" t="s">
        <v>144</v>
      </c>
      <c r="E392" s="175" t="s">
        <v>3</v>
      </c>
      <c r="F392" s="176" t="s">
        <v>179</v>
      </c>
      <c r="H392" s="177">
        <v>1.237</v>
      </c>
      <c r="I392" s="178"/>
      <c r="L392" s="174"/>
      <c r="M392" s="179"/>
      <c r="N392" s="180"/>
      <c r="O392" s="180"/>
      <c r="P392" s="180"/>
      <c r="Q392" s="180"/>
      <c r="R392" s="180"/>
      <c r="S392" s="180"/>
      <c r="T392" s="181"/>
      <c r="AT392" s="175" t="s">
        <v>144</v>
      </c>
      <c r="AU392" s="175" t="s">
        <v>131</v>
      </c>
      <c r="AV392" s="15" t="s">
        <v>139</v>
      </c>
      <c r="AW392" s="15" t="s">
        <v>34</v>
      </c>
      <c r="AX392" s="15" t="s">
        <v>73</v>
      </c>
      <c r="AY392" s="175" t="s">
        <v>122</v>
      </c>
    </row>
    <row r="393" spans="2:51" s="12" customFormat="1" ht="12">
      <c r="B393" s="151"/>
      <c r="D393" s="148" t="s">
        <v>144</v>
      </c>
      <c r="E393" s="152" t="s">
        <v>3</v>
      </c>
      <c r="F393" s="153" t="s">
        <v>166</v>
      </c>
      <c r="H393" s="152" t="s">
        <v>3</v>
      </c>
      <c r="I393" s="154"/>
      <c r="L393" s="151"/>
      <c r="M393" s="155"/>
      <c r="N393" s="156"/>
      <c r="O393" s="156"/>
      <c r="P393" s="156"/>
      <c r="Q393" s="156"/>
      <c r="R393" s="156"/>
      <c r="S393" s="156"/>
      <c r="T393" s="157"/>
      <c r="AT393" s="152" t="s">
        <v>144</v>
      </c>
      <c r="AU393" s="152" t="s">
        <v>131</v>
      </c>
      <c r="AV393" s="12" t="s">
        <v>81</v>
      </c>
      <c r="AW393" s="12" t="s">
        <v>34</v>
      </c>
      <c r="AX393" s="12" t="s">
        <v>73</v>
      </c>
      <c r="AY393" s="152" t="s">
        <v>122</v>
      </c>
    </row>
    <row r="394" spans="2:51" s="13" customFormat="1" ht="12">
      <c r="B394" s="158"/>
      <c r="D394" s="148" t="s">
        <v>144</v>
      </c>
      <c r="E394" s="159" t="s">
        <v>3</v>
      </c>
      <c r="F394" s="160" t="s">
        <v>230</v>
      </c>
      <c r="H394" s="161">
        <v>3.139</v>
      </c>
      <c r="I394" s="162"/>
      <c r="L394" s="158"/>
      <c r="M394" s="163"/>
      <c r="N394" s="164"/>
      <c r="O394" s="164"/>
      <c r="P394" s="164"/>
      <c r="Q394" s="164"/>
      <c r="R394" s="164"/>
      <c r="S394" s="164"/>
      <c r="T394" s="165"/>
      <c r="AT394" s="159" t="s">
        <v>144</v>
      </c>
      <c r="AU394" s="159" t="s">
        <v>131</v>
      </c>
      <c r="AV394" s="13" t="s">
        <v>131</v>
      </c>
      <c r="AW394" s="13" t="s">
        <v>34</v>
      </c>
      <c r="AX394" s="13" t="s">
        <v>73</v>
      </c>
      <c r="AY394" s="159" t="s">
        <v>122</v>
      </c>
    </row>
    <row r="395" spans="2:51" s="13" customFormat="1" ht="12">
      <c r="B395" s="158"/>
      <c r="D395" s="148" t="s">
        <v>144</v>
      </c>
      <c r="E395" s="159" t="s">
        <v>3</v>
      </c>
      <c r="F395" s="160" t="s">
        <v>231</v>
      </c>
      <c r="H395" s="161">
        <v>0.06</v>
      </c>
      <c r="I395" s="162"/>
      <c r="L395" s="158"/>
      <c r="M395" s="163"/>
      <c r="N395" s="164"/>
      <c r="O395" s="164"/>
      <c r="P395" s="164"/>
      <c r="Q395" s="164"/>
      <c r="R395" s="164"/>
      <c r="S395" s="164"/>
      <c r="T395" s="165"/>
      <c r="AT395" s="159" t="s">
        <v>144</v>
      </c>
      <c r="AU395" s="159" t="s">
        <v>131</v>
      </c>
      <c r="AV395" s="13" t="s">
        <v>131</v>
      </c>
      <c r="AW395" s="13" t="s">
        <v>34</v>
      </c>
      <c r="AX395" s="13" t="s">
        <v>73</v>
      </c>
      <c r="AY395" s="159" t="s">
        <v>122</v>
      </c>
    </row>
    <row r="396" spans="2:51" s="15" customFormat="1" ht="12">
      <c r="B396" s="174"/>
      <c r="D396" s="148" t="s">
        <v>144</v>
      </c>
      <c r="E396" s="175" t="s">
        <v>3</v>
      </c>
      <c r="F396" s="176" t="s">
        <v>179</v>
      </c>
      <c r="H396" s="177">
        <v>3.199</v>
      </c>
      <c r="I396" s="178"/>
      <c r="L396" s="174"/>
      <c r="M396" s="179"/>
      <c r="N396" s="180"/>
      <c r="O396" s="180"/>
      <c r="P396" s="180"/>
      <c r="Q396" s="180"/>
      <c r="R396" s="180"/>
      <c r="S396" s="180"/>
      <c r="T396" s="181"/>
      <c r="AT396" s="175" t="s">
        <v>144</v>
      </c>
      <c r="AU396" s="175" t="s">
        <v>131</v>
      </c>
      <c r="AV396" s="15" t="s">
        <v>139</v>
      </c>
      <c r="AW396" s="15" t="s">
        <v>34</v>
      </c>
      <c r="AX396" s="15" t="s">
        <v>73</v>
      </c>
      <c r="AY396" s="175" t="s">
        <v>122</v>
      </c>
    </row>
    <row r="397" spans="2:51" s="12" customFormat="1" ht="12">
      <c r="B397" s="151"/>
      <c r="D397" s="148" t="s">
        <v>144</v>
      </c>
      <c r="E397" s="152" t="s">
        <v>3</v>
      </c>
      <c r="F397" s="153" t="s">
        <v>201</v>
      </c>
      <c r="H397" s="152" t="s">
        <v>3</v>
      </c>
      <c r="I397" s="154"/>
      <c r="L397" s="151"/>
      <c r="M397" s="155"/>
      <c r="N397" s="156"/>
      <c r="O397" s="156"/>
      <c r="P397" s="156"/>
      <c r="Q397" s="156"/>
      <c r="R397" s="156"/>
      <c r="S397" s="156"/>
      <c r="T397" s="157"/>
      <c r="AT397" s="152" t="s">
        <v>144</v>
      </c>
      <c r="AU397" s="152" t="s">
        <v>131</v>
      </c>
      <c r="AV397" s="12" t="s">
        <v>81</v>
      </c>
      <c r="AW397" s="12" t="s">
        <v>34</v>
      </c>
      <c r="AX397" s="12" t="s">
        <v>73</v>
      </c>
      <c r="AY397" s="152" t="s">
        <v>122</v>
      </c>
    </row>
    <row r="398" spans="2:51" s="13" customFormat="1" ht="12">
      <c r="B398" s="158"/>
      <c r="D398" s="148" t="s">
        <v>144</v>
      </c>
      <c r="E398" s="159" t="s">
        <v>3</v>
      </c>
      <c r="F398" s="160" t="s">
        <v>232</v>
      </c>
      <c r="H398" s="161">
        <v>1.911</v>
      </c>
      <c r="I398" s="162"/>
      <c r="L398" s="158"/>
      <c r="M398" s="163"/>
      <c r="N398" s="164"/>
      <c r="O398" s="164"/>
      <c r="P398" s="164"/>
      <c r="Q398" s="164"/>
      <c r="R398" s="164"/>
      <c r="S398" s="164"/>
      <c r="T398" s="165"/>
      <c r="AT398" s="159" t="s">
        <v>144</v>
      </c>
      <c r="AU398" s="159" t="s">
        <v>131</v>
      </c>
      <c r="AV398" s="13" t="s">
        <v>131</v>
      </c>
      <c r="AW398" s="13" t="s">
        <v>34</v>
      </c>
      <c r="AX398" s="13" t="s">
        <v>73</v>
      </c>
      <c r="AY398" s="159" t="s">
        <v>122</v>
      </c>
    </row>
    <row r="399" spans="2:51" s="13" customFormat="1" ht="12">
      <c r="B399" s="158"/>
      <c r="D399" s="148" t="s">
        <v>144</v>
      </c>
      <c r="E399" s="159" t="s">
        <v>3</v>
      </c>
      <c r="F399" s="160" t="s">
        <v>233</v>
      </c>
      <c r="H399" s="161">
        <v>0.28</v>
      </c>
      <c r="I399" s="162"/>
      <c r="L399" s="158"/>
      <c r="M399" s="163"/>
      <c r="N399" s="164"/>
      <c r="O399" s="164"/>
      <c r="P399" s="164"/>
      <c r="Q399" s="164"/>
      <c r="R399" s="164"/>
      <c r="S399" s="164"/>
      <c r="T399" s="165"/>
      <c r="AT399" s="159" t="s">
        <v>144</v>
      </c>
      <c r="AU399" s="159" t="s">
        <v>131</v>
      </c>
      <c r="AV399" s="13" t="s">
        <v>131</v>
      </c>
      <c r="AW399" s="13" t="s">
        <v>34</v>
      </c>
      <c r="AX399" s="13" t="s">
        <v>73</v>
      </c>
      <c r="AY399" s="159" t="s">
        <v>122</v>
      </c>
    </row>
    <row r="400" spans="2:51" s="15" customFormat="1" ht="12">
      <c r="B400" s="174"/>
      <c r="D400" s="148" t="s">
        <v>144</v>
      </c>
      <c r="E400" s="175" t="s">
        <v>3</v>
      </c>
      <c r="F400" s="176" t="s">
        <v>179</v>
      </c>
      <c r="H400" s="177">
        <v>2.191</v>
      </c>
      <c r="I400" s="178"/>
      <c r="L400" s="174"/>
      <c r="M400" s="179"/>
      <c r="N400" s="180"/>
      <c r="O400" s="180"/>
      <c r="P400" s="180"/>
      <c r="Q400" s="180"/>
      <c r="R400" s="180"/>
      <c r="S400" s="180"/>
      <c r="T400" s="181"/>
      <c r="AT400" s="175" t="s">
        <v>144</v>
      </c>
      <c r="AU400" s="175" t="s">
        <v>131</v>
      </c>
      <c r="AV400" s="15" t="s">
        <v>139</v>
      </c>
      <c r="AW400" s="15" t="s">
        <v>34</v>
      </c>
      <c r="AX400" s="15" t="s">
        <v>73</v>
      </c>
      <c r="AY400" s="175" t="s">
        <v>122</v>
      </c>
    </row>
    <row r="401" spans="2:51" s="12" customFormat="1" ht="12">
      <c r="B401" s="151"/>
      <c r="D401" s="148" t="s">
        <v>144</v>
      </c>
      <c r="E401" s="152" t="s">
        <v>3</v>
      </c>
      <c r="F401" s="153" t="s">
        <v>203</v>
      </c>
      <c r="H401" s="152" t="s">
        <v>3</v>
      </c>
      <c r="I401" s="154"/>
      <c r="L401" s="151"/>
      <c r="M401" s="155"/>
      <c r="N401" s="156"/>
      <c r="O401" s="156"/>
      <c r="P401" s="156"/>
      <c r="Q401" s="156"/>
      <c r="R401" s="156"/>
      <c r="S401" s="156"/>
      <c r="T401" s="157"/>
      <c r="AT401" s="152" t="s">
        <v>144</v>
      </c>
      <c r="AU401" s="152" t="s">
        <v>131</v>
      </c>
      <c r="AV401" s="12" t="s">
        <v>81</v>
      </c>
      <c r="AW401" s="12" t="s">
        <v>34</v>
      </c>
      <c r="AX401" s="12" t="s">
        <v>73</v>
      </c>
      <c r="AY401" s="152" t="s">
        <v>122</v>
      </c>
    </row>
    <row r="402" spans="2:51" s="13" customFormat="1" ht="12">
      <c r="B402" s="158"/>
      <c r="D402" s="148" t="s">
        <v>144</v>
      </c>
      <c r="E402" s="159" t="s">
        <v>3</v>
      </c>
      <c r="F402" s="160" t="s">
        <v>234</v>
      </c>
      <c r="H402" s="161">
        <v>1.242</v>
      </c>
      <c r="I402" s="162"/>
      <c r="L402" s="158"/>
      <c r="M402" s="163"/>
      <c r="N402" s="164"/>
      <c r="O402" s="164"/>
      <c r="P402" s="164"/>
      <c r="Q402" s="164"/>
      <c r="R402" s="164"/>
      <c r="S402" s="164"/>
      <c r="T402" s="165"/>
      <c r="AT402" s="159" t="s">
        <v>144</v>
      </c>
      <c r="AU402" s="159" t="s">
        <v>131</v>
      </c>
      <c r="AV402" s="13" t="s">
        <v>131</v>
      </c>
      <c r="AW402" s="13" t="s">
        <v>34</v>
      </c>
      <c r="AX402" s="13" t="s">
        <v>73</v>
      </c>
      <c r="AY402" s="159" t="s">
        <v>122</v>
      </c>
    </row>
    <row r="403" spans="2:51" s="15" customFormat="1" ht="12">
      <c r="B403" s="174"/>
      <c r="D403" s="148" t="s">
        <v>144</v>
      </c>
      <c r="E403" s="175" t="s">
        <v>3</v>
      </c>
      <c r="F403" s="176" t="s">
        <v>179</v>
      </c>
      <c r="H403" s="177">
        <v>1.242</v>
      </c>
      <c r="I403" s="178"/>
      <c r="L403" s="174"/>
      <c r="M403" s="179"/>
      <c r="N403" s="180"/>
      <c r="O403" s="180"/>
      <c r="P403" s="180"/>
      <c r="Q403" s="180"/>
      <c r="R403" s="180"/>
      <c r="S403" s="180"/>
      <c r="T403" s="181"/>
      <c r="AT403" s="175" t="s">
        <v>144</v>
      </c>
      <c r="AU403" s="175" t="s">
        <v>131</v>
      </c>
      <c r="AV403" s="15" t="s">
        <v>139</v>
      </c>
      <c r="AW403" s="15" t="s">
        <v>34</v>
      </c>
      <c r="AX403" s="15" t="s">
        <v>73</v>
      </c>
      <c r="AY403" s="175" t="s">
        <v>122</v>
      </c>
    </row>
    <row r="404" spans="2:51" s="14" customFormat="1" ht="12">
      <c r="B404" s="166"/>
      <c r="D404" s="148" t="s">
        <v>144</v>
      </c>
      <c r="E404" s="167" t="s">
        <v>3</v>
      </c>
      <c r="F404" s="168" t="s">
        <v>169</v>
      </c>
      <c r="H404" s="169">
        <v>19.545</v>
      </c>
      <c r="I404" s="170"/>
      <c r="L404" s="166"/>
      <c r="M404" s="171"/>
      <c r="N404" s="172"/>
      <c r="O404" s="172"/>
      <c r="P404" s="172"/>
      <c r="Q404" s="172"/>
      <c r="R404" s="172"/>
      <c r="S404" s="172"/>
      <c r="T404" s="173"/>
      <c r="AT404" s="167" t="s">
        <v>144</v>
      </c>
      <c r="AU404" s="167" t="s">
        <v>131</v>
      </c>
      <c r="AV404" s="14" t="s">
        <v>130</v>
      </c>
      <c r="AW404" s="14" t="s">
        <v>34</v>
      </c>
      <c r="AX404" s="14" t="s">
        <v>81</v>
      </c>
      <c r="AY404" s="167" t="s">
        <v>122</v>
      </c>
    </row>
    <row r="405" spans="2:65" s="1" customFormat="1" ht="16.5" customHeight="1">
      <c r="B405" s="138"/>
      <c r="C405" s="139" t="s">
        <v>263</v>
      </c>
      <c r="D405" s="139" t="s">
        <v>125</v>
      </c>
      <c r="E405" s="140" t="s">
        <v>264</v>
      </c>
      <c r="F405" s="141" t="s">
        <v>265</v>
      </c>
      <c r="G405" s="142" t="s">
        <v>128</v>
      </c>
      <c r="H405" s="143">
        <v>11.902</v>
      </c>
      <c r="I405" s="144">
        <v>91.56</v>
      </c>
      <c r="J405" s="145">
        <f>ROUND(I405*H405,2)</f>
        <v>1089.75</v>
      </c>
      <c r="K405" s="141" t="s">
        <v>129</v>
      </c>
      <c r="L405" s="33"/>
      <c r="M405" s="314" t="s">
        <v>3</v>
      </c>
      <c r="N405" s="315"/>
      <c r="O405" s="315"/>
      <c r="P405" s="315"/>
      <c r="Q405" s="315"/>
      <c r="R405" s="315"/>
      <c r="S405" s="315"/>
      <c r="T405" s="316"/>
      <c r="AR405" s="146" t="s">
        <v>130</v>
      </c>
      <c r="AT405" s="146" t="s">
        <v>125</v>
      </c>
      <c r="AU405" s="146" t="s">
        <v>131</v>
      </c>
      <c r="AY405" s="18" t="s">
        <v>122</v>
      </c>
      <c r="BE405" s="147">
        <f>IF(N405="základní",J405,0)</f>
        <v>0</v>
      </c>
      <c r="BF405" s="147">
        <f>IF(N405="snížená",J405,0)</f>
        <v>0</v>
      </c>
      <c r="BG405" s="147">
        <f>IF(N405="zákl. přenesená",J405,0)</f>
        <v>0</v>
      </c>
      <c r="BH405" s="147">
        <f>IF(N405="sníž. přenesená",J405,0)</f>
        <v>0</v>
      </c>
      <c r="BI405" s="147">
        <f>IF(N405="nulová",J405,0)</f>
        <v>0</v>
      </c>
      <c r="BJ405" s="18" t="s">
        <v>131</v>
      </c>
      <c r="BK405" s="147">
        <f>ROUND(I405*H405,2)</f>
        <v>1089.75</v>
      </c>
      <c r="BL405" s="18" t="s">
        <v>130</v>
      </c>
      <c r="BM405" s="146" t="s">
        <v>266</v>
      </c>
    </row>
    <row r="406" spans="2:47" s="1" customFormat="1" ht="12">
      <c r="B406" s="33"/>
      <c r="D406" s="148" t="s">
        <v>133</v>
      </c>
      <c r="F406" s="149" t="s">
        <v>267</v>
      </c>
      <c r="I406" s="89"/>
      <c r="L406" s="33"/>
      <c r="M406" s="150"/>
      <c r="N406" s="53"/>
      <c r="O406" s="53"/>
      <c r="P406" s="53"/>
      <c r="Q406" s="53"/>
      <c r="R406" s="53"/>
      <c r="S406" s="53"/>
      <c r="T406" s="54"/>
      <c r="AT406" s="18" t="s">
        <v>133</v>
      </c>
      <c r="AU406" s="18" t="s">
        <v>131</v>
      </c>
    </row>
    <row r="407" spans="2:51" s="12" customFormat="1" ht="12">
      <c r="B407" s="151"/>
      <c r="D407" s="148" t="s">
        <v>144</v>
      </c>
      <c r="E407" s="152" t="s">
        <v>3</v>
      </c>
      <c r="F407" s="153" t="s">
        <v>262</v>
      </c>
      <c r="H407" s="152" t="s">
        <v>3</v>
      </c>
      <c r="I407" s="154"/>
      <c r="L407" s="151"/>
      <c r="M407" s="155"/>
      <c r="N407" s="156"/>
      <c r="O407" s="156"/>
      <c r="P407" s="156"/>
      <c r="Q407" s="156"/>
      <c r="R407" s="156"/>
      <c r="S407" s="156"/>
      <c r="T407" s="157"/>
      <c r="AT407" s="152" t="s">
        <v>144</v>
      </c>
      <c r="AU407" s="152" t="s">
        <v>131</v>
      </c>
      <c r="AV407" s="12" t="s">
        <v>81</v>
      </c>
      <c r="AW407" s="12" t="s">
        <v>34</v>
      </c>
      <c r="AX407" s="12" t="s">
        <v>73</v>
      </c>
      <c r="AY407" s="152" t="s">
        <v>122</v>
      </c>
    </row>
    <row r="408" spans="2:51" s="12" customFormat="1" ht="12">
      <c r="B408" s="151"/>
      <c r="D408" s="148" t="s">
        <v>144</v>
      </c>
      <c r="E408" s="152" t="s">
        <v>3</v>
      </c>
      <c r="F408" s="153" t="s">
        <v>176</v>
      </c>
      <c r="H408" s="152" t="s">
        <v>3</v>
      </c>
      <c r="I408" s="154"/>
      <c r="L408" s="151"/>
      <c r="M408" s="155"/>
      <c r="N408" s="156"/>
      <c r="O408" s="156"/>
      <c r="P408" s="156"/>
      <c r="Q408" s="156"/>
      <c r="R408" s="156"/>
      <c r="S408" s="156"/>
      <c r="T408" s="157"/>
      <c r="AT408" s="152" t="s">
        <v>144</v>
      </c>
      <c r="AU408" s="152" t="s">
        <v>131</v>
      </c>
      <c r="AV408" s="12" t="s">
        <v>81</v>
      </c>
      <c r="AW408" s="12" t="s">
        <v>34</v>
      </c>
      <c r="AX408" s="12" t="s">
        <v>73</v>
      </c>
      <c r="AY408" s="152" t="s">
        <v>122</v>
      </c>
    </row>
    <row r="409" spans="2:51" s="12" customFormat="1" ht="12">
      <c r="B409" s="151"/>
      <c r="D409" s="148" t="s">
        <v>144</v>
      </c>
      <c r="E409" s="152" t="s">
        <v>3</v>
      </c>
      <c r="F409" s="153" t="s">
        <v>146</v>
      </c>
      <c r="H409" s="152" t="s">
        <v>3</v>
      </c>
      <c r="I409" s="154"/>
      <c r="L409" s="151"/>
      <c r="M409" s="155"/>
      <c r="N409" s="156"/>
      <c r="O409" s="156"/>
      <c r="P409" s="156"/>
      <c r="Q409" s="156"/>
      <c r="R409" s="156"/>
      <c r="S409" s="156"/>
      <c r="T409" s="157"/>
      <c r="AT409" s="152" t="s">
        <v>144</v>
      </c>
      <c r="AU409" s="152" t="s">
        <v>131</v>
      </c>
      <c r="AV409" s="12" t="s">
        <v>81</v>
      </c>
      <c r="AW409" s="12" t="s">
        <v>34</v>
      </c>
      <c r="AX409" s="12" t="s">
        <v>73</v>
      </c>
      <c r="AY409" s="152" t="s">
        <v>122</v>
      </c>
    </row>
    <row r="410" spans="2:51" s="12" customFormat="1" ht="12">
      <c r="B410" s="151"/>
      <c r="D410" s="148" t="s">
        <v>144</v>
      </c>
      <c r="E410" s="152" t="s">
        <v>3</v>
      </c>
      <c r="F410" s="153" t="s">
        <v>154</v>
      </c>
      <c r="H410" s="152" t="s">
        <v>3</v>
      </c>
      <c r="I410" s="154"/>
      <c r="L410" s="151"/>
      <c r="M410" s="155"/>
      <c r="N410" s="156"/>
      <c r="O410" s="156"/>
      <c r="P410" s="156"/>
      <c r="Q410" s="156"/>
      <c r="R410" s="156"/>
      <c r="S410" s="156"/>
      <c r="T410" s="157"/>
      <c r="AT410" s="152" t="s">
        <v>144</v>
      </c>
      <c r="AU410" s="152" t="s">
        <v>131</v>
      </c>
      <c r="AV410" s="12" t="s">
        <v>81</v>
      </c>
      <c r="AW410" s="12" t="s">
        <v>34</v>
      </c>
      <c r="AX410" s="12" t="s">
        <v>73</v>
      </c>
      <c r="AY410" s="152" t="s">
        <v>122</v>
      </c>
    </row>
    <row r="411" spans="2:51" s="13" customFormat="1" ht="12">
      <c r="B411" s="158"/>
      <c r="D411" s="148" t="s">
        <v>144</v>
      </c>
      <c r="E411" s="159" t="s">
        <v>3</v>
      </c>
      <c r="F411" s="160" t="s">
        <v>218</v>
      </c>
      <c r="H411" s="161">
        <v>11.54</v>
      </c>
      <c r="I411" s="162"/>
      <c r="L411" s="158"/>
      <c r="M411" s="163"/>
      <c r="N411" s="164"/>
      <c r="O411" s="164"/>
      <c r="P411" s="164"/>
      <c r="Q411" s="164"/>
      <c r="R411" s="164"/>
      <c r="S411" s="164"/>
      <c r="T411" s="165"/>
      <c r="AT411" s="159" t="s">
        <v>144</v>
      </c>
      <c r="AU411" s="159" t="s">
        <v>131</v>
      </c>
      <c r="AV411" s="13" t="s">
        <v>131</v>
      </c>
      <c r="AW411" s="13" t="s">
        <v>34</v>
      </c>
      <c r="AX411" s="13" t="s">
        <v>73</v>
      </c>
      <c r="AY411" s="159" t="s">
        <v>122</v>
      </c>
    </row>
    <row r="412" spans="2:51" s="13" customFormat="1" ht="12">
      <c r="B412" s="158"/>
      <c r="D412" s="148" t="s">
        <v>144</v>
      </c>
      <c r="E412" s="159" t="s">
        <v>3</v>
      </c>
      <c r="F412" s="160" t="s">
        <v>219</v>
      </c>
      <c r="H412" s="161">
        <v>-0.178</v>
      </c>
      <c r="I412" s="162"/>
      <c r="L412" s="158"/>
      <c r="M412" s="163"/>
      <c r="N412" s="164"/>
      <c r="O412" s="164"/>
      <c r="P412" s="164"/>
      <c r="Q412" s="164"/>
      <c r="R412" s="164"/>
      <c r="S412" s="164"/>
      <c r="T412" s="165"/>
      <c r="AT412" s="159" t="s">
        <v>144</v>
      </c>
      <c r="AU412" s="159" t="s">
        <v>131</v>
      </c>
      <c r="AV412" s="13" t="s">
        <v>131</v>
      </c>
      <c r="AW412" s="13" t="s">
        <v>34</v>
      </c>
      <c r="AX412" s="13" t="s">
        <v>73</v>
      </c>
      <c r="AY412" s="159" t="s">
        <v>122</v>
      </c>
    </row>
    <row r="413" spans="2:51" s="13" customFormat="1" ht="12">
      <c r="B413" s="158"/>
      <c r="D413" s="148" t="s">
        <v>144</v>
      </c>
      <c r="E413" s="159" t="s">
        <v>3</v>
      </c>
      <c r="F413" s="160" t="s">
        <v>220</v>
      </c>
      <c r="H413" s="161">
        <v>0.54</v>
      </c>
      <c r="I413" s="162"/>
      <c r="L413" s="158"/>
      <c r="M413" s="163"/>
      <c r="N413" s="164"/>
      <c r="O413" s="164"/>
      <c r="P413" s="164"/>
      <c r="Q413" s="164"/>
      <c r="R413" s="164"/>
      <c r="S413" s="164"/>
      <c r="T413" s="165"/>
      <c r="AT413" s="159" t="s">
        <v>144</v>
      </c>
      <c r="AU413" s="159" t="s">
        <v>131</v>
      </c>
      <c r="AV413" s="13" t="s">
        <v>131</v>
      </c>
      <c r="AW413" s="13" t="s">
        <v>34</v>
      </c>
      <c r="AX413" s="13" t="s">
        <v>73</v>
      </c>
      <c r="AY413" s="159" t="s">
        <v>122</v>
      </c>
    </row>
    <row r="414" spans="2:51" s="14" customFormat="1" ht="12">
      <c r="B414" s="166"/>
      <c r="D414" s="148" t="s">
        <v>144</v>
      </c>
      <c r="E414" s="167" t="s">
        <v>3</v>
      </c>
      <c r="F414" s="168" t="s">
        <v>169</v>
      </c>
      <c r="H414" s="169">
        <v>11.902</v>
      </c>
      <c r="I414" s="170"/>
      <c r="L414" s="166"/>
      <c r="M414" s="171"/>
      <c r="N414" s="172"/>
      <c r="O414" s="172"/>
      <c r="P414" s="172"/>
      <c r="Q414" s="172"/>
      <c r="R414" s="172"/>
      <c r="S414" s="172"/>
      <c r="T414" s="173"/>
      <c r="AT414" s="167" t="s">
        <v>144</v>
      </c>
      <c r="AU414" s="167" t="s">
        <v>131</v>
      </c>
      <c r="AV414" s="14" t="s">
        <v>130</v>
      </c>
      <c r="AW414" s="14" t="s">
        <v>34</v>
      </c>
      <c r="AX414" s="14" t="s">
        <v>81</v>
      </c>
      <c r="AY414" s="167" t="s">
        <v>122</v>
      </c>
    </row>
    <row r="415" spans="2:65" s="1" customFormat="1" ht="16.5" customHeight="1">
      <c r="B415" s="138"/>
      <c r="C415" s="139" t="s">
        <v>268</v>
      </c>
      <c r="D415" s="139" t="s">
        <v>125</v>
      </c>
      <c r="E415" s="140" t="s">
        <v>269</v>
      </c>
      <c r="F415" s="141" t="s">
        <v>270</v>
      </c>
      <c r="G415" s="142" t="s">
        <v>128</v>
      </c>
      <c r="H415" s="143">
        <v>31.447</v>
      </c>
      <c r="I415" s="144">
        <v>52.331999999999994</v>
      </c>
      <c r="J415" s="145">
        <f>ROUND(I415*H415,2)</f>
        <v>1645.68</v>
      </c>
      <c r="K415" s="141" t="s">
        <v>129</v>
      </c>
      <c r="L415" s="33"/>
      <c r="M415" s="314" t="s">
        <v>3</v>
      </c>
      <c r="N415" s="315"/>
      <c r="O415" s="315"/>
      <c r="P415" s="315"/>
      <c r="Q415" s="315"/>
      <c r="R415" s="315"/>
      <c r="S415" s="315"/>
      <c r="T415" s="316"/>
      <c r="AR415" s="146" t="s">
        <v>130</v>
      </c>
      <c r="AT415" s="146" t="s">
        <v>125</v>
      </c>
      <c r="AU415" s="146" t="s">
        <v>131</v>
      </c>
      <c r="AY415" s="18" t="s">
        <v>122</v>
      </c>
      <c r="BE415" s="147">
        <f>IF(N415="základní",J415,0)</f>
        <v>0</v>
      </c>
      <c r="BF415" s="147">
        <f>IF(N415="snížená",J415,0)</f>
        <v>0</v>
      </c>
      <c r="BG415" s="147">
        <f>IF(N415="zákl. přenesená",J415,0)</f>
        <v>0</v>
      </c>
      <c r="BH415" s="147">
        <f>IF(N415="sníž. přenesená",J415,0)</f>
        <v>0</v>
      </c>
      <c r="BI415" s="147">
        <f>IF(N415="nulová",J415,0)</f>
        <v>0</v>
      </c>
      <c r="BJ415" s="18" t="s">
        <v>131</v>
      </c>
      <c r="BK415" s="147">
        <f>ROUND(I415*H415,2)</f>
        <v>1645.68</v>
      </c>
      <c r="BL415" s="18" t="s">
        <v>130</v>
      </c>
      <c r="BM415" s="146" t="s">
        <v>271</v>
      </c>
    </row>
    <row r="416" spans="2:47" s="1" customFormat="1" ht="19.5">
      <c r="B416" s="33"/>
      <c r="D416" s="148" t="s">
        <v>133</v>
      </c>
      <c r="F416" s="149" t="s">
        <v>272</v>
      </c>
      <c r="I416" s="89"/>
      <c r="L416" s="33"/>
      <c r="M416" s="150"/>
      <c r="N416" s="53"/>
      <c r="O416" s="53"/>
      <c r="P416" s="53"/>
      <c r="Q416" s="53"/>
      <c r="R416" s="53"/>
      <c r="S416" s="53"/>
      <c r="T416" s="54"/>
      <c r="AT416" s="18" t="s">
        <v>133</v>
      </c>
      <c r="AU416" s="18" t="s">
        <v>131</v>
      </c>
    </row>
    <row r="417" spans="2:51" s="12" customFormat="1" ht="12">
      <c r="B417" s="151"/>
      <c r="D417" s="148" t="s">
        <v>144</v>
      </c>
      <c r="E417" s="152" t="s">
        <v>3</v>
      </c>
      <c r="F417" s="153" t="s">
        <v>262</v>
      </c>
      <c r="H417" s="152" t="s">
        <v>3</v>
      </c>
      <c r="I417" s="154"/>
      <c r="L417" s="151"/>
      <c r="M417" s="155"/>
      <c r="N417" s="156"/>
      <c r="O417" s="156"/>
      <c r="P417" s="156"/>
      <c r="Q417" s="156"/>
      <c r="R417" s="156"/>
      <c r="S417" s="156"/>
      <c r="T417" s="157"/>
      <c r="AT417" s="152" t="s">
        <v>144</v>
      </c>
      <c r="AU417" s="152" t="s">
        <v>131</v>
      </c>
      <c r="AV417" s="12" t="s">
        <v>81</v>
      </c>
      <c r="AW417" s="12" t="s">
        <v>34</v>
      </c>
      <c r="AX417" s="12" t="s">
        <v>73</v>
      </c>
      <c r="AY417" s="152" t="s">
        <v>122</v>
      </c>
    </row>
    <row r="418" spans="2:51" s="12" customFormat="1" ht="12">
      <c r="B418" s="151"/>
      <c r="D418" s="148" t="s">
        <v>144</v>
      </c>
      <c r="E418" s="152" t="s">
        <v>3</v>
      </c>
      <c r="F418" s="153" t="s">
        <v>176</v>
      </c>
      <c r="H418" s="152" t="s">
        <v>3</v>
      </c>
      <c r="I418" s="154"/>
      <c r="L418" s="151"/>
      <c r="M418" s="155"/>
      <c r="N418" s="156"/>
      <c r="O418" s="156"/>
      <c r="P418" s="156"/>
      <c r="Q418" s="156"/>
      <c r="R418" s="156"/>
      <c r="S418" s="156"/>
      <c r="T418" s="157"/>
      <c r="AT418" s="152" t="s">
        <v>144</v>
      </c>
      <c r="AU418" s="152" t="s">
        <v>131</v>
      </c>
      <c r="AV418" s="12" t="s">
        <v>81</v>
      </c>
      <c r="AW418" s="12" t="s">
        <v>34</v>
      </c>
      <c r="AX418" s="12" t="s">
        <v>73</v>
      </c>
      <c r="AY418" s="152" t="s">
        <v>122</v>
      </c>
    </row>
    <row r="419" spans="2:51" s="12" customFormat="1" ht="12">
      <c r="B419" s="151"/>
      <c r="D419" s="148" t="s">
        <v>144</v>
      </c>
      <c r="E419" s="152" t="s">
        <v>3</v>
      </c>
      <c r="F419" s="153" t="s">
        <v>146</v>
      </c>
      <c r="H419" s="152" t="s">
        <v>3</v>
      </c>
      <c r="I419" s="154"/>
      <c r="L419" s="151"/>
      <c r="M419" s="155"/>
      <c r="N419" s="156"/>
      <c r="O419" s="156"/>
      <c r="P419" s="156"/>
      <c r="Q419" s="156"/>
      <c r="R419" s="156"/>
      <c r="S419" s="156"/>
      <c r="T419" s="157"/>
      <c r="AT419" s="152" t="s">
        <v>144</v>
      </c>
      <c r="AU419" s="152" t="s">
        <v>131</v>
      </c>
      <c r="AV419" s="12" t="s">
        <v>81</v>
      </c>
      <c r="AW419" s="12" t="s">
        <v>34</v>
      </c>
      <c r="AX419" s="12" t="s">
        <v>73</v>
      </c>
      <c r="AY419" s="152" t="s">
        <v>122</v>
      </c>
    </row>
    <row r="420" spans="2:51" s="12" customFormat="1" ht="12">
      <c r="B420" s="151"/>
      <c r="D420" s="148" t="s">
        <v>144</v>
      </c>
      <c r="E420" s="152" t="s">
        <v>3</v>
      </c>
      <c r="F420" s="153" t="s">
        <v>154</v>
      </c>
      <c r="H420" s="152" t="s">
        <v>3</v>
      </c>
      <c r="I420" s="154"/>
      <c r="L420" s="151"/>
      <c r="M420" s="155"/>
      <c r="N420" s="156"/>
      <c r="O420" s="156"/>
      <c r="P420" s="156"/>
      <c r="Q420" s="156"/>
      <c r="R420" s="156"/>
      <c r="S420" s="156"/>
      <c r="T420" s="157"/>
      <c r="AT420" s="152" t="s">
        <v>144</v>
      </c>
      <c r="AU420" s="152" t="s">
        <v>131</v>
      </c>
      <c r="AV420" s="12" t="s">
        <v>81</v>
      </c>
      <c r="AW420" s="12" t="s">
        <v>34</v>
      </c>
      <c r="AX420" s="12" t="s">
        <v>73</v>
      </c>
      <c r="AY420" s="152" t="s">
        <v>122</v>
      </c>
    </row>
    <row r="421" spans="2:51" s="13" customFormat="1" ht="12">
      <c r="B421" s="158"/>
      <c r="D421" s="148" t="s">
        <v>144</v>
      </c>
      <c r="E421" s="159" t="s">
        <v>3</v>
      </c>
      <c r="F421" s="160" t="s">
        <v>218</v>
      </c>
      <c r="H421" s="161">
        <v>11.54</v>
      </c>
      <c r="I421" s="162"/>
      <c r="L421" s="158"/>
      <c r="M421" s="163"/>
      <c r="N421" s="164"/>
      <c r="O421" s="164"/>
      <c r="P421" s="164"/>
      <c r="Q421" s="164"/>
      <c r="R421" s="164"/>
      <c r="S421" s="164"/>
      <c r="T421" s="165"/>
      <c r="AT421" s="159" t="s">
        <v>144</v>
      </c>
      <c r="AU421" s="159" t="s">
        <v>131</v>
      </c>
      <c r="AV421" s="13" t="s">
        <v>131</v>
      </c>
      <c r="AW421" s="13" t="s">
        <v>34</v>
      </c>
      <c r="AX421" s="13" t="s">
        <v>73</v>
      </c>
      <c r="AY421" s="159" t="s">
        <v>122</v>
      </c>
    </row>
    <row r="422" spans="2:51" s="13" customFormat="1" ht="12">
      <c r="B422" s="158"/>
      <c r="D422" s="148" t="s">
        <v>144</v>
      </c>
      <c r="E422" s="159" t="s">
        <v>3</v>
      </c>
      <c r="F422" s="160" t="s">
        <v>219</v>
      </c>
      <c r="H422" s="161">
        <v>-0.178</v>
      </c>
      <c r="I422" s="162"/>
      <c r="L422" s="158"/>
      <c r="M422" s="163"/>
      <c r="N422" s="164"/>
      <c r="O422" s="164"/>
      <c r="P422" s="164"/>
      <c r="Q422" s="164"/>
      <c r="R422" s="164"/>
      <c r="S422" s="164"/>
      <c r="T422" s="165"/>
      <c r="AT422" s="159" t="s">
        <v>144</v>
      </c>
      <c r="AU422" s="159" t="s">
        <v>131</v>
      </c>
      <c r="AV422" s="13" t="s">
        <v>131</v>
      </c>
      <c r="AW422" s="13" t="s">
        <v>34</v>
      </c>
      <c r="AX422" s="13" t="s">
        <v>73</v>
      </c>
      <c r="AY422" s="159" t="s">
        <v>122</v>
      </c>
    </row>
    <row r="423" spans="2:51" s="13" customFormat="1" ht="12">
      <c r="B423" s="158"/>
      <c r="D423" s="148" t="s">
        <v>144</v>
      </c>
      <c r="E423" s="159" t="s">
        <v>3</v>
      </c>
      <c r="F423" s="160" t="s">
        <v>220</v>
      </c>
      <c r="H423" s="161">
        <v>0.54</v>
      </c>
      <c r="I423" s="162"/>
      <c r="L423" s="158"/>
      <c r="M423" s="163"/>
      <c r="N423" s="164"/>
      <c r="O423" s="164"/>
      <c r="P423" s="164"/>
      <c r="Q423" s="164"/>
      <c r="R423" s="164"/>
      <c r="S423" s="164"/>
      <c r="T423" s="165"/>
      <c r="AT423" s="159" t="s">
        <v>144</v>
      </c>
      <c r="AU423" s="159" t="s">
        <v>131</v>
      </c>
      <c r="AV423" s="13" t="s">
        <v>131</v>
      </c>
      <c r="AW423" s="13" t="s">
        <v>34</v>
      </c>
      <c r="AX423" s="13" t="s">
        <v>73</v>
      </c>
      <c r="AY423" s="159" t="s">
        <v>122</v>
      </c>
    </row>
    <row r="424" spans="2:51" s="15" customFormat="1" ht="12">
      <c r="B424" s="174"/>
      <c r="D424" s="148" t="s">
        <v>144</v>
      </c>
      <c r="E424" s="175" t="s">
        <v>3</v>
      </c>
      <c r="F424" s="176" t="s">
        <v>179</v>
      </c>
      <c r="H424" s="177">
        <v>11.902</v>
      </c>
      <c r="I424" s="178"/>
      <c r="L424" s="174"/>
      <c r="M424" s="179"/>
      <c r="N424" s="180"/>
      <c r="O424" s="180"/>
      <c r="P424" s="180"/>
      <c r="Q424" s="180"/>
      <c r="R424" s="180"/>
      <c r="S424" s="180"/>
      <c r="T424" s="181"/>
      <c r="AT424" s="175" t="s">
        <v>144</v>
      </c>
      <c r="AU424" s="175" t="s">
        <v>131</v>
      </c>
      <c r="AV424" s="15" t="s">
        <v>139</v>
      </c>
      <c r="AW424" s="15" t="s">
        <v>34</v>
      </c>
      <c r="AX424" s="15" t="s">
        <v>73</v>
      </c>
      <c r="AY424" s="175" t="s">
        <v>122</v>
      </c>
    </row>
    <row r="425" spans="2:51" s="12" customFormat="1" ht="12">
      <c r="B425" s="151"/>
      <c r="D425" s="148" t="s">
        <v>144</v>
      </c>
      <c r="E425" s="152" t="s">
        <v>3</v>
      </c>
      <c r="F425" s="153" t="s">
        <v>156</v>
      </c>
      <c r="H425" s="152" t="s">
        <v>3</v>
      </c>
      <c r="I425" s="154"/>
      <c r="L425" s="151"/>
      <c r="M425" s="155"/>
      <c r="N425" s="156"/>
      <c r="O425" s="156"/>
      <c r="P425" s="156"/>
      <c r="Q425" s="156"/>
      <c r="R425" s="156"/>
      <c r="S425" s="156"/>
      <c r="T425" s="157"/>
      <c r="AT425" s="152" t="s">
        <v>144</v>
      </c>
      <c r="AU425" s="152" t="s">
        <v>131</v>
      </c>
      <c r="AV425" s="12" t="s">
        <v>81</v>
      </c>
      <c r="AW425" s="12" t="s">
        <v>34</v>
      </c>
      <c r="AX425" s="12" t="s">
        <v>73</v>
      </c>
      <c r="AY425" s="152" t="s">
        <v>122</v>
      </c>
    </row>
    <row r="426" spans="2:51" s="13" customFormat="1" ht="12">
      <c r="B426" s="158"/>
      <c r="D426" s="148" t="s">
        <v>144</v>
      </c>
      <c r="E426" s="159" t="s">
        <v>3</v>
      </c>
      <c r="F426" s="160" t="s">
        <v>221</v>
      </c>
      <c r="H426" s="161">
        <v>1.825</v>
      </c>
      <c r="I426" s="162"/>
      <c r="L426" s="158"/>
      <c r="M426" s="163"/>
      <c r="N426" s="164"/>
      <c r="O426" s="164"/>
      <c r="P426" s="164"/>
      <c r="Q426" s="164"/>
      <c r="R426" s="164"/>
      <c r="S426" s="164"/>
      <c r="T426" s="165"/>
      <c r="AT426" s="159" t="s">
        <v>144</v>
      </c>
      <c r="AU426" s="159" t="s">
        <v>131</v>
      </c>
      <c r="AV426" s="13" t="s">
        <v>131</v>
      </c>
      <c r="AW426" s="13" t="s">
        <v>34</v>
      </c>
      <c r="AX426" s="13" t="s">
        <v>73</v>
      </c>
      <c r="AY426" s="159" t="s">
        <v>122</v>
      </c>
    </row>
    <row r="427" spans="2:51" s="15" customFormat="1" ht="12">
      <c r="B427" s="174"/>
      <c r="D427" s="148" t="s">
        <v>144</v>
      </c>
      <c r="E427" s="175" t="s">
        <v>3</v>
      </c>
      <c r="F427" s="176" t="s">
        <v>179</v>
      </c>
      <c r="H427" s="177">
        <v>1.825</v>
      </c>
      <c r="I427" s="178"/>
      <c r="L427" s="174"/>
      <c r="M427" s="179"/>
      <c r="N427" s="180"/>
      <c r="O427" s="180"/>
      <c r="P427" s="180"/>
      <c r="Q427" s="180"/>
      <c r="R427" s="180"/>
      <c r="S427" s="180"/>
      <c r="T427" s="181"/>
      <c r="AT427" s="175" t="s">
        <v>144</v>
      </c>
      <c r="AU427" s="175" t="s">
        <v>131</v>
      </c>
      <c r="AV427" s="15" t="s">
        <v>139</v>
      </c>
      <c r="AW427" s="15" t="s">
        <v>34</v>
      </c>
      <c r="AX427" s="15" t="s">
        <v>73</v>
      </c>
      <c r="AY427" s="175" t="s">
        <v>122</v>
      </c>
    </row>
    <row r="428" spans="2:51" s="12" customFormat="1" ht="12">
      <c r="B428" s="151"/>
      <c r="D428" s="148" t="s">
        <v>144</v>
      </c>
      <c r="E428" s="152" t="s">
        <v>3</v>
      </c>
      <c r="F428" s="153" t="s">
        <v>158</v>
      </c>
      <c r="H428" s="152" t="s">
        <v>3</v>
      </c>
      <c r="I428" s="154"/>
      <c r="L428" s="151"/>
      <c r="M428" s="155"/>
      <c r="N428" s="156"/>
      <c r="O428" s="156"/>
      <c r="P428" s="156"/>
      <c r="Q428" s="156"/>
      <c r="R428" s="156"/>
      <c r="S428" s="156"/>
      <c r="T428" s="157"/>
      <c r="AT428" s="152" t="s">
        <v>144</v>
      </c>
      <c r="AU428" s="152" t="s">
        <v>131</v>
      </c>
      <c r="AV428" s="12" t="s">
        <v>81</v>
      </c>
      <c r="AW428" s="12" t="s">
        <v>34</v>
      </c>
      <c r="AX428" s="12" t="s">
        <v>73</v>
      </c>
      <c r="AY428" s="152" t="s">
        <v>122</v>
      </c>
    </row>
    <row r="429" spans="2:51" s="13" customFormat="1" ht="12">
      <c r="B429" s="158"/>
      <c r="D429" s="148" t="s">
        <v>144</v>
      </c>
      <c r="E429" s="159" t="s">
        <v>3</v>
      </c>
      <c r="F429" s="160" t="s">
        <v>222</v>
      </c>
      <c r="H429" s="161">
        <v>3.128</v>
      </c>
      <c r="I429" s="162"/>
      <c r="L429" s="158"/>
      <c r="M429" s="163"/>
      <c r="N429" s="164"/>
      <c r="O429" s="164"/>
      <c r="P429" s="164"/>
      <c r="Q429" s="164"/>
      <c r="R429" s="164"/>
      <c r="S429" s="164"/>
      <c r="T429" s="165"/>
      <c r="AT429" s="159" t="s">
        <v>144</v>
      </c>
      <c r="AU429" s="159" t="s">
        <v>131</v>
      </c>
      <c r="AV429" s="13" t="s">
        <v>131</v>
      </c>
      <c r="AW429" s="13" t="s">
        <v>34</v>
      </c>
      <c r="AX429" s="13" t="s">
        <v>73</v>
      </c>
      <c r="AY429" s="159" t="s">
        <v>122</v>
      </c>
    </row>
    <row r="430" spans="2:51" s="13" customFormat="1" ht="12">
      <c r="B430" s="158"/>
      <c r="D430" s="148" t="s">
        <v>144</v>
      </c>
      <c r="E430" s="159" t="s">
        <v>3</v>
      </c>
      <c r="F430" s="160" t="s">
        <v>223</v>
      </c>
      <c r="H430" s="161">
        <v>0.14</v>
      </c>
      <c r="I430" s="162"/>
      <c r="L430" s="158"/>
      <c r="M430" s="163"/>
      <c r="N430" s="164"/>
      <c r="O430" s="164"/>
      <c r="P430" s="164"/>
      <c r="Q430" s="164"/>
      <c r="R430" s="164"/>
      <c r="S430" s="164"/>
      <c r="T430" s="165"/>
      <c r="AT430" s="159" t="s">
        <v>144</v>
      </c>
      <c r="AU430" s="159" t="s">
        <v>131</v>
      </c>
      <c r="AV430" s="13" t="s">
        <v>131</v>
      </c>
      <c r="AW430" s="13" t="s">
        <v>34</v>
      </c>
      <c r="AX430" s="13" t="s">
        <v>73</v>
      </c>
      <c r="AY430" s="159" t="s">
        <v>122</v>
      </c>
    </row>
    <row r="431" spans="2:51" s="15" customFormat="1" ht="12">
      <c r="B431" s="174"/>
      <c r="D431" s="148" t="s">
        <v>144</v>
      </c>
      <c r="E431" s="175" t="s">
        <v>3</v>
      </c>
      <c r="F431" s="176" t="s">
        <v>179</v>
      </c>
      <c r="H431" s="177">
        <v>3.268</v>
      </c>
      <c r="I431" s="178"/>
      <c r="L431" s="174"/>
      <c r="M431" s="179"/>
      <c r="N431" s="180"/>
      <c r="O431" s="180"/>
      <c r="P431" s="180"/>
      <c r="Q431" s="180"/>
      <c r="R431" s="180"/>
      <c r="S431" s="180"/>
      <c r="T431" s="181"/>
      <c r="AT431" s="175" t="s">
        <v>144</v>
      </c>
      <c r="AU431" s="175" t="s">
        <v>131</v>
      </c>
      <c r="AV431" s="15" t="s">
        <v>139</v>
      </c>
      <c r="AW431" s="15" t="s">
        <v>34</v>
      </c>
      <c r="AX431" s="15" t="s">
        <v>73</v>
      </c>
      <c r="AY431" s="175" t="s">
        <v>122</v>
      </c>
    </row>
    <row r="432" spans="2:51" s="12" customFormat="1" ht="12">
      <c r="B432" s="151"/>
      <c r="D432" s="148" t="s">
        <v>144</v>
      </c>
      <c r="E432" s="152" t="s">
        <v>3</v>
      </c>
      <c r="F432" s="153" t="s">
        <v>184</v>
      </c>
      <c r="H432" s="152" t="s">
        <v>3</v>
      </c>
      <c r="I432" s="154"/>
      <c r="L432" s="151"/>
      <c r="M432" s="155"/>
      <c r="N432" s="156"/>
      <c r="O432" s="156"/>
      <c r="P432" s="156"/>
      <c r="Q432" s="156"/>
      <c r="R432" s="156"/>
      <c r="S432" s="156"/>
      <c r="T432" s="157"/>
      <c r="AT432" s="152" t="s">
        <v>144</v>
      </c>
      <c r="AU432" s="152" t="s">
        <v>131</v>
      </c>
      <c r="AV432" s="12" t="s">
        <v>81</v>
      </c>
      <c r="AW432" s="12" t="s">
        <v>34</v>
      </c>
      <c r="AX432" s="12" t="s">
        <v>73</v>
      </c>
      <c r="AY432" s="152" t="s">
        <v>122</v>
      </c>
    </row>
    <row r="433" spans="2:51" s="13" customFormat="1" ht="12">
      <c r="B433" s="158"/>
      <c r="D433" s="148" t="s">
        <v>144</v>
      </c>
      <c r="E433" s="159" t="s">
        <v>3</v>
      </c>
      <c r="F433" s="160" t="s">
        <v>224</v>
      </c>
      <c r="H433" s="161">
        <v>1.26</v>
      </c>
      <c r="I433" s="162"/>
      <c r="L433" s="158"/>
      <c r="M433" s="163"/>
      <c r="N433" s="164"/>
      <c r="O433" s="164"/>
      <c r="P433" s="164"/>
      <c r="Q433" s="164"/>
      <c r="R433" s="164"/>
      <c r="S433" s="164"/>
      <c r="T433" s="165"/>
      <c r="AT433" s="159" t="s">
        <v>144</v>
      </c>
      <c r="AU433" s="159" t="s">
        <v>131</v>
      </c>
      <c r="AV433" s="13" t="s">
        <v>131</v>
      </c>
      <c r="AW433" s="13" t="s">
        <v>34</v>
      </c>
      <c r="AX433" s="13" t="s">
        <v>73</v>
      </c>
      <c r="AY433" s="159" t="s">
        <v>122</v>
      </c>
    </row>
    <row r="434" spans="2:51" s="15" customFormat="1" ht="12">
      <c r="B434" s="174"/>
      <c r="D434" s="148" t="s">
        <v>144</v>
      </c>
      <c r="E434" s="175" t="s">
        <v>3</v>
      </c>
      <c r="F434" s="176" t="s">
        <v>179</v>
      </c>
      <c r="H434" s="177">
        <v>1.26</v>
      </c>
      <c r="I434" s="178"/>
      <c r="L434" s="174"/>
      <c r="M434" s="179"/>
      <c r="N434" s="180"/>
      <c r="O434" s="180"/>
      <c r="P434" s="180"/>
      <c r="Q434" s="180"/>
      <c r="R434" s="180"/>
      <c r="S434" s="180"/>
      <c r="T434" s="181"/>
      <c r="AT434" s="175" t="s">
        <v>144</v>
      </c>
      <c r="AU434" s="175" t="s">
        <v>131</v>
      </c>
      <c r="AV434" s="15" t="s">
        <v>139</v>
      </c>
      <c r="AW434" s="15" t="s">
        <v>34</v>
      </c>
      <c r="AX434" s="15" t="s">
        <v>73</v>
      </c>
      <c r="AY434" s="175" t="s">
        <v>122</v>
      </c>
    </row>
    <row r="435" spans="2:51" s="12" customFormat="1" ht="12">
      <c r="B435" s="151"/>
      <c r="D435" s="148" t="s">
        <v>144</v>
      </c>
      <c r="E435" s="152" t="s">
        <v>3</v>
      </c>
      <c r="F435" s="153" t="s">
        <v>187</v>
      </c>
      <c r="H435" s="152" t="s">
        <v>3</v>
      </c>
      <c r="I435" s="154"/>
      <c r="L435" s="151"/>
      <c r="M435" s="155"/>
      <c r="N435" s="156"/>
      <c r="O435" s="156"/>
      <c r="P435" s="156"/>
      <c r="Q435" s="156"/>
      <c r="R435" s="156"/>
      <c r="S435" s="156"/>
      <c r="T435" s="157"/>
      <c r="AT435" s="152" t="s">
        <v>144</v>
      </c>
      <c r="AU435" s="152" t="s">
        <v>131</v>
      </c>
      <c r="AV435" s="12" t="s">
        <v>81</v>
      </c>
      <c r="AW435" s="12" t="s">
        <v>34</v>
      </c>
      <c r="AX435" s="12" t="s">
        <v>73</v>
      </c>
      <c r="AY435" s="152" t="s">
        <v>122</v>
      </c>
    </row>
    <row r="436" spans="2:51" s="13" customFormat="1" ht="12">
      <c r="B436" s="158"/>
      <c r="D436" s="148" t="s">
        <v>144</v>
      </c>
      <c r="E436" s="159" t="s">
        <v>3</v>
      </c>
      <c r="F436" s="160" t="s">
        <v>225</v>
      </c>
      <c r="H436" s="161">
        <v>1.299</v>
      </c>
      <c r="I436" s="162"/>
      <c r="L436" s="158"/>
      <c r="M436" s="163"/>
      <c r="N436" s="164"/>
      <c r="O436" s="164"/>
      <c r="P436" s="164"/>
      <c r="Q436" s="164"/>
      <c r="R436" s="164"/>
      <c r="S436" s="164"/>
      <c r="T436" s="165"/>
      <c r="AT436" s="159" t="s">
        <v>144</v>
      </c>
      <c r="AU436" s="159" t="s">
        <v>131</v>
      </c>
      <c r="AV436" s="13" t="s">
        <v>131</v>
      </c>
      <c r="AW436" s="13" t="s">
        <v>34</v>
      </c>
      <c r="AX436" s="13" t="s">
        <v>73</v>
      </c>
      <c r="AY436" s="159" t="s">
        <v>122</v>
      </c>
    </row>
    <row r="437" spans="2:51" s="15" customFormat="1" ht="12">
      <c r="B437" s="174"/>
      <c r="D437" s="148" t="s">
        <v>144</v>
      </c>
      <c r="E437" s="175" t="s">
        <v>3</v>
      </c>
      <c r="F437" s="176" t="s">
        <v>179</v>
      </c>
      <c r="H437" s="177">
        <v>1.299</v>
      </c>
      <c r="I437" s="178"/>
      <c r="L437" s="174"/>
      <c r="M437" s="179"/>
      <c r="N437" s="180"/>
      <c r="O437" s="180"/>
      <c r="P437" s="180"/>
      <c r="Q437" s="180"/>
      <c r="R437" s="180"/>
      <c r="S437" s="180"/>
      <c r="T437" s="181"/>
      <c r="AT437" s="175" t="s">
        <v>144</v>
      </c>
      <c r="AU437" s="175" t="s">
        <v>131</v>
      </c>
      <c r="AV437" s="15" t="s">
        <v>139</v>
      </c>
      <c r="AW437" s="15" t="s">
        <v>34</v>
      </c>
      <c r="AX437" s="15" t="s">
        <v>73</v>
      </c>
      <c r="AY437" s="175" t="s">
        <v>122</v>
      </c>
    </row>
    <row r="438" spans="2:51" s="12" customFormat="1" ht="12">
      <c r="B438" s="151"/>
      <c r="D438" s="148" t="s">
        <v>144</v>
      </c>
      <c r="E438" s="152" t="s">
        <v>3</v>
      </c>
      <c r="F438" s="153" t="s">
        <v>189</v>
      </c>
      <c r="H438" s="152" t="s">
        <v>3</v>
      </c>
      <c r="I438" s="154"/>
      <c r="L438" s="151"/>
      <c r="M438" s="155"/>
      <c r="N438" s="156"/>
      <c r="O438" s="156"/>
      <c r="P438" s="156"/>
      <c r="Q438" s="156"/>
      <c r="R438" s="156"/>
      <c r="S438" s="156"/>
      <c r="T438" s="157"/>
      <c r="AT438" s="152" t="s">
        <v>144</v>
      </c>
      <c r="AU438" s="152" t="s">
        <v>131</v>
      </c>
      <c r="AV438" s="12" t="s">
        <v>81</v>
      </c>
      <c r="AW438" s="12" t="s">
        <v>34</v>
      </c>
      <c r="AX438" s="12" t="s">
        <v>73</v>
      </c>
      <c r="AY438" s="152" t="s">
        <v>122</v>
      </c>
    </row>
    <row r="439" spans="2:51" s="13" customFormat="1" ht="12">
      <c r="B439" s="158"/>
      <c r="D439" s="148" t="s">
        <v>144</v>
      </c>
      <c r="E439" s="159" t="s">
        <v>3</v>
      </c>
      <c r="F439" s="160" t="s">
        <v>226</v>
      </c>
      <c r="H439" s="161">
        <v>2</v>
      </c>
      <c r="I439" s="162"/>
      <c r="L439" s="158"/>
      <c r="M439" s="163"/>
      <c r="N439" s="164"/>
      <c r="O439" s="164"/>
      <c r="P439" s="164"/>
      <c r="Q439" s="164"/>
      <c r="R439" s="164"/>
      <c r="S439" s="164"/>
      <c r="T439" s="165"/>
      <c r="AT439" s="159" t="s">
        <v>144</v>
      </c>
      <c r="AU439" s="159" t="s">
        <v>131</v>
      </c>
      <c r="AV439" s="13" t="s">
        <v>131</v>
      </c>
      <c r="AW439" s="13" t="s">
        <v>34</v>
      </c>
      <c r="AX439" s="13" t="s">
        <v>73</v>
      </c>
      <c r="AY439" s="159" t="s">
        <v>122</v>
      </c>
    </row>
    <row r="440" spans="2:51" s="15" customFormat="1" ht="12">
      <c r="B440" s="174"/>
      <c r="D440" s="148" t="s">
        <v>144</v>
      </c>
      <c r="E440" s="175" t="s">
        <v>3</v>
      </c>
      <c r="F440" s="176" t="s">
        <v>179</v>
      </c>
      <c r="H440" s="177">
        <v>2</v>
      </c>
      <c r="I440" s="178"/>
      <c r="L440" s="174"/>
      <c r="M440" s="179"/>
      <c r="N440" s="180"/>
      <c r="O440" s="180"/>
      <c r="P440" s="180"/>
      <c r="Q440" s="180"/>
      <c r="R440" s="180"/>
      <c r="S440" s="180"/>
      <c r="T440" s="181"/>
      <c r="AT440" s="175" t="s">
        <v>144</v>
      </c>
      <c r="AU440" s="175" t="s">
        <v>131</v>
      </c>
      <c r="AV440" s="15" t="s">
        <v>139</v>
      </c>
      <c r="AW440" s="15" t="s">
        <v>34</v>
      </c>
      <c r="AX440" s="15" t="s">
        <v>73</v>
      </c>
      <c r="AY440" s="175" t="s">
        <v>122</v>
      </c>
    </row>
    <row r="441" spans="2:51" s="12" customFormat="1" ht="12">
      <c r="B441" s="151"/>
      <c r="D441" s="148" t="s">
        <v>144</v>
      </c>
      <c r="E441" s="152" t="s">
        <v>3</v>
      </c>
      <c r="F441" s="153" t="s">
        <v>192</v>
      </c>
      <c r="H441" s="152" t="s">
        <v>3</v>
      </c>
      <c r="I441" s="154"/>
      <c r="L441" s="151"/>
      <c r="M441" s="155"/>
      <c r="N441" s="156"/>
      <c r="O441" s="156"/>
      <c r="P441" s="156"/>
      <c r="Q441" s="156"/>
      <c r="R441" s="156"/>
      <c r="S441" s="156"/>
      <c r="T441" s="157"/>
      <c r="AT441" s="152" t="s">
        <v>144</v>
      </c>
      <c r="AU441" s="152" t="s">
        <v>131</v>
      </c>
      <c r="AV441" s="12" t="s">
        <v>81</v>
      </c>
      <c r="AW441" s="12" t="s">
        <v>34</v>
      </c>
      <c r="AX441" s="12" t="s">
        <v>73</v>
      </c>
      <c r="AY441" s="152" t="s">
        <v>122</v>
      </c>
    </row>
    <row r="442" spans="2:51" s="13" customFormat="1" ht="12">
      <c r="B442" s="158"/>
      <c r="D442" s="148" t="s">
        <v>144</v>
      </c>
      <c r="E442" s="159" t="s">
        <v>3</v>
      </c>
      <c r="F442" s="160" t="s">
        <v>227</v>
      </c>
      <c r="H442" s="161">
        <v>1.904</v>
      </c>
      <c r="I442" s="162"/>
      <c r="L442" s="158"/>
      <c r="M442" s="163"/>
      <c r="N442" s="164"/>
      <c r="O442" s="164"/>
      <c r="P442" s="164"/>
      <c r="Q442" s="164"/>
      <c r="R442" s="164"/>
      <c r="S442" s="164"/>
      <c r="T442" s="165"/>
      <c r="AT442" s="159" t="s">
        <v>144</v>
      </c>
      <c r="AU442" s="159" t="s">
        <v>131</v>
      </c>
      <c r="AV442" s="13" t="s">
        <v>131</v>
      </c>
      <c r="AW442" s="13" t="s">
        <v>34</v>
      </c>
      <c r="AX442" s="13" t="s">
        <v>73</v>
      </c>
      <c r="AY442" s="159" t="s">
        <v>122</v>
      </c>
    </row>
    <row r="443" spans="2:51" s="13" customFormat="1" ht="12">
      <c r="B443" s="158"/>
      <c r="D443" s="148" t="s">
        <v>144</v>
      </c>
      <c r="E443" s="159" t="s">
        <v>3</v>
      </c>
      <c r="F443" s="160" t="s">
        <v>228</v>
      </c>
      <c r="H443" s="161">
        <v>0.12</v>
      </c>
      <c r="I443" s="162"/>
      <c r="L443" s="158"/>
      <c r="M443" s="163"/>
      <c r="N443" s="164"/>
      <c r="O443" s="164"/>
      <c r="P443" s="164"/>
      <c r="Q443" s="164"/>
      <c r="R443" s="164"/>
      <c r="S443" s="164"/>
      <c r="T443" s="165"/>
      <c r="AT443" s="159" t="s">
        <v>144</v>
      </c>
      <c r="AU443" s="159" t="s">
        <v>131</v>
      </c>
      <c r="AV443" s="13" t="s">
        <v>131</v>
      </c>
      <c r="AW443" s="13" t="s">
        <v>34</v>
      </c>
      <c r="AX443" s="13" t="s">
        <v>73</v>
      </c>
      <c r="AY443" s="159" t="s">
        <v>122</v>
      </c>
    </row>
    <row r="444" spans="2:51" s="15" customFormat="1" ht="12">
      <c r="B444" s="174"/>
      <c r="D444" s="148" t="s">
        <v>144</v>
      </c>
      <c r="E444" s="175" t="s">
        <v>3</v>
      </c>
      <c r="F444" s="176" t="s">
        <v>179</v>
      </c>
      <c r="H444" s="177">
        <v>2.024</v>
      </c>
      <c r="I444" s="178"/>
      <c r="L444" s="174"/>
      <c r="M444" s="179"/>
      <c r="N444" s="180"/>
      <c r="O444" s="180"/>
      <c r="P444" s="180"/>
      <c r="Q444" s="180"/>
      <c r="R444" s="180"/>
      <c r="S444" s="180"/>
      <c r="T444" s="181"/>
      <c r="AT444" s="175" t="s">
        <v>144</v>
      </c>
      <c r="AU444" s="175" t="s">
        <v>131</v>
      </c>
      <c r="AV444" s="15" t="s">
        <v>139</v>
      </c>
      <c r="AW444" s="15" t="s">
        <v>34</v>
      </c>
      <c r="AX444" s="15" t="s">
        <v>73</v>
      </c>
      <c r="AY444" s="175" t="s">
        <v>122</v>
      </c>
    </row>
    <row r="445" spans="2:51" s="12" customFormat="1" ht="12">
      <c r="B445" s="151"/>
      <c r="D445" s="148" t="s">
        <v>144</v>
      </c>
      <c r="E445" s="152" t="s">
        <v>3</v>
      </c>
      <c r="F445" s="153" t="s">
        <v>195</v>
      </c>
      <c r="H445" s="152" t="s">
        <v>3</v>
      </c>
      <c r="I445" s="154"/>
      <c r="L445" s="151"/>
      <c r="M445" s="155"/>
      <c r="N445" s="156"/>
      <c r="O445" s="156"/>
      <c r="P445" s="156"/>
      <c r="Q445" s="156"/>
      <c r="R445" s="156"/>
      <c r="S445" s="156"/>
      <c r="T445" s="157"/>
      <c r="AT445" s="152" t="s">
        <v>144</v>
      </c>
      <c r="AU445" s="152" t="s">
        <v>131</v>
      </c>
      <c r="AV445" s="12" t="s">
        <v>81</v>
      </c>
      <c r="AW445" s="12" t="s">
        <v>34</v>
      </c>
      <c r="AX445" s="12" t="s">
        <v>73</v>
      </c>
      <c r="AY445" s="152" t="s">
        <v>122</v>
      </c>
    </row>
    <row r="446" spans="2:51" s="13" customFormat="1" ht="12">
      <c r="B446" s="158"/>
      <c r="D446" s="148" t="s">
        <v>144</v>
      </c>
      <c r="E446" s="159" t="s">
        <v>3</v>
      </c>
      <c r="F446" s="160" t="s">
        <v>229</v>
      </c>
      <c r="H446" s="161">
        <v>1.237</v>
      </c>
      <c r="I446" s="162"/>
      <c r="L446" s="158"/>
      <c r="M446" s="163"/>
      <c r="N446" s="164"/>
      <c r="O446" s="164"/>
      <c r="P446" s="164"/>
      <c r="Q446" s="164"/>
      <c r="R446" s="164"/>
      <c r="S446" s="164"/>
      <c r="T446" s="165"/>
      <c r="AT446" s="159" t="s">
        <v>144</v>
      </c>
      <c r="AU446" s="159" t="s">
        <v>131</v>
      </c>
      <c r="AV446" s="13" t="s">
        <v>131</v>
      </c>
      <c r="AW446" s="13" t="s">
        <v>34</v>
      </c>
      <c r="AX446" s="13" t="s">
        <v>73</v>
      </c>
      <c r="AY446" s="159" t="s">
        <v>122</v>
      </c>
    </row>
    <row r="447" spans="2:51" s="15" customFormat="1" ht="12">
      <c r="B447" s="174"/>
      <c r="D447" s="148" t="s">
        <v>144</v>
      </c>
      <c r="E447" s="175" t="s">
        <v>3</v>
      </c>
      <c r="F447" s="176" t="s">
        <v>179</v>
      </c>
      <c r="H447" s="177">
        <v>1.237</v>
      </c>
      <c r="I447" s="178"/>
      <c r="L447" s="174"/>
      <c r="M447" s="179"/>
      <c r="N447" s="180"/>
      <c r="O447" s="180"/>
      <c r="P447" s="180"/>
      <c r="Q447" s="180"/>
      <c r="R447" s="180"/>
      <c r="S447" s="180"/>
      <c r="T447" s="181"/>
      <c r="AT447" s="175" t="s">
        <v>144</v>
      </c>
      <c r="AU447" s="175" t="s">
        <v>131</v>
      </c>
      <c r="AV447" s="15" t="s">
        <v>139</v>
      </c>
      <c r="AW447" s="15" t="s">
        <v>34</v>
      </c>
      <c r="AX447" s="15" t="s">
        <v>73</v>
      </c>
      <c r="AY447" s="175" t="s">
        <v>122</v>
      </c>
    </row>
    <row r="448" spans="2:51" s="12" customFormat="1" ht="12">
      <c r="B448" s="151"/>
      <c r="D448" s="148" t="s">
        <v>144</v>
      </c>
      <c r="E448" s="152" t="s">
        <v>3</v>
      </c>
      <c r="F448" s="153" t="s">
        <v>166</v>
      </c>
      <c r="H448" s="152" t="s">
        <v>3</v>
      </c>
      <c r="I448" s="154"/>
      <c r="L448" s="151"/>
      <c r="M448" s="155"/>
      <c r="N448" s="156"/>
      <c r="O448" s="156"/>
      <c r="P448" s="156"/>
      <c r="Q448" s="156"/>
      <c r="R448" s="156"/>
      <c r="S448" s="156"/>
      <c r="T448" s="157"/>
      <c r="AT448" s="152" t="s">
        <v>144</v>
      </c>
      <c r="AU448" s="152" t="s">
        <v>131</v>
      </c>
      <c r="AV448" s="12" t="s">
        <v>81</v>
      </c>
      <c r="AW448" s="12" t="s">
        <v>34</v>
      </c>
      <c r="AX448" s="12" t="s">
        <v>73</v>
      </c>
      <c r="AY448" s="152" t="s">
        <v>122</v>
      </c>
    </row>
    <row r="449" spans="2:51" s="13" customFormat="1" ht="12">
      <c r="B449" s="158"/>
      <c r="D449" s="148" t="s">
        <v>144</v>
      </c>
      <c r="E449" s="159" t="s">
        <v>3</v>
      </c>
      <c r="F449" s="160" t="s">
        <v>230</v>
      </c>
      <c r="H449" s="161">
        <v>3.139</v>
      </c>
      <c r="I449" s="162"/>
      <c r="L449" s="158"/>
      <c r="M449" s="163"/>
      <c r="N449" s="164"/>
      <c r="O449" s="164"/>
      <c r="P449" s="164"/>
      <c r="Q449" s="164"/>
      <c r="R449" s="164"/>
      <c r="S449" s="164"/>
      <c r="T449" s="165"/>
      <c r="AT449" s="159" t="s">
        <v>144</v>
      </c>
      <c r="AU449" s="159" t="s">
        <v>131</v>
      </c>
      <c r="AV449" s="13" t="s">
        <v>131</v>
      </c>
      <c r="AW449" s="13" t="s">
        <v>34</v>
      </c>
      <c r="AX449" s="13" t="s">
        <v>73</v>
      </c>
      <c r="AY449" s="159" t="s">
        <v>122</v>
      </c>
    </row>
    <row r="450" spans="2:51" s="13" customFormat="1" ht="12">
      <c r="B450" s="158"/>
      <c r="D450" s="148" t="s">
        <v>144</v>
      </c>
      <c r="E450" s="159" t="s">
        <v>3</v>
      </c>
      <c r="F450" s="160" t="s">
        <v>231</v>
      </c>
      <c r="H450" s="161">
        <v>0.06</v>
      </c>
      <c r="I450" s="162"/>
      <c r="L450" s="158"/>
      <c r="M450" s="163"/>
      <c r="N450" s="164"/>
      <c r="O450" s="164"/>
      <c r="P450" s="164"/>
      <c r="Q450" s="164"/>
      <c r="R450" s="164"/>
      <c r="S450" s="164"/>
      <c r="T450" s="165"/>
      <c r="AT450" s="159" t="s">
        <v>144</v>
      </c>
      <c r="AU450" s="159" t="s">
        <v>131</v>
      </c>
      <c r="AV450" s="13" t="s">
        <v>131</v>
      </c>
      <c r="AW450" s="13" t="s">
        <v>34</v>
      </c>
      <c r="AX450" s="13" t="s">
        <v>73</v>
      </c>
      <c r="AY450" s="159" t="s">
        <v>122</v>
      </c>
    </row>
    <row r="451" spans="2:51" s="15" customFormat="1" ht="12">
      <c r="B451" s="174"/>
      <c r="D451" s="148" t="s">
        <v>144</v>
      </c>
      <c r="E451" s="175" t="s">
        <v>3</v>
      </c>
      <c r="F451" s="176" t="s">
        <v>179</v>
      </c>
      <c r="H451" s="177">
        <v>3.199</v>
      </c>
      <c r="I451" s="178"/>
      <c r="L451" s="174"/>
      <c r="M451" s="179"/>
      <c r="N451" s="180"/>
      <c r="O451" s="180"/>
      <c r="P451" s="180"/>
      <c r="Q451" s="180"/>
      <c r="R451" s="180"/>
      <c r="S451" s="180"/>
      <c r="T451" s="181"/>
      <c r="AT451" s="175" t="s">
        <v>144</v>
      </c>
      <c r="AU451" s="175" t="s">
        <v>131</v>
      </c>
      <c r="AV451" s="15" t="s">
        <v>139</v>
      </c>
      <c r="AW451" s="15" t="s">
        <v>34</v>
      </c>
      <c r="AX451" s="15" t="s">
        <v>73</v>
      </c>
      <c r="AY451" s="175" t="s">
        <v>122</v>
      </c>
    </row>
    <row r="452" spans="2:51" s="12" customFormat="1" ht="12">
      <c r="B452" s="151"/>
      <c r="D452" s="148" t="s">
        <v>144</v>
      </c>
      <c r="E452" s="152" t="s">
        <v>3</v>
      </c>
      <c r="F452" s="153" t="s">
        <v>201</v>
      </c>
      <c r="H452" s="152" t="s">
        <v>3</v>
      </c>
      <c r="I452" s="154"/>
      <c r="L452" s="151"/>
      <c r="M452" s="155"/>
      <c r="N452" s="156"/>
      <c r="O452" s="156"/>
      <c r="P452" s="156"/>
      <c r="Q452" s="156"/>
      <c r="R452" s="156"/>
      <c r="S452" s="156"/>
      <c r="T452" s="157"/>
      <c r="AT452" s="152" t="s">
        <v>144</v>
      </c>
      <c r="AU452" s="152" t="s">
        <v>131</v>
      </c>
      <c r="AV452" s="12" t="s">
        <v>81</v>
      </c>
      <c r="AW452" s="12" t="s">
        <v>34</v>
      </c>
      <c r="AX452" s="12" t="s">
        <v>73</v>
      </c>
      <c r="AY452" s="152" t="s">
        <v>122</v>
      </c>
    </row>
    <row r="453" spans="2:51" s="13" customFormat="1" ht="12">
      <c r="B453" s="158"/>
      <c r="D453" s="148" t="s">
        <v>144</v>
      </c>
      <c r="E453" s="159" t="s">
        <v>3</v>
      </c>
      <c r="F453" s="160" t="s">
        <v>232</v>
      </c>
      <c r="H453" s="161">
        <v>1.911</v>
      </c>
      <c r="I453" s="162"/>
      <c r="L453" s="158"/>
      <c r="M453" s="163"/>
      <c r="N453" s="164"/>
      <c r="O453" s="164"/>
      <c r="P453" s="164"/>
      <c r="Q453" s="164"/>
      <c r="R453" s="164"/>
      <c r="S453" s="164"/>
      <c r="T453" s="165"/>
      <c r="AT453" s="159" t="s">
        <v>144</v>
      </c>
      <c r="AU453" s="159" t="s">
        <v>131</v>
      </c>
      <c r="AV453" s="13" t="s">
        <v>131</v>
      </c>
      <c r="AW453" s="13" t="s">
        <v>34</v>
      </c>
      <c r="AX453" s="13" t="s">
        <v>73</v>
      </c>
      <c r="AY453" s="159" t="s">
        <v>122</v>
      </c>
    </row>
    <row r="454" spans="2:51" s="13" customFormat="1" ht="12">
      <c r="B454" s="158"/>
      <c r="D454" s="148" t="s">
        <v>144</v>
      </c>
      <c r="E454" s="159" t="s">
        <v>3</v>
      </c>
      <c r="F454" s="160" t="s">
        <v>233</v>
      </c>
      <c r="H454" s="161">
        <v>0.28</v>
      </c>
      <c r="I454" s="162"/>
      <c r="L454" s="158"/>
      <c r="M454" s="163"/>
      <c r="N454" s="164"/>
      <c r="O454" s="164"/>
      <c r="P454" s="164"/>
      <c r="Q454" s="164"/>
      <c r="R454" s="164"/>
      <c r="S454" s="164"/>
      <c r="T454" s="165"/>
      <c r="AT454" s="159" t="s">
        <v>144</v>
      </c>
      <c r="AU454" s="159" t="s">
        <v>131</v>
      </c>
      <c r="AV454" s="13" t="s">
        <v>131</v>
      </c>
      <c r="AW454" s="13" t="s">
        <v>34</v>
      </c>
      <c r="AX454" s="13" t="s">
        <v>73</v>
      </c>
      <c r="AY454" s="159" t="s">
        <v>122</v>
      </c>
    </row>
    <row r="455" spans="2:51" s="15" customFormat="1" ht="12">
      <c r="B455" s="174"/>
      <c r="D455" s="148" t="s">
        <v>144</v>
      </c>
      <c r="E455" s="175" t="s">
        <v>3</v>
      </c>
      <c r="F455" s="176" t="s">
        <v>179</v>
      </c>
      <c r="H455" s="177">
        <v>2.191</v>
      </c>
      <c r="I455" s="178"/>
      <c r="L455" s="174"/>
      <c r="M455" s="179"/>
      <c r="N455" s="180"/>
      <c r="O455" s="180"/>
      <c r="P455" s="180"/>
      <c r="Q455" s="180"/>
      <c r="R455" s="180"/>
      <c r="S455" s="180"/>
      <c r="T455" s="181"/>
      <c r="AT455" s="175" t="s">
        <v>144</v>
      </c>
      <c r="AU455" s="175" t="s">
        <v>131</v>
      </c>
      <c r="AV455" s="15" t="s">
        <v>139</v>
      </c>
      <c r="AW455" s="15" t="s">
        <v>34</v>
      </c>
      <c r="AX455" s="15" t="s">
        <v>73</v>
      </c>
      <c r="AY455" s="175" t="s">
        <v>122</v>
      </c>
    </row>
    <row r="456" spans="2:51" s="12" customFormat="1" ht="12">
      <c r="B456" s="151"/>
      <c r="D456" s="148" t="s">
        <v>144</v>
      </c>
      <c r="E456" s="152" t="s">
        <v>3</v>
      </c>
      <c r="F456" s="153" t="s">
        <v>203</v>
      </c>
      <c r="H456" s="152" t="s">
        <v>3</v>
      </c>
      <c r="I456" s="154"/>
      <c r="L456" s="151"/>
      <c r="M456" s="155"/>
      <c r="N456" s="156"/>
      <c r="O456" s="156"/>
      <c r="P456" s="156"/>
      <c r="Q456" s="156"/>
      <c r="R456" s="156"/>
      <c r="S456" s="156"/>
      <c r="T456" s="157"/>
      <c r="AT456" s="152" t="s">
        <v>144</v>
      </c>
      <c r="AU456" s="152" t="s">
        <v>131</v>
      </c>
      <c r="AV456" s="12" t="s">
        <v>81</v>
      </c>
      <c r="AW456" s="12" t="s">
        <v>34</v>
      </c>
      <c r="AX456" s="12" t="s">
        <v>73</v>
      </c>
      <c r="AY456" s="152" t="s">
        <v>122</v>
      </c>
    </row>
    <row r="457" spans="2:51" s="13" customFormat="1" ht="12">
      <c r="B457" s="158"/>
      <c r="D457" s="148" t="s">
        <v>144</v>
      </c>
      <c r="E457" s="159" t="s">
        <v>3</v>
      </c>
      <c r="F457" s="160" t="s">
        <v>234</v>
      </c>
      <c r="H457" s="161">
        <v>1.242</v>
      </c>
      <c r="I457" s="162"/>
      <c r="L457" s="158"/>
      <c r="M457" s="163"/>
      <c r="N457" s="164"/>
      <c r="O457" s="164"/>
      <c r="P457" s="164"/>
      <c r="Q457" s="164"/>
      <c r="R457" s="164"/>
      <c r="S457" s="164"/>
      <c r="T457" s="165"/>
      <c r="AT457" s="159" t="s">
        <v>144</v>
      </c>
      <c r="AU457" s="159" t="s">
        <v>131</v>
      </c>
      <c r="AV457" s="13" t="s">
        <v>131</v>
      </c>
      <c r="AW457" s="13" t="s">
        <v>34</v>
      </c>
      <c r="AX457" s="13" t="s">
        <v>73</v>
      </c>
      <c r="AY457" s="159" t="s">
        <v>122</v>
      </c>
    </row>
    <row r="458" spans="2:51" s="15" customFormat="1" ht="12">
      <c r="B458" s="174"/>
      <c r="D458" s="148" t="s">
        <v>144</v>
      </c>
      <c r="E458" s="175" t="s">
        <v>3</v>
      </c>
      <c r="F458" s="176" t="s">
        <v>179</v>
      </c>
      <c r="H458" s="177">
        <v>1.242</v>
      </c>
      <c r="I458" s="178"/>
      <c r="L458" s="174"/>
      <c r="M458" s="179"/>
      <c r="N458" s="180"/>
      <c r="O458" s="180"/>
      <c r="P458" s="180"/>
      <c r="Q458" s="180"/>
      <c r="R458" s="180"/>
      <c r="S458" s="180"/>
      <c r="T458" s="181"/>
      <c r="AT458" s="175" t="s">
        <v>144</v>
      </c>
      <c r="AU458" s="175" t="s">
        <v>131</v>
      </c>
      <c r="AV458" s="15" t="s">
        <v>139</v>
      </c>
      <c r="AW458" s="15" t="s">
        <v>34</v>
      </c>
      <c r="AX458" s="15" t="s">
        <v>73</v>
      </c>
      <c r="AY458" s="175" t="s">
        <v>122</v>
      </c>
    </row>
    <row r="459" spans="2:51" s="14" customFormat="1" ht="12">
      <c r="B459" s="166"/>
      <c r="D459" s="148" t="s">
        <v>144</v>
      </c>
      <c r="E459" s="167" t="s">
        <v>3</v>
      </c>
      <c r="F459" s="168" t="s">
        <v>169</v>
      </c>
      <c r="H459" s="169">
        <v>31.447</v>
      </c>
      <c r="I459" s="170"/>
      <c r="L459" s="166"/>
      <c r="M459" s="171"/>
      <c r="N459" s="172"/>
      <c r="O459" s="172"/>
      <c r="P459" s="172"/>
      <c r="Q459" s="172"/>
      <c r="R459" s="172"/>
      <c r="S459" s="172"/>
      <c r="T459" s="173"/>
      <c r="AT459" s="167" t="s">
        <v>144</v>
      </c>
      <c r="AU459" s="167" t="s">
        <v>131</v>
      </c>
      <c r="AV459" s="14" t="s">
        <v>130</v>
      </c>
      <c r="AW459" s="14" t="s">
        <v>34</v>
      </c>
      <c r="AX459" s="14" t="s">
        <v>81</v>
      </c>
      <c r="AY459" s="167" t="s">
        <v>122</v>
      </c>
    </row>
    <row r="460" spans="2:65" s="1" customFormat="1" ht="16.5" customHeight="1">
      <c r="B460" s="138"/>
      <c r="C460" s="139" t="s">
        <v>273</v>
      </c>
      <c r="D460" s="139" t="s">
        <v>125</v>
      </c>
      <c r="E460" s="140" t="s">
        <v>274</v>
      </c>
      <c r="F460" s="141" t="s">
        <v>275</v>
      </c>
      <c r="G460" s="142" t="s">
        <v>128</v>
      </c>
      <c r="H460" s="143">
        <v>122.989</v>
      </c>
      <c r="I460" s="144">
        <v>19.992</v>
      </c>
      <c r="J460" s="145">
        <f>ROUND(I460*H460,2)</f>
        <v>2458.8</v>
      </c>
      <c r="K460" s="141" t="s">
        <v>129</v>
      </c>
      <c r="L460" s="33"/>
      <c r="M460" s="314" t="s">
        <v>3</v>
      </c>
      <c r="N460" s="315"/>
      <c r="O460" s="315"/>
      <c r="P460" s="315"/>
      <c r="Q460" s="315"/>
      <c r="R460" s="315"/>
      <c r="S460" s="315"/>
      <c r="T460" s="316"/>
      <c r="AR460" s="146" t="s">
        <v>130</v>
      </c>
      <c r="AT460" s="146" t="s">
        <v>125</v>
      </c>
      <c r="AU460" s="146" t="s">
        <v>131</v>
      </c>
      <c r="AY460" s="18" t="s">
        <v>122</v>
      </c>
      <c r="BE460" s="147">
        <f>IF(N460="základní",J460,0)</f>
        <v>0</v>
      </c>
      <c r="BF460" s="147">
        <f>IF(N460="snížená",J460,0)</f>
        <v>0</v>
      </c>
      <c r="BG460" s="147">
        <f>IF(N460="zákl. přenesená",J460,0)</f>
        <v>0</v>
      </c>
      <c r="BH460" s="147">
        <f>IF(N460="sníž. přenesená",J460,0)</f>
        <v>0</v>
      </c>
      <c r="BI460" s="147">
        <f>IF(N460="nulová",J460,0)</f>
        <v>0</v>
      </c>
      <c r="BJ460" s="18" t="s">
        <v>131</v>
      </c>
      <c r="BK460" s="147">
        <f>ROUND(I460*H460,2)</f>
        <v>2458.8</v>
      </c>
      <c r="BL460" s="18" t="s">
        <v>130</v>
      </c>
      <c r="BM460" s="146" t="s">
        <v>276</v>
      </c>
    </row>
    <row r="461" spans="2:47" s="1" customFormat="1" ht="19.5">
      <c r="B461" s="33"/>
      <c r="D461" s="148" t="s">
        <v>133</v>
      </c>
      <c r="F461" s="149" t="s">
        <v>277</v>
      </c>
      <c r="I461" s="89"/>
      <c r="L461" s="33"/>
      <c r="M461" s="150"/>
      <c r="N461" s="53"/>
      <c r="O461" s="53"/>
      <c r="P461" s="53"/>
      <c r="Q461" s="53"/>
      <c r="R461" s="53"/>
      <c r="S461" s="53"/>
      <c r="T461" s="54"/>
      <c r="AT461" s="18" t="s">
        <v>133</v>
      </c>
      <c r="AU461" s="18" t="s">
        <v>131</v>
      </c>
    </row>
    <row r="462" spans="2:65" s="1" customFormat="1" ht="16.5" customHeight="1">
      <c r="B462" s="138"/>
      <c r="C462" s="139" t="s">
        <v>9</v>
      </c>
      <c r="D462" s="139" t="s">
        <v>125</v>
      </c>
      <c r="E462" s="140" t="s">
        <v>278</v>
      </c>
      <c r="F462" s="141" t="s">
        <v>279</v>
      </c>
      <c r="G462" s="142" t="s">
        <v>128</v>
      </c>
      <c r="H462" s="143">
        <v>122.989</v>
      </c>
      <c r="I462" s="144">
        <v>75.096</v>
      </c>
      <c r="J462" s="145">
        <f>ROUND(I462*H462,2)</f>
        <v>9235.98</v>
      </c>
      <c r="K462" s="141" t="s">
        <v>129</v>
      </c>
      <c r="L462" s="33"/>
      <c r="M462" s="314" t="s">
        <v>3</v>
      </c>
      <c r="N462" s="315"/>
      <c r="O462" s="315"/>
      <c r="P462" s="315"/>
      <c r="Q462" s="315"/>
      <c r="R462" s="315"/>
      <c r="S462" s="315"/>
      <c r="T462" s="316"/>
      <c r="AR462" s="146" t="s">
        <v>130</v>
      </c>
      <c r="AT462" s="146" t="s">
        <v>125</v>
      </c>
      <c r="AU462" s="146" t="s">
        <v>131</v>
      </c>
      <c r="AY462" s="18" t="s">
        <v>122</v>
      </c>
      <c r="BE462" s="147">
        <f>IF(N462="základní",J462,0)</f>
        <v>0</v>
      </c>
      <c r="BF462" s="147">
        <f>IF(N462="snížená",J462,0)</f>
        <v>0</v>
      </c>
      <c r="BG462" s="147">
        <f>IF(N462="zákl. přenesená",J462,0)</f>
        <v>0</v>
      </c>
      <c r="BH462" s="147">
        <f>IF(N462="sníž. přenesená",J462,0)</f>
        <v>0</v>
      </c>
      <c r="BI462" s="147">
        <f>IF(N462="nulová",J462,0)</f>
        <v>0</v>
      </c>
      <c r="BJ462" s="18" t="s">
        <v>131</v>
      </c>
      <c r="BK462" s="147">
        <f>ROUND(I462*H462,2)</f>
        <v>9235.98</v>
      </c>
      <c r="BL462" s="18" t="s">
        <v>130</v>
      </c>
      <c r="BM462" s="146" t="s">
        <v>280</v>
      </c>
    </row>
    <row r="463" spans="2:47" s="1" customFormat="1" ht="12">
      <c r="B463" s="33"/>
      <c r="D463" s="148" t="s">
        <v>133</v>
      </c>
      <c r="F463" s="149" t="s">
        <v>281</v>
      </c>
      <c r="I463" s="89"/>
      <c r="L463" s="33"/>
      <c r="M463" s="150"/>
      <c r="N463" s="53"/>
      <c r="O463" s="53"/>
      <c r="P463" s="53"/>
      <c r="Q463" s="53"/>
      <c r="R463" s="53"/>
      <c r="S463" s="53"/>
      <c r="T463" s="54"/>
      <c r="AT463" s="18" t="s">
        <v>133</v>
      </c>
      <c r="AU463" s="18" t="s">
        <v>131</v>
      </c>
    </row>
    <row r="464" spans="2:51" s="12" customFormat="1" ht="12">
      <c r="B464" s="151"/>
      <c r="D464" s="148" t="s">
        <v>144</v>
      </c>
      <c r="E464" s="152" t="s">
        <v>3</v>
      </c>
      <c r="F464" s="153" t="s">
        <v>282</v>
      </c>
      <c r="H464" s="152" t="s">
        <v>3</v>
      </c>
      <c r="I464" s="154"/>
      <c r="L464" s="151"/>
      <c r="M464" s="155"/>
      <c r="N464" s="156"/>
      <c r="O464" s="156"/>
      <c r="P464" s="156"/>
      <c r="Q464" s="156"/>
      <c r="R464" s="156"/>
      <c r="S464" s="156"/>
      <c r="T464" s="157"/>
      <c r="AT464" s="152" t="s">
        <v>144</v>
      </c>
      <c r="AU464" s="152" t="s">
        <v>131</v>
      </c>
      <c r="AV464" s="12" t="s">
        <v>81</v>
      </c>
      <c r="AW464" s="12" t="s">
        <v>34</v>
      </c>
      <c r="AX464" s="12" t="s">
        <v>73</v>
      </c>
      <c r="AY464" s="152" t="s">
        <v>122</v>
      </c>
    </row>
    <row r="465" spans="2:51" s="12" customFormat="1" ht="12">
      <c r="B465" s="151"/>
      <c r="D465" s="148" t="s">
        <v>144</v>
      </c>
      <c r="E465" s="152" t="s">
        <v>3</v>
      </c>
      <c r="F465" s="153" t="s">
        <v>176</v>
      </c>
      <c r="H465" s="152" t="s">
        <v>3</v>
      </c>
      <c r="I465" s="154"/>
      <c r="L465" s="151"/>
      <c r="M465" s="155"/>
      <c r="N465" s="156"/>
      <c r="O465" s="156"/>
      <c r="P465" s="156"/>
      <c r="Q465" s="156"/>
      <c r="R465" s="156"/>
      <c r="S465" s="156"/>
      <c r="T465" s="157"/>
      <c r="AT465" s="152" t="s">
        <v>144</v>
      </c>
      <c r="AU465" s="152" t="s">
        <v>131</v>
      </c>
      <c r="AV465" s="12" t="s">
        <v>81</v>
      </c>
      <c r="AW465" s="12" t="s">
        <v>34</v>
      </c>
      <c r="AX465" s="12" t="s">
        <v>73</v>
      </c>
      <c r="AY465" s="152" t="s">
        <v>122</v>
      </c>
    </row>
    <row r="466" spans="2:51" s="12" customFormat="1" ht="12">
      <c r="B466" s="151"/>
      <c r="D466" s="148" t="s">
        <v>144</v>
      </c>
      <c r="E466" s="152" t="s">
        <v>3</v>
      </c>
      <c r="F466" s="153" t="s">
        <v>146</v>
      </c>
      <c r="H466" s="152" t="s">
        <v>3</v>
      </c>
      <c r="I466" s="154"/>
      <c r="L466" s="151"/>
      <c r="M466" s="155"/>
      <c r="N466" s="156"/>
      <c r="O466" s="156"/>
      <c r="P466" s="156"/>
      <c r="Q466" s="156"/>
      <c r="R466" s="156"/>
      <c r="S466" s="156"/>
      <c r="T466" s="157"/>
      <c r="AT466" s="152" t="s">
        <v>144</v>
      </c>
      <c r="AU466" s="152" t="s">
        <v>131</v>
      </c>
      <c r="AV466" s="12" t="s">
        <v>81</v>
      </c>
      <c r="AW466" s="12" t="s">
        <v>34</v>
      </c>
      <c r="AX466" s="12" t="s">
        <v>73</v>
      </c>
      <c r="AY466" s="152" t="s">
        <v>122</v>
      </c>
    </row>
    <row r="467" spans="2:51" s="12" customFormat="1" ht="12">
      <c r="B467" s="151"/>
      <c r="D467" s="148" t="s">
        <v>144</v>
      </c>
      <c r="E467" s="152" t="s">
        <v>3</v>
      </c>
      <c r="F467" s="153" t="s">
        <v>154</v>
      </c>
      <c r="H467" s="152" t="s">
        <v>3</v>
      </c>
      <c r="I467" s="154"/>
      <c r="L467" s="151"/>
      <c r="M467" s="155"/>
      <c r="N467" s="156"/>
      <c r="O467" s="156"/>
      <c r="P467" s="156"/>
      <c r="Q467" s="156"/>
      <c r="R467" s="156"/>
      <c r="S467" s="156"/>
      <c r="T467" s="157"/>
      <c r="AT467" s="152" t="s">
        <v>144</v>
      </c>
      <c r="AU467" s="152" t="s">
        <v>131</v>
      </c>
      <c r="AV467" s="12" t="s">
        <v>81</v>
      </c>
      <c r="AW467" s="12" t="s">
        <v>34</v>
      </c>
      <c r="AX467" s="12" t="s">
        <v>73</v>
      </c>
      <c r="AY467" s="152" t="s">
        <v>122</v>
      </c>
    </row>
    <row r="468" spans="2:51" s="13" customFormat="1" ht="12">
      <c r="B468" s="158"/>
      <c r="D468" s="148" t="s">
        <v>144</v>
      </c>
      <c r="E468" s="159" t="s">
        <v>3</v>
      </c>
      <c r="F468" s="160" t="s">
        <v>283</v>
      </c>
      <c r="H468" s="161">
        <v>27.924</v>
      </c>
      <c r="I468" s="162"/>
      <c r="L468" s="158"/>
      <c r="M468" s="163"/>
      <c r="N468" s="164"/>
      <c r="O468" s="164"/>
      <c r="P468" s="164"/>
      <c r="Q468" s="164"/>
      <c r="R468" s="164"/>
      <c r="S468" s="164"/>
      <c r="T468" s="165"/>
      <c r="AT468" s="159" t="s">
        <v>144</v>
      </c>
      <c r="AU468" s="159" t="s">
        <v>131</v>
      </c>
      <c r="AV468" s="13" t="s">
        <v>131</v>
      </c>
      <c r="AW468" s="13" t="s">
        <v>34</v>
      </c>
      <c r="AX468" s="13" t="s">
        <v>73</v>
      </c>
      <c r="AY468" s="159" t="s">
        <v>122</v>
      </c>
    </row>
    <row r="469" spans="2:51" s="13" customFormat="1" ht="12">
      <c r="B469" s="158"/>
      <c r="D469" s="148" t="s">
        <v>144</v>
      </c>
      <c r="E469" s="159" t="s">
        <v>3</v>
      </c>
      <c r="F469" s="160" t="s">
        <v>284</v>
      </c>
      <c r="H469" s="161">
        <v>-7.41</v>
      </c>
      <c r="I469" s="162"/>
      <c r="L469" s="158"/>
      <c r="M469" s="163"/>
      <c r="N469" s="164"/>
      <c r="O469" s="164"/>
      <c r="P469" s="164"/>
      <c r="Q469" s="164"/>
      <c r="R469" s="164"/>
      <c r="S469" s="164"/>
      <c r="T469" s="165"/>
      <c r="AT469" s="159" t="s">
        <v>144</v>
      </c>
      <c r="AU469" s="159" t="s">
        <v>131</v>
      </c>
      <c r="AV469" s="13" t="s">
        <v>131</v>
      </c>
      <c r="AW469" s="13" t="s">
        <v>34</v>
      </c>
      <c r="AX469" s="13" t="s">
        <v>73</v>
      </c>
      <c r="AY469" s="159" t="s">
        <v>122</v>
      </c>
    </row>
    <row r="470" spans="2:51" s="15" customFormat="1" ht="12">
      <c r="B470" s="174"/>
      <c r="D470" s="148" t="s">
        <v>144</v>
      </c>
      <c r="E470" s="175" t="s">
        <v>3</v>
      </c>
      <c r="F470" s="176" t="s">
        <v>179</v>
      </c>
      <c r="H470" s="177">
        <v>20.514</v>
      </c>
      <c r="I470" s="178"/>
      <c r="L470" s="174"/>
      <c r="M470" s="179"/>
      <c r="N470" s="180"/>
      <c r="O470" s="180"/>
      <c r="P470" s="180"/>
      <c r="Q470" s="180"/>
      <c r="R470" s="180"/>
      <c r="S470" s="180"/>
      <c r="T470" s="181"/>
      <c r="AT470" s="175" t="s">
        <v>144</v>
      </c>
      <c r="AU470" s="175" t="s">
        <v>131</v>
      </c>
      <c r="AV470" s="15" t="s">
        <v>139</v>
      </c>
      <c r="AW470" s="15" t="s">
        <v>34</v>
      </c>
      <c r="AX470" s="15" t="s">
        <v>73</v>
      </c>
      <c r="AY470" s="175" t="s">
        <v>122</v>
      </c>
    </row>
    <row r="471" spans="2:51" s="12" customFormat="1" ht="12">
      <c r="B471" s="151"/>
      <c r="D471" s="148" t="s">
        <v>144</v>
      </c>
      <c r="E471" s="152" t="s">
        <v>3</v>
      </c>
      <c r="F471" s="153" t="s">
        <v>156</v>
      </c>
      <c r="H471" s="152" t="s">
        <v>3</v>
      </c>
      <c r="I471" s="154"/>
      <c r="L471" s="151"/>
      <c r="M471" s="155"/>
      <c r="N471" s="156"/>
      <c r="O471" s="156"/>
      <c r="P471" s="156"/>
      <c r="Q471" s="156"/>
      <c r="R471" s="156"/>
      <c r="S471" s="156"/>
      <c r="T471" s="157"/>
      <c r="AT471" s="152" t="s">
        <v>144</v>
      </c>
      <c r="AU471" s="152" t="s">
        <v>131</v>
      </c>
      <c r="AV471" s="12" t="s">
        <v>81</v>
      </c>
      <c r="AW471" s="12" t="s">
        <v>34</v>
      </c>
      <c r="AX471" s="12" t="s">
        <v>73</v>
      </c>
      <c r="AY471" s="152" t="s">
        <v>122</v>
      </c>
    </row>
    <row r="472" spans="2:51" s="13" customFormat="1" ht="12">
      <c r="B472" s="158"/>
      <c r="D472" s="148" t="s">
        <v>144</v>
      </c>
      <c r="E472" s="159" t="s">
        <v>3</v>
      </c>
      <c r="F472" s="160" t="s">
        <v>285</v>
      </c>
      <c r="H472" s="161">
        <v>10.569</v>
      </c>
      <c r="I472" s="162"/>
      <c r="L472" s="158"/>
      <c r="M472" s="163"/>
      <c r="N472" s="164"/>
      <c r="O472" s="164"/>
      <c r="P472" s="164"/>
      <c r="Q472" s="164"/>
      <c r="R472" s="164"/>
      <c r="S472" s="164"/>
      <c r="T472" s="165"/>
      <c r="AT472" s="159" t="s">
        <v>144</v>
      </c>
      <c r="AU472" s="159" t="s">
        <v>131</v>
      </c>
      <c r="AV472" s="13" t="s">
        <v>131</v>
      </c>
      <c r="AW472" s="13" t="s">
        <v>34</v>
      </c>
      <c r="AX472" s="13" t="s">
        <v>73</v>
      </c>
      <c r="AY472" s="159" t="s">
        <v>122</v>
      </c>
    </row>
    <row r="473" spans="2:51" s="13" customFormat="1" ht="12">
      <c r="B473" s="158"/>
      <c r="D473" s="148" t="s">
        <v>144</v>
      </c>
      <c r="E473" s="159" t="s">
        <v>3</v>
      </c>
      <c r="F473" s="160" t="s">
        <v>286</v>
      </c>
      <c r="H473" s="161">
        <v>-3.12</v>
      </c>
      <c r="I473" s="162"/>
      <c r="L473" s="158"/>
      <c r="M473" s="163"/>
      <c r="N473" s="164"/>
      <c r="O473" s="164"/>
      <c r="P473" s="164"/>
      <c r="Q473" s="164"/>
      <c r="R473" s="164"/>
      <c r="S473" s="164"/>
      <c r="T473" s="165"/>
      <c r="AT473" s="159" t="s">
        <v>144</v>
      </c>
      <c r="AU473" s="159" t="s">
        <v>131</v>
      </c>
      <c r="AV473" s="13" t="s">
        <v>131</v>
      </c>
      <c r="AW473" s="13" t="s">
        <v>34</v>
      </c>
      <c r="AX473" s="13" t="s">
        <v>73</v>
      </c>
      <c r="AY473" s="159" t="s">
        <v>122</v>
      </c>
    </row>
    <row r="474" spans="2:51" s="15" customFormat="1" ht="12">
      <c r="B474" s="174"/>
      <c r="D474" s="148" t="s">
        <v>144</v>
      </c>
      <c r="E474" s="175" t="s">
        <v>3</v>
      </c>
      <c r="F474" s="176" t="s">
        <v>179</v>
      </c>
      <c r="H474" s="177">
        <v>7.449</v>
      </c>
      <c r="I474" s="178"/>
      <c r="L474" s="174"/>
      <c r="M474" s="179"/>
      <c r="N474" s="180"/>
      <c r="O474" s="180"/>
      <c r="P474" s="180"/>
      <c r="Q474" s="180"/>
      <c r="R474" s="180"/>
      <c r="S474" s="180"/>
      <c r="T474" s="181"/>
      <c r="AT474" s="175" t="s">
        <v>144</v>
      </c>
      <c r="AU474" s="175" t="s">
        <v>131</v>
      </c>
      <c r="AV474" s="15" t="s">
        <v>139</v>
      </c>
      <c r="AW474" s="15" t="s">
        <v>34</v>
      </c>
      <c r="AX474" s="15" t="s">
        <v>73</v>
      </c>
      <c r="AY474" s="175" t="s">
        <v>122</v>
      </c>
    </row>
    <row r="475" spans="2:51" s="12" customFormat="1" ht="12">
      <c r="B475" s="151"/>
      <c r="D475" s="148" t="s">
        <v>144</v>
      </c>
      <c r="E475" s="152" t="s">
        <v>3</v>
      </c>
      <c r="F475" s="153" t="s">
        <v>158</v>
      </c>
      <c r="H475" s="152" t="s">
        <v>3</v>
      </c>
      <c r="I475" s="154"/>
      <c r="L475" s="151"/>
      <c r="M475" s="155"/>
      <c r="N475" s="156"/>
      <c r="O475" s="156"/>
      <c r="P475" s="156"/>
      <c r="Q475" s="156"/>
      <c r="R475" s="156"/>
      <c r="S475" s="156"/>
      <c r="T475" s="157"/>
      <c r="AT475" s="152" t="s">
        <v>144</v>
      </c>
      <c r="AU475" s="152" t="s">
        <v>131</v>
      </c>
      <c r="AV475" s="12" t="s">
        <v>81</v>
      </c>
      <c r="AW475" s="12" t="s">
        <v>34</v>
      </c>
      <c r="AX475" s="12" t="s">
        <v>73</v>
      </c>
      <c r="AY475" s="152" t="s">
        <v>122</v>
      </c>
    </row>
    <row r="476" spans="2:51" s="13" customFormat="1" ht="12">
      <c r="B476" s="158"/>
      <c r="D476" s="148" t="s">
        <v>144</v>
      </c>
      <c r="E476" s="159" t="s">
        <v>3</v>
      </c>
      <c r="F476" s="160" t="s">
        <v>287</v>
      </c>
      <c r="H476" s="161">
        <v>14.196</v>
      </c>
      <c r="I476" s="162"/>
      <c r="L476" s="158"/>
      <c r="M476" s="163"/>
      <c r="N476" s="164"/>
      <c r="O476" s="164"/>
      <c r="P476" s="164"/>
      <c r="Q476" s="164"/>
      <c r="R476" s="164"/>
      <c r="S476" s="164"/>
      <c r="T476" s="165"/>
      <c r="AT476" s="159" t="s">
        <v>144</v>
      </c>
      <c r="AU476" s="159" t="s">
        <v>131</v>
      </c>
      <c r="AV476" s="13" t="s">
        <v>131</v>
      </c>
      <c r="AW476" s="13" t="s">
        <v>34</v>
      </c>
      <c r="AX476" s="13" t="s">
        <v>73</v>
      </c>
      <c r="AY476" s="159" t="s">
        <v>122</v>
      </c>
    </row>
    <row r="477" spans="2:51" s="13" customFormat="1" ht="12">
      <c r="B477" s="158"/>
      <c r="D477" s="148" t="s">
        <v>144</v>
      </c>
      <c r="E477" s="159" t="s">
        <v>3</v>
      </c>
      <c r="F477" s="160" t="s">
        <v>288</v>
      </c>
      <c r="H477" s="161">
        <v>-2.925</v>
      </c>
      <c r="I477" s="162"/>
      <c r="L477" s="158"/>
      <c r="M477" s="163"/>
      <c r="N477" s="164"/>
      <c r="O477" s="164"/>
      <c r="P477" s="164"/>
      <c r="Q477" s="164"/>
      <c r="R477" s="164"/>
      <c r="S477" s="164"/>
      <c r="T477" s="165"/>
      <c r="AT477" s="159" t="s">
        <v>144</v>
      </c>
      <c r="AU477" s="159" t="s">
        <v>131</v>
      </c>
      <c r="AV477" s="13" t="s">
        <v>131</v>
      </c>
      <c r="AW477" s="13" t="s">
        <v>34</v>
      </c>
      <c r="AX477" s="13" t="s">
        <v>73</v>
      </c>
      <c r="AY477" s="159" t="s">
        <v>122</v>
      </c>
    </row>
    <row r="478" spans="2:51" s="15" customFormat="1" ht="12">
      <c r="B478" s="174"/>
      <c r="D478" s="148" t="s">
        <v>144</v>
      </c>
      <c r="E478" s="175" t="s">
        <v>3</v>
      </c>
      <c r="F478" s="176" t="s">
        <v>179</v>
      </c>
      <c r="H478" s="177">
        <v>11.271</v>
      </c>
      <c r="I478" s="178"/>
      <c r="L478" s="174"/>
      <c r="M478" s="179"/>
      <c r="N478" s="180"/>
      <c r="O478" s="180"/>
      <c r="P478" s="180"/>
      <c r="Q478" s="180"/>
      <c r="R478" s="180"/>
      <c r="S478" s="180"/>
      <c r="T478" s="181"/>
      <c r="AT478" s="175" t="s">
        <v>144</v>
      </c>
      <c r="AU478" s="175" t="s">
        <v>131</v>
      </c>
      <c r="AV478" s="15" t="s">
        <v>139</v>
      </c>
      <c r="AW478" s="15" t="s">
        <v>34</v>
      </c>
      <c r="AX478" s="15" t="s">
        <v>73</v>
      </c>
      <c r="AY478" s="175" t="s">
        <v>122</v>
      </c>
    </row>
    <row r="479" spans="2:51" s="12" customFormat="1" ht="12">
      <c r="B479" s="151"/>
      <c r="D479" s="148" t="s">
        <v>144</v>
      </c>
      <c r="E479" s="152" t="s">
        <v>3</v>
      </c>
      <c r="F479" s="153" t="s">
        <v>184</v>
      </c>
      <c r="H479" s="152" t="s">
        <v>3</v>
      </c>
      <c r="I479" s="154"/>
      <c r="L479" s="151"/>
      <c r="M479" s="155"/>
      <c r="N479" s="156"/>
      <c r="O479" s="156"/>
      <c r="P479" s="156"/>
      <c r="Q479" s="156"/>
      <c r="R479" s="156"/>
      <c r="S479" s="156"/>
      <c r="T479" s="157"/>
      <c r="AT479" s="152" t="s">
        <v>144</v>
      </c>
      <c r="AU479" s="152" t="s">
        <v>131</v>
      </c>
      <c r="AV479" s="12" t="s">
        <v>81</v>
      </c>
      <c r="AW479" s="12" t="s">
        <v>34</v>
      </c>
      <c r="AX479" s="12" t="s">
        <v>73</v>
      </c>
      <c r="AY479" s="152" t="s">
        <v>122</v>
      </c>
    </row>
    <row r="480" spans="2:51" s="13" customFormat="1" ht="12">
      <c r="B480" s="158"/>
      <c r="D480" s="148" t="s">
        <v>144</v>
      </c>
      <c r="E480" s="159" t="s">
        <v>3</v>
      </c>
      <c r="F480" s="160" t="s">
        <v>289</v>
      </c>
      <c r="H480" s="161">
        <v>9.204</v>
      </c>
      <c r="I480" s="162"/>
      <c r="L480" s="158"/>
      <c r="M480" s="163"/>
      <c r="N480" s="164"/>
      <c r="O480" s="164"/>
      <c r="P480" s="164"/>
      <c r="Q480" s="164"/>
      <c r="R480" s="164"/>
      <c r="S480" s="164"/>
      <c r="T480" s="165"/>
      <c r="AT480" s="159" t="s">
        <v>144</v>
      </c>
      <c r="AU480" s="159" t="s">
        <v>131</v>
      </c>
      <c r="AV480" s="13" t="s">
        <v>131</v>
      </c>
      <c r="AW480" s="13" t="s">
        <v>34</v>
      </c>
      <c r="AX480" s="13" t="s">
        <v>73</v>
      </c>
      <c r="AY480" s="159" t="s">
        <v>122</v>
      </c>
    </row>
    <row r="481" spans="2:51" s="13" customFormat="1" ht="12">
      <c r="B481" s="158"/>
      <c r="D481" s="148" t="s">
        <v>144</v>
      </c>
      <c r="E481" s="159" t="s">
        <v>3</v>
      </c>
      <c r="F481" s="160" t="s">
        <v>290</v>
      </c>
      <c r="H481" s="161">
        <v>-1.17</v>
      </c>
      <c r="I481" s="162"/>
      <c r="L481" s="158"/>
      <c r="M481" s="163"/>
      <c r="N481" s="164"/>
      <c r="O481" s="164"/>
      <c r="P481" s="164"/>
      <c r="Q481" s="164"/>
      <c r="R481" s="164"/>
      <c r="S481" s="164"/>
      <c r="T481" s="165"/>
      <c r="AT481" s="159" t="s">
        <v>144</v>
      </c>
      <c r="AU481" s="159" t="s">
        <v>131</v>
      </c>
      <c r="AV481" s="13" t="s">
        <v>131</v>
      </c>
      <c r="AW481" s="13" t="s">
        <v>34</v>
      </c>
      <c r="AX481" s="13" t="s">
        <v>73</v>
      </c>
      <c r="AY481" s="159" t="s">
        <v>122</v>
      </c>
    </row>
    <row r="482" spans="2:51" s="15" customFormat="1" ht="12">
      <c r="B482" s="174"/>
      <c r="D482" s="148" t="s">
        <v>144</v>
      </c>
      <c r="E482" s="175" t="s">
        <v>3</v>
      </c>
      <c r="F482" s="176" t="s">
        <v>179</v>
      </c>
      <c r="H482" s="177">
        <v>8.034</v>
      </c>
      <c r="I482" s="178"/>
      <c r="L482" s="174"/>
      <c r="M482" s="179"/>
      <c r="N482" s="180"/>
      <c r="O482" s="180"/>
      <c r="P482" s="180"/>
      <c r="Q482" s="180"/>
      <c r="R482" s="180"/>
      <c r="S482" s="180"/>
      <c r="T482" s="181"/>
      <c r="AT482" s="175" t="s">
        <v>144</v>
      </c>
      <c r="AU482" s="175" t="s">
        <v>131</v>
      </c>
      <c r="AV482" s="15" t="s">
        <v>139</v>
      </c>
      <c r="AW482" s="15" t="s">
        <v>34</v>
      </c>
      <c r="AX482" s="15" t="s">
        <v>73</v>
      </c>
      <c r="AY482" s="175" t="s">
        <v>122</v>
      </c>
    </row>
    <row r="483" spans="2:51" s="12" customFormat="1" ht="12">
      <c r="B483" s="151"/>
      <c r="D483" s="148" t="s">
        <v>144</v>
      </c>
      <c r="E483" s="152" t="s">
        <v>3</v>
      </c>
      <c r="F483" s="153" t="s">
        <v>187</v>
      </c>
      <c r="H483" s="152" t="s">
        <v>3</v>
      </c>
      <c r="I483" s="154"/>
      <c r="L483" s="151"/>
      <c r="M483" s="155"/>
      <c r="N483" s="156"/>
      <c r="O483" s="156"/>
      <c r="P483" s="156"/>
      <c r="Q483" s="156"/>
      <c r="R483" s="156"/>
      <c r="S483" s="156"/>
      <c r="T483" s="157"/>
      <c r="AT483" s="152" t="s">
        <v>144</v>
      </c>
      <c r="AU483" s="152" t="s">
        <v>131</v>
      </c>
      <c r="AV483" s="12" t="s">
        <v>81</v>
      </c>
      <c r="AW483" s="12" t="s">
        <v>34</v>
      </c>
      <c r="AX483" s="12" t="s">
        <v>73</v>
      </c>
      <c r="AY483" s="152" t="s">
        <v>122</v>
      </c>
    </row>
    <row r="484" spans="2:51" s="13" customFormat="1" ht="12">
      <c r="B484" s="158"/>
      <c r="D484" s="148" t="s">
        <v>144</v>
      </c>
      <c r="E484" s="159" t="s">
        <v>3</v>
      </c>
      <c r="F484" s="160" t="s">
        <v>291</v>
      </c>
      <c r="H484" s="161">
        <v>9.165</v>
      </c>
      <c r="I484" s="162"/>
      <c r="L484" s="158"/>
      <c r="M484" s="163"/>
      <c r="N484" s="164"/>
      <c r="O484" s="164"/>
      <c r="P484" s="164"/>
      <c r="Q484" s="164"/>
      <c r="R484" s="164"/>
      <c r="S484" s="164"/>
      <c r="T484" s="165"/>
      <c r="AT484" s="159" t="s">
        <v>144</v>
      </c>
      <c r="AU484" s="159" t="s">
        <v>131</v>
      </c>
      <c r="AV484" s="13" t="s">
        <v>131</v>
      </c>
      <c r="AW484" s="13" t="s">
        <v>34</v>
      </c>
      <c r="AX484" s="13" t="s">
        <v>73</v>
      </c>
      <c r="AY484" s="159" t="s">
        <v>122</v>
      </c>
    </row>
    <row r="485" spans="2:51" s="13" customFormat="1" ht="12">
      <c r="B485" s="158"/>
      <c r="D485" s="148" t="s">
        <v>144</v>
      </c>
      <c r="E485" s="159" t="s">
        <v>3</v>
      </c>
      <c r="F485" s="160" t="s">
        <v>290</v>
      </c>
      <c r="H485" s="161">
        <v>-1.17</v>
      </c>
      <c r="I485" s="162"/>
      <c r="L485" s="158"/>
      <c r="M485" s="163"/>
      <c r="N485" s="164"/>
      <c r="O485" s="164"/>
      <c r="P485" s="164"/>
      <c r="Q485" s="164"/>
      <c r="R485" s="164"/>
      <c r="S485" s="164"/>
      <c r="T485" s="165"/>
      <c r="AT485" s="159" t="s">
        <v>144</v>
      </c>
      <c r="AU485" s="159" t="s">
        <v>131</v>
      </c>
      <c r="AV485" s="13" t="s">
        <v>131</v>
      </c>
      <c r="AW485" s="13" t="s">
        <v>34</v>
      </c>
      <c r="AX485" s="13" t="s">
        <v>73</v>
      </c>
      <c r="AY485" s="159" t="s">
        <v>122</v>
      </c>
    </row>
    <row r="486" spans="2:51" s="15" customFormat="1" ht="12">
      <c r="B486" s="174"/>
      <c r="D486" s="148" t="s">
        <v>144</v>
      </c>
      <c r="E486" s="175" t="s">
        <v>3</v>
      </c>
      <c r="F486" s="176" t="s">
        <v>179</v>
      </c>
      <c r="H486" s="177">
        <v>7.995</v>
      </c>
      <c r="I486" s="178"/>
      <c r="L486" s="174"/>
      <c r="M486" s="179"/>
      <c r="N486" s="180"/>
      <c r="O486" s="180"/>
      <c r="P486" s="180"/>
      <c r="Q486" s="180"/>
      <c r="R486" s="180"/>
      <c r="S486" s="180"/>
      <c r="T486" s="181"/>
      <c r="AT486" s="175" t="s">
        <v>144</v>
      </c>
      <c r="AU486" s="175" t="s">
        <v>131</v>
      </c>
      <c r="AV486" s="15" t="s">
        <v>139</v>
      </c>
      <c r="AW486" s="15" t="s">
        <v>34</v>
      </c>
      <c r="AX486" s="15" t="s">
        <v>73</v>
      </c>
      <c r="AY486" s="175" t="s">
        <v>122</v>
      </c>
    </row>
    <row r="487" spans="2:51" s="12" customFormat="1" ht="12">
      <c r="B487" s="151"/>
      <c r="D487" s="148" t="s">
        <v>144</v>
      </c>
      <c r="E487" s="152" t="s">
        <v>3</v>
      </c>
      <c r="F487" s="153" t="s">
        <v>189</v>
      </c>
      <c r="H487" s="152" t="s">
        <v>3</v>
      </c>
      <c r="I487" s="154"/>
      <c r="L487" s="151"/>
      <c r="M487" s="155"/>
      <c r="N487" s="156"/>
      <c r="O487" s="156"/>
      <c r="P487" s="156"/>
      <c r="Q487" s="156"/>
      <c r="R487" s="156"/>
      <c r="S487" s="156"/>
      <c r="T487" s="157"/>
      <c r="AT487" s="152" t="s">
        <v>144</v>
      </c>
      <c r="AU487" s="152" t="s">
        <v>131</v>
      </c>
      <c r="AV487" s="12" t="s">
        <v>81</v>
      </c>
      <c r="AW487" s="12" t="s">
        <v>34</v>
      </c>
      <c r="AX487" s="12" t="s">
        <v>73</v>
      </c>
      <c r="AY487" s="152" t="s">
        <v>122</v>
      </c>
    </row>
    <row r="488" spans="2:51" s="13" customFormat="1" ht="12">
      <c r="B488" s="158"/>
      <c r="D488" s="148" t="s">
        <v>144</v>
      </c>
      <c r="E488" s="159" t="s">
        <v>3</v>
      </c>
      <c r="F488" s="160" t="s">
        <v>292</v>
      </c>
      <c r="H488" s="161">
        <v>11.037</v>
      </c>
      <c r="I488" s="162"/>
      <c r="L488" s="158"/>
      <c r="M488" s="163"/>
      <c r="N488" s="164"/>
      <c r="O488" s="164"/>
      <c r="P488" s="164"/>
      <c r="Q488" s="164"/>
      <c r="R488" s="164"/>
      <c r="S488" s="164"/>
      <c r="T488" s="165"/>
      <c r="AT488" s="159" t="s">
        <v>144</v>
      </c>
      <c r="AU488" s="159" t="s">
        <v>131</v>
      </c>
      <c r="AV488" s="13" t="s">
        <v>131</v>
      </c>
      <c r="AW488" s="13" t="s">
        <v>34</v>
      </c>
      <c r="AX488" s="13" t="s">
        <v>73</v>
      </c>
      <c r="AY488" s="159" t="s">
        <v>122</v>
      </c>
    </row>
    <row r="489" spans="2:51" s="13" customFormat="1" ht="12">
      <c r="B489" s="158"/>
      <c r="D489" s="148" t="s">
        <v>144</v>
      </c>
      <c r="E489" s="159" t="s">
        <v>3</v>
      </c>
      <c r="F489" s="160" t="s">
        <v>293</v>
      </c>
      <c r="H489" s="161">
        <v>-2.73</v>
      </c>
      <c r="I489" s="162"/>
      <c r="L489" s="158"/>
      <c r="M489" s="163"/>
      <c r="N489" s="164"/>
      <c r="O489" s="164"/>
      <c r="P489" s="164"/>
      <c r="Q489" s="164"/>
      <c r="R489" s="164"/>
      <c r="S489" s="164"/>
      <c r="T489" s="165"/>
      <c r="AT489" s="159" t="s">
        <v>144</v>
      </c>
      <c r="AU489" s="159" t="s">
        <v>131</v>
      </c>
      <c r="AV489" s="13" t="s">
        <v>131</v>
      </c>
      <c r="AW489" s="13" t="s">
        <v>34</v>
      </c>
      <c r="AX489" s="13" t="s">
        <v>73</v>
      </c>
      <c r="AY489" s="159" t="s">
        <v>122</v>
      </c>
    </row>
    <row r="490" spans="2:51" s="15" customFormat="1" ht="12">
      <c r="B490" s="174"/>
      <c r="D490" s="148" t="s">
        <v>144</v>
      </c>
      <c r="E490" s="175" t="s">
        <v>3</v>
      </c>
      <c r="F490" s="176" t="s">
        <v>179</v>
      </c>
      <c r="H490" s="177">
        <v>8.307</v>
      </c>
      <c r="I490" s="178"/>
      <c r="L490" s="174"/>
      <c r="M490" s="179"/>
      <c r="N490" s="180"/>
      <c r="O490" s="180"/>
      <c r="P490" s="180"/>
      <c r="Q490" s="180"/>
      <c r="R490" s="180"/>
      <c r="S490" s="180"/>
      <c r="T490" s="181"/>
      <c r="AT490" s="175" t="s">
        <v>144</v>
      </c>
      <c r="AU490" s="175" t="s">
        <v>131</v>
      </c>
      <c r="AV490" s="15" t="s">
        <v>139</v>
      </c>
      <c r="AW490" s="15" t="s">
        <v>34</v>
      </c>
      <c r="AX490" s="15" t="s">
        <v>73</v>
      </c>
      <c r="AY490" s="175" t="s">
        <v>122</v>
      </c>
    </row>
    <row r="491" spans="2:51" s="12" customFormat="1" ht="12">
      <c r="B491" s="151"/>
      <c r="D491" s="148" t="s">
        <v>144</v>
      </c>
      <c r="E491" s="152" t="s">
        <v>3</v>
      </c>
      <c r="F491" s="153" t="s">
        <v>192</v>
      </c>
      <c r="H491" s="152" t="s">
        <v>3</v>
      </c>
      <c r="I491" s="154"/>
      <c r="L491" s="151"/>
      <c r="M491" s="155"/>
      <c r="N491" s="156"/>
      <c r="O491" s="156"/>
      <c r="P491" s="156"/>
      <c r="Q491" s="156"/>
      <c r="R491" s="156"/>
      <c r="S491" s="156"/>
      <c r="T491" s="157"/>
      <c r="AT491" s="152" t="s">
        <v>144</v>
      </c>
      <c r="AU491" s="152" t="s">
        <v>131</v>
      </c>
      <c r="AV491" s="12" t="s">
        <v>81</v>
      </c>
      <c r="AW491" s="12" t="s">
        <v>34</v>
      </c>
      <c r="AX491" s="12" t="s">
        <v>73</v>
      </c>
      <c r="AY491" s="152" t="s">
        <v>122</v>
      </c>
    </row>
    <row r="492" spans="2:51" s="13" customFormat="1" ht="12">
      <c r="B492" s="158"/>
      <c r="D492" s="148" t="s">
        <v>144</v>
      </c>
      <c r="E492" s="159" t="s">
        <v>3</v>
      </c>
      <c r="F492" s="160" t="s">
        <v>294</v>
      </c>
      <c r="H492" s="161">
        <v>10.764</v>
      </c>
      <c r="I492" s="162"/>
      <c r="L492" s="158"/>
      <c r="M492" s="163"/>
      <c r="N492" s="164"/>
      <c r="O492" s="164"/>
      <c r="P492" s="164"/>
      <c r="Q492" s="164"/>
      <c r="R492" s="164"/>
      <c r="S492" s="164"/>
      <c r="T492" s="165"/>
      <c r="AT492" s="159" t="s">
        <v>144</v>
      </c>
      <c r="AU492" s="159" t="s">
        <v>131</v>
      </c>
      <c r="AV492" s="13" t="s">
        <v>131</v>
      </c>
      <c r="AW492" s="13" t="s">
        <v>34</v>
      </c>
      <c r="AX492" s="13" t="s">
        <v>73</v>
      </c>
      <c r="AY492" s="159" t="s">
        <v>122</v>
      </c>
    </row>
    <row r="493" spans="2:51" s="13" customFormat="1" ht="12">
      <c r="B493" s="158"/>
      <c r="D493" s="148" t="s">
        <v>144</v>
      </c>
      <c r="E493" s="159" t="s">
        <v>3</v>
      </c>
      <c r="F493" s="160" t="s">
        <v>295</v>
      </c>
      <c r="H493" s="161">
        <v>-2.34</v>
      </c>
      <c r="I493" s="162"/>
      <c r="L493" s="158"/>
      <c r="M493" s="163"/>
      <c r="N493" s="164"/>
      <c r="O493" s="164"/>
      <c r="P493" s="164"/>
      <c r="Q493" s="164"/>
      <c r="R493" s="164"/>
      <c r="S493" s="164"/>
      <c r="T493" s="165"/>
      <c r="AT493" s="159" t="s">
        <v>144</v>
      </c>
      <c r="AU493" s="159" t="s">
        <v>131</v>
      </c>
      <c r="AV493" s="13" t="s">
        <v>131</v>
      </c>
      <c r="AW493" s="13" t="s">
        <v>34</v>
      </c>
      <c r="AX493" s="13" t="s">
        <v>73</v>
      </c>
      <c r="AY493" s="159" t="s">
        <v>122</v>
      </c>
    </row>
    <row r="494" spans="2:51" s="15" customFormat="1" ht="12">
      <c r="B494" s="174"/>
      <c r="D494" s="148" t="s">
        <v>144</v>
      </c>
      <c r="E494" s="175" t="s">
        <v>3</v>
      </c>
      <c r="F494" s="176" t="s">
        <v>179</v>
      </c>
      <c r="H494" s="177">
        <v>8.424</v>
      </c>
      <c r="I494" s="178"/>
      <c r="L494" s="174"/>
      <c r="M494" s="179"/>
      <c r="N494" s="180"/>
      <c r="O494" s="180"/>
      <c r="P494" s="180"/>
      <c r="Q494" s="180"/>
      <c r="R494" s="180"/>
      <c r="S494" s="180"/>
      <c r="T494" s="181"/>
      <c r="AT494" s="175" t="s">
        <v>144</v>
      </c>
      <c r="AU494" s="175" t="s">
        <v>131</v>
      </c>
      <c r="AV494" s="15" t="s">
        <v>139</v>
      </c>
      <c r="AW494" s="15" t="s">
        <v>34</v>
      </c>
      <c r="AX494" s="15" t="s">
        <v>73</v>
      </c>
      <c r="AY494" s="175" t="s">
        <v>122</v>
      </c>
    </row>
    <row r="495" spans="2:51" s="12" customFormat="1" ht="12">
      <c r="B495" s="151"/>
      <c r="D495" s="148" t="s">
        <v>144</v>
      </c>
      <c r="E495" s="152" t="s">
        <v>3</v>
      </c>
      <c r="F495" s="153" t="s">
        <v>195</v>
      </c>
      <c r="H495" s="152" t="s">
        <v>3</v>
      </c>
      <c r="I495" s="154"/>
      <c r="L495" s="151"/>
      <c r="M495" s="155"/>
      <c r="N495" s="156"/>
      <c r="O495" s="156"/>
      <c r="P495" s="156"/>
      <c r="Q495" s="156"/>
      <c r="R495" s="156"/>
      <c r="S495" s="156"/>
      <c r="T495" s="157"/>
      <c r="AT495" s="152" t="s">
        <v>144</v>
      </c>
      <c r="AU495" s="152" t="s">
        <v>131</v>
      </c>
      <c r="AV495" s="12" t="s">
        <v>81</v>
      </c>
      <c r="AW495" s="12" t="s">
        <v>34</v>
      </c>
      <c r="AX495" s="12" t="s">
        <v>73</v>
      </c>
      <c r="AY495" s="152" t="s">
        <v>122</v>
      </c>
    </row>
    <row r="496" spans="2:51" s="13" customFormat="1" ht="12">
      <c r="B496" s="158"/>
      <c r="D496" s="148" t="s">
        <v>144</v>
      </c>
      <c r="E496" s="159" t="s">
        <v>3</v>
      </c>
      <c r="F496" s="160" t="s">
        <v>296</v>
      </c>
      <c r="H496" s="161">
        <v>8.892</v>
      </c>
      <c r="I496" s="162"/>
      <c r="L496" s="158"/>
      <c r="M496" s="163"/>
      <c r="N496" s="164"/>
      <c r="O496" s="164"/>
      <c r="P496" s="164"/>
      <c r="Q496" s="164"/>
      <c r="R496" s="164"/>
      <c r="S496" s="164"/>
      <c r="T496" s="165"/>
      <c r="AT496" s="159" t="s">
        <v>144</v>
      </c>
      <c r="AU496" s="159" t="s">
        <v>131</v>
      </c>
      <c r="AV496" s="13" t="s">
        <v>131</v>
      </c>
      <c r="AW496" s="13" t="s">
        <v>34</v>
      </c>
      <c r="AX496" s="13" t="s">
        <v>73</v>
      </c>
      <c r="AY496" s="159" t="s">
        <v>122</v>
      </c>
    </row>
    <row r="497" spans="2:51" s="13" customFormat="1" ht="12">
      <c r="B497" s="158"/>
      <c r="D497" s="148" t="s">
        <v>144</v>
      </c>
      <c r="E497" s="159" t="s">
        <v>3</v>
      </c>
      <c r="F497" s="160" t="s">
        <v>290</v>
      </c>
      <c r="H497" s="161">
        <v>-1.17</v>
      </c>
      <c r="I497" s="162"/>
      <c r="L497" s="158"/>
      <c r="M497" s="163"/>
      <c r="N497" s="164"/>
      <c r="O497" s="164"/>
      <c r="P497" s="164"/>
      <c r="Q497" s="164"/>
      <c r="R497" s="164"/>
      <c r="S497" s="164"/>
      <c r="T497" s="165"/>
      <c r="AT497" s="159" t="s">
        <v>144</v>
      </c>
      <c r="AU497" s="159" t="s">
        <v>131</v>
      </c>
      <c r="AV497" s="13" t="s">
        <v>131</v>
      </c>
      <c r="AW497" s="13" t="s">
        <v>34</v>
      </c>
      <c r="AX497" s="13" t="s">
        <v>73</v>
      </c>
      <c r="AY497" s="159" t="s">
        <v>122</v>
      </c>
    </row>
    <row r="498" spans="2:51" s="15" customFormat="1" ht="12">
      <c r="B498" s="174"/>
      <c r="D498" s="148" t="s">
        <v>144</v>
      </c>
      <c r="E498" s="175" t="s">
        <v>3</v>
      </c>
      <c r="F498" s="176" t="s">
        <v>179</v>
      </c>
      <c r="H498" s="177">
        <v>7.722</v>
      </c>
      <c r="I498" s="178"/>
      <c r="L498" s="174"/>
      <c r="M498" s="179"/>
      <c r="N498" s="180"/>
      <c r="O498" s="180"/>
      <c r="P498" s="180"/>
      <c r="Q498" s="180"/>
      <c r="R498" s="180"/>
      <c r="S498" s="180"/>
      <c r="T498" s="181"/>
      <c r="AT498" s="175" t="s">
        <v>144</v>
      </c>
      <c r="AU498" s="175" t="s">
        <v>131</v>
      </c>
      <c r="AV498" s="15" t="s">
        <v>139</v>
      </c>
      <c r="AW498" s="15" t="s">
        <v>34</v>
      </c>
      <c r="AX498" s="15" t="s">
        <v>73</v>
      </c>
      <c r="AY498" s="175" t="s">
        <v>122</v>
      </c>
    </row>
    <row r="499" spans="2:51" s="12" customFormat="1" ht="12">
      <c r="B499" s="151"/>
      <c r="D499" s="148" t="s">
        <v>144</v>
      </c>
      <c r="E499" s="152" t="s">
        <v>3</v>
      </c>
      <c r="F499" s="153" t="s">
        <v>162</v>
      </c>
      <c r="H499" s="152" t="s">
        <v>3</v>
      </c>
      <c r="I499" s="154"/>
      <c r="L499" s="151"/>
      <c r="M499" s="155"/>
      <c r="N499" s="156"/>
      <c r="O499" s="156"/>
      <c r="P499" s="156"/>
      <c r="Q499" s="156"/>
      <c r="R499" s="156"/>
      <c r="S499" s="156"/>
      <c r="T499" s="157"/>
      <c r="AT499" s="152" t="s">
        <v>144</v>
      </c>
      <c r="AU499" s="152" t="s">
        <v>131</v>
      </c>
      <c r="AV499" s="12" t="s">
        <v>81</v>
      </c>
      <c r="AW499" s="12" t="s">
        <v>34</v>
      </c>
      <c r="AX499" s="12" t="s">
        <v>73</v>
      </c>
      <c r="AY499" s="152" t="s">
        <v>122</v>
      </c>
    </row>
    <row r="500" spans="2:51" s="13" customFormat="1" ht="12">
      <c r="B500" s="158"/>
      <c r="D500" s="148" t="s">
        <v>144</v>
      </c>
      <c r="E500" s="159" t="s">
        <v>3</v>
      </c>
      <c r="F500" s="160" t="s">
        <v>297</v>
      </c>
      <c r="H500" s="161">
        <v>7.469</v>
      </c>
      <c r="I500" s="162"/>
      <c r="L500" s="158"/>
      <c r="M500" s="163"/>
      <c r="N500" s="164"/>
      <c r="O500" s="164"/>
      <c r="P500" s="164"/>
      <c r="Q500" s="164"/>
      <c r="R500" s="164"/>
      <c r="S500" s="164"/>
      <c r="T500" s="165"/>
      <c r="AT500" s="159" t="s">
        <v>144</v>
      </c>
      <c r="AU500" s="159" t="s">
        <v>131</v>
      </c>
      <c r="AV500" s="13" t="s">
        <v>131</v>
      </c>
      <c r="AW500" s="13" t="s">
        <v>34</v>
      </c>
      <c r="AX500" s="13" t="s">
        <v>73</v>
      </c>
      <c r="AY500" s="159" t="s">
        <v>122</v>
      </c>
    </row>
    <row r="501" spans="2:51" s="13" customFormat="1" ht="12">
      <c r="B501" s="158"/>
      <c r="D501" s="148" t="s">
        <v>144</v>
      </c>
      <c r="E501" s="159" t="s">
        <v>3</v>
      </c>
      <c r="F501" s="160" t="s">
        <v>298</v>
      </c>
      <c r="H501" s="161">
        <v>7.742</v>
      </c>
      <c r="I501" s="162"/>
      <c r="L501" s="158"/>
      <c r="M501" s="163"/>
      <c r="N501" s="164"/>
      <c r="O501" s="164"/>
      <c r="P501" s="164"/>
      <c r="Q501" s="164"/>
      <c r="R501" s="164"/>
      <c r="S501" s="164"/>
      <c r="T501" s="165"/>
      <c r="AT501" s="159" t="s">
        <v>144</v>
      </c>
      <c r="AU501" s="159" t="s">
        <v>131</v>
      </c>
      <c r="AV501" s="13" t="s">
        <v>131</v>
      </c>
      <c r="AW501" s="13" t="s">
        <v>34</v>
      </c>
      <c r="AX501" s="13" t="s">
        <v>73</v>
      </c>
      <c r="AY501" s="159" t="s">
        <v>122</v>
      </c>
    </row>
    <row r="502" spans="2:51" s="15" customFormat="1" ht="12">
      <c r="B502" s="174"/>
      <c r="D502" s="148" t="s">
        <v>144</v>
      </c>
      <c r="E502" s="175" t="s">
        <v>3</v>
      </c>
      <c r="F502" s="176" t="s">
        <v>179</v>
      </c>
      <c r="H502" s="177">
        <v>15.211</v>
      </c>
      <c r="I502" s="178"/>
      <c r="L502" s="174"/>
      <c r="M502" s="179"/>
      <c r="N502" s="180"/>
      <c r="O502" s="180"/>
      <c r="P502" s="180"/>
      <c r="Q502" s="180"/>
      <c r="R502" s="180"/>
      <c r="S502" s="180"/>
      <c r="T502" s="181"/>
      <c r="AT502" s="175" t="s">
        <v>144</v>
      </c>
      <c r="AU502" s="175" t="s">
        <v>131</v>
      </c>
      <c r="AV502" s="15" t="s">
        <v>139</v>
      </c>
      <c r="AW502" s="15" t="s">
        <v>34</v>
      </c>
      <c r="AX502" s="15" t="s">
        <v>73</v>
      </c>
      <c r="AY502" s="175" t="s">
        <v>122</v>
      </c>
    </row>
    <row r="503" spans="2:51" s="12" customFormat="1" ht="12">
      <c r="B503" s="151"/>
      <c r="D503" s="148" t="s">
        <v>144</v>
      </c>
      <c r="E503" s="152" t="s">
        <v>3</v>
      </c>
      <c r="F503" s="153" t="s">
        <v>166</v>
      </c>
      <c r="H503" s="152" t="s">
        <v>3</v>
      </c>
      <c r="I503" s="154"/>
      <c r="L503" s="151"/>
      <c r="M503" s="155"/>
      <c r="N503" s="156"/>
      <c r="O503" s="156"/>
      <c r="P503" s="156"/>
      <c r="Q503" s="156"/>
      <c r="R503" s="156"/>
      <c r="S503" s="156"/>
      <c r="T503" s="157"/>
      <c r="AT503" s="152" t="s">
        <v>144</v>
      </c>
      <c r="AU503" s="152" t="s">
        <v>131</v>
      </c>
      <c r="AV503" s="12" t="s">
        <v>81</v>
      </c>
      <c r="AW503" s="12" t="s">
        <v>34</v>
      </c>
      <c r="AX503" s="12" t="s">
        <v>73</v>
      </c>
      <c r="AY503" s="152" t="s">
        <v>122</v>
      </c>
    </row>
    <row r="504" spans="2:51" s="13" customFormat="1" ht="12">
      <c r="B504" s="158"/>
      <c r="D504" s="148" t="s">
        <v>144</v>
      </c>
      <c r="E504" s="159" t="s">
        <v>3</v>
      </c>
      <c r="F504" s="160" t="s">
        <v>299</v>
      </c>
      <c r="H504" s="161">
        <v>14.216</v>
      </c>
      <c r="I504" s="162"/>
      <c r="L504" s="158"/>
      <c r="M504" s="163"/>
      <c r="N504" s="164"/>
      <c r="O504" s="164"/>
      <c r="P504" s="164"/>
      <c r="Q504" s="164"/>
      <c r="R504" s="164"/>
      <c r="S504" s="164"/>
      <c r="T504" s="165"/>
      <c r="AT504" s="159" t="s">
        <v>144</v>
      </c>
      <c r="AU504" s="159" t="s">
        <v>131</v>
      </c>
      <c r="AV504" s="13" t="s">
        <v>131</v>
      </c>
      <c r="AW504" s="13" t="s">
        <v>34</v>
      </c>
      <c r="AX504" s="13" t="s">
        <v>73</v>
      </c>
      <c r="AY504" s="159" t="s">
        <v>122</v>
      </c>
    </row>
    <row r="505" spans="2:51" s="13" customFormat="1" ht="12">
      <c r="B505" s="158"/>
      <c r="D505" s="148" t="s">
        <v>144</v>
      </c>
      <c r="E505" s="159" t="s">
        <v>3</v>
      </c>
      <c r="F505" s="160" t="s">
        <v>300</v>
      </c>
      <c r="H505" s="161">
        <v>-1.17</v>
      </c>
      <c r="I505" s="162"/>
      <c r="L505" s="158"/>
      <c r="M505" s="163"/>
      <c r="N505" s="164"/>
      <c r="O505" s="164"/>
      <c r="P505" s="164"/>
      <c r="Q505" s="164"/>
      <c r="R505" s="164"/>
      <c r="S505" s="164"/>
      <c r="T505" s="165"/>
      <c r="AT505" s="159" t="s">
        <v>144</v>
      </c>
      <c r="AU505" s="159" t="s">
        <v>131</v>
      </c>
      <c r="AV505" s="13" t="s">
        <v>131</v>
      </c>
      <c r="AW505" s="13" t="s">
        <v>34</v>
      </c>
      <c r="AX505" s="13" t="s">
        <v>73</v>
      </c>
      <c r="AY505" s="159" t="s">
        <v>122</v>
      </c>
    </row>
    <row r="506" spans="2:51" s="15" customFormat="1" ht="12">
      <c r="B506" s="174"/>
      <c r="D506" s="148" t="s">
        <v>144</v>
      </c>
      <c r="E506" s="175" t="s">
        <v>3</v>
      </c>
      <c r="F506" s="176" t="s">
        <v>179</v>
      </c>
      <c r="H506" s="177">
        <v>13.046</v>
      </c>
      <c r="I506" s="178"/>
      <c r="L506" s="174"/>
      <c r="M506" s="179"/>
      <c r="N506" s="180"/>
      <c r="O506" s="180"/>
      <c r="P506" s="180"/>
      <c r="Q506" s="180"/>
      <c r="R506" s="180"/>
      <c r="S506" s="180"/>
      <c r="T506" s="181"/>
      <c r="AT506" s="175" t="s">
        <v>144</v>
      </c>
      <c r="AU506" s="175" t="s">
        <v>131</v>
      </c>
      <c r="AV506" s="15" t="s">
        <v>139</v>
      </c>
      <c r="AW506" s="15" t="s">
        <v>34</v>
      </c>
      <c r="AX506" s="15" t="s">
        <v>73</v>
      </c>
      <c r="AY506" s="175" t="s">
        <v>122</v>
      </c>
    </row>
    <row r="507" spans="2:51" s="12" customFormat="1" ht="12">
      <c r="B507" s="151"/>
      <c r="D507" s="148" t="s">
        <v>144</v>
      </c>
      <c r="E507" s="152" t="s">
        <v>3</v>
      </c>
      <c r="F507" s="153" t="s">
        <v>201</v>
      </c>
      <c r="H507" s="152" t="s">
        <v>3</v>
      </c>
      <c r="I507" s="154"/>
      <c r="L507" s="151"/>
      <c r="M507" s="155"/>
      <c r="N507" s="156"/>
      <c r="O507" s="156"/>
      <c r="P507" s="156"/>
      <c r="Q507" s="156"/>
      <c r="R507" s="156"/>
      <c r="S507" s="156"/>
      <c r="T507" s="157"/>
      <c r="AT507" s="152" t="s">
        <v>144</v>
      </c>
      <c r="AU507" s="152" t="s">
        <v>131</v>
      </c>
      <c r="AV507" s="12" t="s">
        <v>81</v>
      </c>
      <c r="AW507" s="12" t="s">
        <v>34</v>
      </c>
      <c r="AX507" s="12" t="s">
        <v>73</v>
      </c>
      <c r="AY507" s="152" t="s">
        <v>122</v>
      </c>
    </row>
    <row r="508" spans="2:51" s="13" customFormat="1" ht="12">
      <c r="B508" s="158"/>
      <c r="D508" s="148" t="s">
        <v>144</v>
      </c>
      <c r="E508" s="159" t="s">
        <v>3</v>
      </c>
      <c r="F508" s="160" t="s">
        <v>301</v>
      </c>
      <c r="H508" s="161">
        <v>10.784</v>
      </c>
      <c r="I508" s="162"/>
      <c r="L508" s="158"/>
      <c r="M508" s="163"/>
      <c r="N508" s="164"/>
      <c r="O508" s="164"/>
      <c r="P508" s="164"/>
      <c r="Q508" s="164"/>
      <c r="R508" s="164"/>
      <c r="S508" s="164"/>
      <c r="T508" s="165"/>
      <c r="AT508" s="159" t="s">
        <v>144</v>
      </c>
      <c r="AU508" s="159" t="s">
        <v>131</v>
      </c>
      <c r="AV508" s="13" t="s">
        <v>131</v>
      </c>
      <c r="AW508" s="13" t="s">
        <v>34</v>
      </c>
      <c r="AX508" s="13" t="s">
        <v>73</v>
      </c>
      <c r="AY508" s="159" t="s">
        <v>122</v>
      </c>
    </row>
    <row r="509" spans="2:51" s="13" customFormat="1" ht="12">
      <c r="B509" s="158"/>
      <c r="D509" s="148" t="s">
        <v>144</v>
      </c>
      <c r="E509" s="159" t="s">
        <v>3</v>
      </c>
      <c r="F509" s="160" t="s">
        <v>302</v>
      </c>
      <c r="H509" s="161">
        <v>-3.12</v>
      </c>
      <c r="I509" s="162"/>
      <c r="L509" s="158"/>
      <c r="M509" s="163"/>
      <c r="N509" s="164"/>
      <c r="O509" s="164"/>
      <c r="P509" s="164"/>
      <c r="Q509" s="164"/>
      <c r="R509" s="164"/>
      <c r="S509" s="164"/>
      <c r="T509" s="165"/>
      <c r="AT509" s="159" t="s">
        <v>144</v>
      </c>
      <c r="AU509" s="159" t="s">
        <v>131</v>
      </c>
      <c r="AV509" s="13" t="s">
        <v>131</v>
      </c>
      <c r="AW509" s="13" t="s">
        <v>34</v>
      </c>
      <c r="AX509" s="13" t="s">
        <v>73</v>
      </c>
      <c r="AY509" s="159" t="s">
        <v>122</v>
      </c>
    </row>
    <row r="510" spans="2:51" s="15" customFormat="1" ht="12">
      <c r="B510" s="174"/>
      <c r="D510" s="148" t="s">
        <v>144</v>
      </c>
      <c r="E510" s="175" t="s">
        <v>3</v>
      </c>
      <c r="F510" s="176" t="s">
        <v>179</v>
      </c>
      <c r="H510" s="177">
        <v>7.664</v>
      </c>
      <c r="I510" s="178"/>
      <c r="L510" s="174"/>
      <c r="M510" s="179"/>
      <c r="N510" s="180"/>
      <c r="O510" s="180"/>
      <c r="P510" s="180"/>
      <c r="Q510" s="180"/>
      <c r="R510" s="180"/>
      <c r="S510" s="180"/>
      <c r="T510" s="181"/>
      <c r="AT510" s="175" t="s">
        <v>144</v>
      </c>
      <c r="AU510" s="175" t="s">
        <v>131</v>
      </c>
      <c r="AV510" s="15" t="s">
        <v>139</v>
      </c>
      <c r="AW510" s="15" t="s">
        <v>34</v>
      </c>
      <c r="AX510" s="15" t="s">
        <v>73</v>
      </c>
      <c r="AY510" s="175" t="s">
        <v>122</v>
      </c>
    </row>
    <row r="511" spans="2:51" s="12" customFormat="1" ht="12">
      <c r="B511" s="151"/>
      <c r="D511" s="148" t="s">
        <v>144</v>
      </c>
      <c r="E511" s="152" t="s">
        <v>3</v>
      </c>
      <c r="F511" s="153" t="s">
        <v>203</v>
      </c>
      <c r="H511" s="152" t="s">
        <v>3</v>
      </c>
      <c r="I511" s="154"/>
      <c r="L511" s="151"/>
      <c r="M511" s="155"/>
      <c r="N511" s="156"/>
      <c r="O511" s="156"/>
      <c r="P511" s="156"/>
      <c r="Q511" s="156"/>
      <c r="R511" s="156"/>
      <c r="S511" s="156"/>
      <c r="T511" s="157"/>
      <c r="AT511" s="152" t="s">
        <v>144</v>
      </c>
      <c r="AU511" s="152" t="s">
        <v>131</v>
      </c>
      <c r="AV511" s="12" t="s">
        <v>81</v>
      </c>
      <c r="AW511" s="12" t="s">
        <v>34</v>
      </c>
      <c r="AX511" s="12" t="s">
        <v>73</v>
      </c>
      <c r="AY511" s="152" t="s">
        <v>122</v>
      </c>
    </row>
    <row r="512" spans="2:51" s="13" customFormat="1" ht="12">
      <c r="B512" s="158"/>
      <c r="D512" s="148" t="s">
        <v>144</v>
      </c>
      <c r="E512" s="159" t="s">
        <v>3</v>
      </c>
      <c r="F512" s="160" t="s">
        <v>303</v>
      </c>
      <c r="H512" s="161">
        <v>8.912</v>
      </c>
      <c r="I512" s="162"/>
      <c r="L512" s="158"/>
      <c r="M512" s="163"/>
      <c r="N512" s="164"/>
      <c r="O512" s="164"/>
      <c r="P512" s="164"/>
      <c r="Q512" s="164"/>
      <c r="R512" s="164"/>
      <c r="S512" s="164"/>
      <c r="T512" s="165"/>
      <c r="AT512" s="159" t="s">
        <v>144</v>
      </c>
      <c r="AU512" s="159" t="s">
        <v>131</v>
      </c>
      <c r="AV512" s="13" t="s">
        <v>131</v>
      </c>
      <c r="AW512" s="13" t="s">
        <v>34</v>
      </c>
      <c r="AX512" s="13" t="s">
        <v>73</v>
      </c>
      <c r="AY512" s="159" t="s">
        <v>122</v>
      </c>
    </row>
    <row r="513" spans="2:51" s="13" customFormat="1" ht="12">
      <c r="B513" s="158"/>
      <c r="D513" s="148" t="s">
        <v>144</v>
      </c>
      <c r="E513" s="159" t="s">
        <v>3</v>
      </c>
      <c r="F513" s="160" t="s">
        <v>304</v>
      </c>
      <c r="H513" s="161">
        <v>-1.56</v>
      </c>
      <c r="I513" s="162"/>
      <c r="L513" s="158"/>
      <c r="M513" s="163"/>
      <c r="N513" s="164"/>
      <c r="O513" s="164"/>
      <c r="P513" s="164"/>
      <c r="Q513" s="164"/>
      <c r="R513" s="164"/>
      <c r="S513" s="164"/>
      <c r="T513" s="165"/>
      <c r="AT513" s="159" t="s">
        <v>144</v>
      </c>
      <c r="AU513" s="159" t="s">
        <v>131</v>
      </c>
      <c r="AV513" s="13" t="s">
        <v>131</v>
      </c>
      <c r="AW513" s="13" t="s">
        <v>34</v>
      </c>
      <c r="AX513" s="13" t="s">
        <v>73</v>
      </c>
      <c r="AY513" s="159" t="s">
        <v>122</v>
      </c>
    </row>
    <row r="514" spans="2:51" s="15" customFormat="1" ht="12">
      <c r="B514" s="174"/>
      <c r="D514" s="148" t="s">
        <v>144</v>
      </c>
      <c r="E514" s="175" t="s">
        <v>3</v>
      </c>
      <c r="F514" s="176" t="s">
        <v>179</v>
      </c>
      <c r="H514" s="177">
        <v>7.352</v>
      </c>
      <c r="I514" s="178"/>
      <c r="L514" s="174"/>
      <c r="M514" s="179"/>
      <c r="N514" s="180"/>
      <c r="O514" s="180"/>
      <c r="P514" s="180"/>
      <c r="Q514" s="180"/>
      <c r="R514" s="180"/>
      <c r="S514" s="180"/>
      <c r="T514" s="181"/>
      <c r="AT514" s="175" t="s">
        <v>144</v>
      </c>
      <c r="AU514" s="175" t="s">
        <v>131</v>
      </c>
      <c r="AV514" s="15" t="s">
        <v>139</v>
      </c>
      <c r="AW514" s="15" t="s">
        <v>34</v>
      </c>
      <c r="AX514" s="15" t="s">
        <v>73</v>
      </c>
      <c r="AY514" s="175" t="s">
        <v>122</v>
      </c>
    </row>
    <row r="515" spans="2:51" s="14" customFormat="1" ht="12">
      <c r="B515" s="166"/>
      <c r="D515" s="148" t="s">
        <v>144</v>
      </c>
      <c r="E515" s="167" t="s">
        <v>3</v>
      </c>
      <c r="F515" s="168" t="s">
        <v>169</v>
      </c>
      <c r="H515" s="169">
        <v>122.989</v>
      </c>
      <c r="I515" s="170"/>
      <c r="L515" s="166"/>
      <c r="M515" s="171"/>
      <c r="N515" s="172"/>
      <c r="O515" s="172"/>
      <c r="P515" s="172"/>
      <c r="Q515" s="172"/>
      <c r="R515" s="172"/>
      <c r="S515" s="172"/>
      <c r="T515" s="173"/>
      <c r="AT515" s="167" t="s">
        <v>144</v>
      </c>
      <c r="AU515" s="167" t="s">
        <v>131</v>
      </c>
      <c r="AV515" s="14" t="s">
        <v>130</v>
      </c>
      <c r="AW515" s="14" t="s">
        <v>34</v>
      </c>
      <c r="AX515" s="14" t="s">
        <v>81</v>
      </c>
      <c r="AY515" s="167" t="s">
        <v>122</v>
      </c>
    </row>
    <row r="516" spans="2:63" s="11" customFormat="1" ht="22.9" customHeight="1">
      <c r="B516" s="129"/>
      <c r="D516" s="130" t="s">
        <v>72</v>
      </c>
      <c r="E516" s="136" t="s">
        <v>305</v>
      </c>
      <c r="F516" s="136" t="s">
        <v>306</v>
      </c>
      <c r="I516" s="132"/>
      <c r="J516" s="137">
        <f>BK516</f>
        <v>23424.29</v>
      </c>
      <c r="L516" s="129"/>
      <c r="M516" s="311" t="s">
        <v>3</v>
      </c>
      <c r="N516" s="312"/>
      <c r="O516" s="312"/>
      <c r="P516" s="312"/>
      <c r="Q516" s="312"/>
      <c r="R516" s="312"/>
      <c r="S516" s="312"/>
      <c r="T516" s="313"/>
      <c r="AR516" s="130" t="s">
        <v>81</v>
      </c>
      <c r="AT516" s="134" t="s">
        <v>72</v>
      </c>
      <c r="AU516" s="134" t="s">
        <v>81</v>
      </c>
      <c r="AY516" s="130" t="s">
        <v>122</v>
      </c>
      <c r="BK516" s="135">
        <f>SUM(BK517:BK524)</f>
        <v>23424.29</v>
      </c>
    </row>
    <row r="517" spans="2:65" s="1" customFormat="1" ht="16.5" customHeight="1">
      <c r="B517" s="138"/>
      <c r="C517" s="139" t="s">
        <v>307</v>
      </c>
      <c r="D517" s="139" t="s">
        <v>125</v>
      </c>
      <c r="E517" s="140" t="s">
        <v>308</v>
      </c>
      <c r="F517" s="141" t="s">
        <v>309</v>
      </c>
      <c r="G517" s="142" t="s">
        <v>310</v>
      </c>
      <c r="H517" s="143">
        <v>14.408</v>
      </c>
      <c r="I517" s="144">
        <v>520.8</v>
      </c>
      <c r="J517" s="145">
        <f>ROUND(I517*H517,2)</f>
        <v>7503.69</v>
      </c>
      <c r="K517" s="141" t="s">
        <v>129</v>
      </c>
      <c r="L517" s="33"/>
      <c r="M517" s="314" t="s">
        <v>3</v>
      </c>
      <c r="N517" s="315"/>
      <c r="O517" s="315"/>
      <c r="P517" s="315"/>
      <c r="Q517" s="315"/>
      <c r="R517" s="315"/>
      <c r="S517" s="315"/>
      <c r="T517" s="316"/>
      <c r="AR517" s="146" t="s">
        <v>130</v>
      </c>
      <c r="AT517" s="146" t="s">
        <v>125</v>
      </c>
      <c r="AU517" s="146" t="s">
        <v>131</v>
      </c>
      <c r="AY517" s="18" t="s">
        <v>122</v>
      </c>
      <c r="BE517" s="147">
        <f>IF(N517="základní",J517,0)</f>
        <v>0</v>
      </c>
      <c r="BF517" s="147">
        <f>IF(N517="snížená",J517,0)</f>
        <v>0</v>
      </c>
      <c r="BG517" s="147">
        <f>IF(N517="zákl. přenesená",J517,0)</f>
        <v>0</v>
      </c>
      <c r="BH517" s="147">
        <f>IF(N517="sníž. přenesená",J517,0)</f>
        <v>0</v>
      </c>
      <c r="BI517" s="147">
        <f>IF(N517="nulová",J517,0)</f>
        <v>0</v>
      </c>
      <c r="BJ517" s="18" t="s">
        <v>131</v>
      </c>
      <c r="BK517" s="147">
        <f>ROUND(I517*H517,2)</f>
        <v>7503.69</v>
      </c>
      <c r="BL517" s="18" t="s">
        <v>130</v>
      </c>
      <c r="BM517" s="146" t="s">
        <v>311</v>
      </c>
    </row>
    <row r="518" spans="2:47" s="1" customFormat="1" ht="19.5">
      <c r="B518" s="33"/>
      <c r="D518" s="148" t="s">
        <v>133</v>
      </c>
      <c r="F518" s="149" t="s">
        <v>312</v>
      </c>
      <c r="I518" s="89"/>
      <c r="L518" s="33"/>
      <c r="M518" s="150"/>
      <c r="N518" s="53"/>
      <c r="O518" s="53"/>
      <c r="P518" s="53"/>
      <c r="Q518" s="53"/>
      <c r="R518" s="53"/>
      <c r="S518" s="53"/>
      <c r="T518" s="54"/>
      <c r="AT518" s="18" t="s">
        <v>133</v>
      </c>
      <c r="AU518" s="18" t="s">
        <v>131</v>
      </c>
    </row>
    <row r="519" spans="2:65" s="1" customFormat="1" ht="16.5" customHeight="1">
      <c r="B519" s="138"/>
      <c r="C519" s="139" t="s">
        <v>313</v>
      </c>
      <c r="D519" s="139" t="s">
        <v>125</v>
      </c>
      <c r="E519" s="140" t="s">
        <v>314</v>
      </c>
      <c r="F519" s="141" t="s">
        <v>315</v>
      </c>
      <c r="G519" s="142" t="s">
        <v>310</v>
      </c>
      <c r="H519" s="143">
        <v>14.408</v>
      </c>
      <c r="I519" s="144">
        <v>199.07999999999998</v>
      </c>
      <c r="J519" s="145">
        <f>ROUND(I519*H519,2)</f>
        <v>2868.34</v>
      </c>
      <c r="K519" s="141" t="s">
        <v>129</v>
      </c>
      <c r="L519" s="33"/>
      <c r="M519" s="314" t="s">
        <v>3</v>
      </c>
      <c r="N519" s="315"/>
      <c r="O519" s="315"/>
      <c r="P519" s="315"/>
      <c r="Q519" s="315"/>
      <c r="R519" s="315"/>
      <c r="S519" s="315"/>
      <c r="T519" s="316"/>
      <c r="AR519" s="146" t="s">
        <v>130</v>
      </c>
      <c r="AT519" s="146" t="s">
        <v>125</v>
      </c>
      <c r="AU519" s="146" t="s">
        <v>131</v>
      </c>
      <c r="AY519" s="18" t="s">
        <v>122</v>
      </c>
      <c r="BE519" s="147">
        <f>IF(N519="základní",J519,0)</f>
        <v>0</v>
      </c>
      <c r="BF519" s="147">
        <f>IF(N519="snížená",J519,0)</f>
        <v>0</v>
      </c>
      <c r="BG519" s="147">
        <f>IF(N519="zákl. přenesená",J519,0)</f>
        <v>0</v>
      </c>
      <c r="BH519" s="147">
        <f>IF(N519="sníž. přenesená",J519,0)</f>
        <v>0</v>
      </c>
      <c r="BI519" s="147">
        <f>IF(N519="nulová",J519,0)</f>
        <v>0</v>
      </c>
      <c r="BJ519" s="18" t="s">
        <v>131</v>
      </c>
      <c r="BK519" s="147">
        <f>ROUND(I519*H519,2)</f>
        <v>2868.34</v>
      </c>
      <c r="BL519" s="18" t="s">
        <v>130</v>
      </c>
      <c r="BM519" s="146" t="s">
        <v>316</v>
      </c>
    </row>
    <row r="520" spans="2:47" s="1" customFormat="1" ht="12">
      <c r="B520" s="33"/>
      <c r="D520" s="148" t="s">
        <v>133</v>
      </c>
      <c r="F520" s="149" t="s">
        <v>317</v>
      </c>
      <c r="I520" s="89"/>
      <c r="L520" s="33"/>
      <c r="M520" s="150"/>
      <c r="N520" s="53"/>
      <c r="O520" s="53"/>
      <c r="P520" s="53"/>
      <c r="Q520" s="53"/>
      <c r="R520" s="53"/>
      <c r="S520" s="53"/>
      <c r="T520" s="54"/>
      <c r="AT520" s="18" t="s">
        <v>133</v>
      </c>
      <c r="AU520" s="18" t="s">
        <v>131</v>
      </c>
    </row>
    <row r="521" spans="2:65" s="1" customFormat="1" ht="16.5" customHeight="1">
      <c r="B521" s="138"/>
      <c r="C521" s="139" t="s">
        <v>318</v>
      </c>
      <c r="D521" s="139" t="s">
        <v>125</v>
      </c>
      <c r="E521" s="140" t="s">
        <v>319</v>
      </c>
      <c r="F521" s="141" t="s">
        <v>320</v>
      </c>
      <c r="G521" s="142" t="s">
        <v>310</v>
      </c>
      <c r="H521" s="143">
        <v>14.408</v>
      </c>
      <c r="I521" s="144">
        <v>8.652000000000001</v>
      </c>
      <c r="J521" s="145">
        <f>ROUND(I521*H521,2)</f>
        <v>124.66</v>
      </c>
      <c r="K521" s="141" t="s">
        <v>129</v>
      </c>
      <c r="L521" s="33"/>
      <c r="M521" s="314" t="s">
        <v>3</v>
      </c>
      <c r="N521" s="315"/>
      <c r="O521" s="315"/>
      <c r="P521" s="315"/>
      <c r="Q521" s="315"/>
      <c r="R521" s="315"/>
      <c r="S521" s="315"/>
      <c r="T521" s="316"/>
      <c r="AR521" s="146" t="s">
        <v>130</v>
      </c>
      <c r="AT521" s="146" t="s">
        <v>125</v>
      </c>
      <c r="AU521" s="146" t="s">
        <v>131</v>
      </c>
      <c r="AY521" s="18" t="s">
        <v>122</v>
      </c>
      <c r="BE521" s="147">
        <f>IF(N521="základní",J521,0)</f>
        <v>0</v>
      </c>
      <c r="BF521" s="147">
        <f>IF(N521="snížená",J521,0)</f>
        <v>0</v>
      </c>
      <c r="BG521" s="147">
        <f>IF(N521="zákl. přenesená",J521,0)</f>
        <v>0</v>
      </c>
      <c r="BH521" s="147">
        <f>IF(N521="sníž. přenesená",J521,0)</f>
        <v>0</v>
      </c>
      <c r="BI521" s="147">
        <f>IF(N521="nulová",J521,0)</f>
        <v>0</v>
      </c>
      <c r="BJ521" s="18" t="s">
        <v>131</v>
      </c>
      <c r="BK521" s="147">
        <f>ROUND(I521*H521,2)</f>
        <v>124.66</v>
      </c>
      <c r="BL521" s="18" t="s">
        <v>130</v>
      </c>
      <c r="BM521" s="146" t="s">
        <v>321</v>
      </c>
    </row>
    <row r="522" spans="2:47" s="1" customFormat="1" ht="19.5">
      <c r="B522" s="33"/>
      <c r="D522" s="148" t="s">
        <v>133</v>
      </c>
      <c r="F522" s="149" t="s">
        <v>322</v>
      </c>
      <c r="I522" s="89"/>
      <c r="L522" s="33"/>
      <c r="M522" s="150"/>
      <c r="N522" s="53"/>
      <c r="O522" s="53"/>
      <c r="P522" s="53"/>
      <c r="Q522" s="53"/>
      <c r="R522" s="53"/>
      <c r="S522" s="53"/>
      <c r="T522" s="54"/>
      <c r="AT522" s="18" t="s">
        <v>133</v>
      </c>
      <c r="AU522" s="18" t="s">
        <v>131</v>
      </c>
    </row>
    <row r="523" spans="2:65" s="1" customFormat="1" ht="16.5" customHeight="1">
      <c r="B523" s="138"/>
      <c r="C523" s="139" t="s">
        <v>323</v>
      </c>
      <c r="D523" s="139" t="s">
        <v>125</v>
      </c>
      <c r="E523" s="140" t="s">
        <v>324</v>
      </c>
      <c r="F523" s="141" t="s">
        <v>325</v>
      </c>
      <c r="G523" s="142" t="s">
        <v>310</v>
      </c>
      <c r="H523" s="143">
        <v>13.5</v>
      </c>
      <c r="I523" s="144">
        <v>957.5999999999999</v>
      </c>
      <c r="J523" s="145">
        <f>ROUND(I523*H523,2)</f>
        <v>12927.6</v>
      </c>
      <c r="K523" s="141" t="s">
        <v>129</v>
      </c>
      <c r="L523" s="33"/>
      <c r="M523" s="314" t="s">
        <v>3</v>
      </c>
      <c r="N523" s="315"/>
      <c r="O523" s="315"/>
      <c r="P523" s="315"/>
      <c r="Q523" s="315"/>
      <c r="R523" s="315"/>
      <c r="S523" s="315"/>
      <c r="T523" s="316"/>
      <c r="AR523" s="146" t="s">
        <v>130</v>
      </c>
      <c r="AT523" s="146" t="s">
        <v>125</v>
      </c>
      <c r="AU523" s="146" t="s">
        <v>131</v>
      </c>
      <c r="AY523" s="18" t="s">
        <v>122</v>
      </c>
      <c r="BE523" s="147">
        <f>IF(N523="základní",J523,0)</f>
        <v>0</v>
      </c>
      <c r="BF523" s="147">
        <f>IF(N523="snížená",J523,0)</f>
        <v>0</v>
      </c>
      <c r="BG523" s="147">
        <f>IF(N523="zákl. přenesená",J523,0)</f>
        <v>0</v>
      </c>
      <c r="BH523" s="147">
        <f>IF(N523="sníž. přenesená",J523,0)</f>
        <v>0</v>
      </c>
      <c r="BI523" s="147">
        <f>IF(N523="nulová",J523,0)</f>
        <v>0</v>
      </c>
      <c r="BJ523" s="18" t="s">
        <v>131</v>
      </c>
      <c r="BK523" s="147">
        <f>ROUND(I523*H523,2)</f>
        <v>12927.6</v>
      </c>
      <c r="BL523" s="18" t="s">
        <v>130</v>
      </c>
      <c r="BM523" s="146" t="s">
        <v>326</v>
      </c>
    </row>
    <row r="524" spans="2:47" s="1" customFormat="1" ht="19.5">
      <c r="B524" s="33"/>
      <c r="D524" s="148" t="s">
        <v>133</v>
      </c>
      <c r="F524" s="149" t="s">
        <v>327</v>
      </c>
      <c r="I524" s="89"/>
      <c r="L524" s="33"/>
      <c r="M524" s="150"/>
      <c r="N524" s="53"/>
      <c r="O524" s="53"/>
      <c r="P524" s="53"/>
      <c r="Q524" s="53"/>
      <c r="R524" s="53"/>
      <c r="S524" s="53"/>
      <c r="T524" s="54"/>
      <c r="AT524" s="18" t="s">
        <v>133</v>
      </c>
      <c r="AU524" s="18" t="s">
        <v>131</v>
      </c>
    </row>
    <row r="525" spans="2:63" s="11" customFormat="1" ht="22.9" customHeight="1">
      <c r="B525" s="129"/>
      <c r="D525" s="130" t="s">
        <v>72</v>
      </c>
      <c r="E525" s="136" t="s">
        <v>328</v>
      </c>
      <c r="F525" s="136" t="s">
        <v>329</v>
      </c>
      <c r="I525" s="132"/>
      <c r="J525" s="137">
        <f>BK525</f>
        <v>4581.36</v>
      </c>
      <c r="L525" s="129"/>
      <c r="M525" s="311" t="s">
        <v>3</v>
      </c>
      <c r="N525" s="312"/>
      <c r="O525" s="312"/>
      <c r="P525" s="312"/>
      <c r="Q525" s="312"/>
      <c r="R525" s="312"/>
      <c r="S525" s="312"/>
      <c r="T525" s="313"/>
      <c r="AR525" s="130" t="s">
        <v>81</v>
      </c>
      <c r="AT525" s="134" t="s">
        <v>72</v>
      </c>
      <c r="AU525" s="134" t="s">
        <v>81</v>
      </c>
      <c r="AY525" s="130" t="s">
        <v>122</v>
      </c>
      <c r="BK525" s="135">
        <f>SUM(BK526:BK527)</f>
        <v>4581.36</v>
      </c>
    </row>
    <row r="526" spans="2:65" s="1" customFormat="1" ht="16.5" customHeight="1">
      <c r="B526" s="138"/>
      <c r="C526" s="139" t="s">
        <v>330</v>
      </c>
      <c r="D526" s="139" t="s">
        <v>125</v>
      </c>
      <c r="E526" s="140" t="s">
        <v>331</v>
      </c>
      <c r="F526" s="141" t="s">
        <v>332</v>
      </c>
      <c r="G526" s="142" t="s">
        <v>310</v>
      </c>
      <c r="H526" s="143">
        <v>5.05</v>
      </c>
      <c r="I526" s="144">
        <v>907.1999999999999</v>
      </c>
      <c r="J526" s="145">
        <f>ROUND(I526*H526,2)</f>
        <v>4581.36</v>
      </c>
      <c r="K526" s="141" t="s">
        <v>129</v>
      </c>
      <c r="L526" s="33"/>
      <c r="M526" s="314" t="s">
        <v>3</v>
      </c>
      <c r="N526" s="315"/>
      <c r="O526" s="315"/>
      <c r="P526" s="315"/>
      <c r="Q526" s="315"/>
      <c r="R526" s="315"/>
      <c r="S526" s="315"/>
      <c r="T526" s="316"/>
      <c r="AR526" s="146" t="s">
        <v>130</v>
      </c>
      <c r="AT526" s="146" t="s">
        <v>125</v>
      </c>
      <c r="AU526" s="146" t="s">
        <v>131</v>
      </c>
      <c r="AY526" s="18" t="s">
        <v>122</v>
      </c>
      <c r="BE526" s="147">
        <f>IF(N526="základní",J526,0)</f>
        <v>0</v>
      </c>
      <c r="BF526" s="147">
        <f>IF(N526="snížená",J526,0)</f>
        <v>0</v>
      </c>
      <c r="BG526" s="147">
        <f>IF(N526="zákl. přenesená",J526,0)</f>
        <v>0</v>
      </c>
      <c r="BH526" s="147">
        <f>IF(N526="sníž. přenesená",J526,0)</f>
        <v>0</v>
      </c>
      <c r="BI526" s="147">
        <f>IF(N526="nulová",J526,0)</f>
        <v>0</v>
      </c>
      <c r="BJ526" s="18" t="s">
        <v>131</v>
      </c>
      <c r="BK526" s="147">
        <f>ROUND(I526*H526,2)</f>
        <v>4581.36</v>
      </c>
      <c r="BL526" s="18" t="s">
        <v>130</v>
      </c>
      <c r="BM526" s="146" t="s">
        <v>333</v>
      </c>
    </row>
    <row r="527" spans="2:47" s="1" customFormat="1" ht="19.5">
      <c r="B527" s="33"/>
      <c r="D527" s="148" t="s">
        <v>133</v>
      </c>
      <c r="F527" s="149" t="s">
        <v>334</v>
      </c>
      <c r="I527" s="89"/>
      <c r="L527" s="33"/>
      <c r="M527" s="150"/>
      <c r="N527" s="53"/>
      <c r="O527" s="53"/>
      <c r="P527" s="53"/>
      <c r="Q527" s="53"/>
      <c r="R527" s="53"/>
      <c r="S527" s="53"/>
      <c r="T527" s="54"/>
      <c r="AT527" s="18" t="s">
        <v>133</v>
      </c>
      <c r="AU527" s="18" t="s">
        <v>131</v>
      </c>
    </row>
    <row r="528" spans="2:63" s="11" customFormat="1" ht="25.9" customHeight="1">
      <c r="B528" s="129"/>
      <c r="D528" s="130" t="s">
        <v>72</v>
      </c>
      <c r="E528" s="131" t="s">
        <v>335</v>
      </c>
      <c r="F528" s="131" t="s">
        <v>336</v>
      </c>
      <c r="I528" s="132"/>
      <c r="J528" s="133">
        <f>BK528</f>
        <v>31322.090000000004</v>
      </c>
      <c r="L528" s="129"/>
      <c r="M528" s="311" t="s">
        <v>3</v>
      </c>
      <c r="N528" s="312"/>
      <c r="O528" s="312"/>
      <c r="P528" s="312"/>
      <c r="Q528" s="312"/>
      <c r="R528" s="312"/>
      <c r="S528" s="312"/>
      <c r="T528" s="313"/>
      <c r="AR528" s="130" t="s">
        <v>81</v>
      </c>
      <c r="AT528" s="134" t="s">
        <v>72</v>
      </c>
      <c r="AU528" s="134" t="s">
        <v>73</v>
      </c>
      <c r="AY528" s="130" t="s">
        <v>122</v>
      </c>
      <c r="BK528" s="135">
        <f>SUM(BK529:BK562)</f>
        <v>31322.090000000004</v>
      </c>
    </row>
    <row r="529" spans="2:65" s="1" customFormat="1" ht="16.5" customHeight="1">
      <c r="B529" s="138"/>
      <c r="C529" s="139" t="s">
        <v>8</v>
      </c>
      <c r="D529" s="139" t="s">
        <v>125</v>
      </c>
      <c r="E529" s="140" t="s">
        <v>337</v>
      </c>
      <c r="F529" s="141" t="s">
        <v>338</v>
      </c>
      <c r="G529" s="142" t="s">
        <v>339</v>
      </c>
      <c r="H529" s="143">
        <v>1</v>
      </c>
      <c r="I529" s="144">
        <v>1680</v>
      </c>
      <c r="J529" s="145">
        <f>ROUND(I529*H529,2)</f>
        <v>1680</v>
      </c>
      <c r="K529" s="141" t="s">
        <v>3</v>
      </c>
      <c r="L529" s="33"/>
      <c r="M529" s="314" t="s">
        <v>3</v>
      </c>
      <c r="N529" s="315"/>
      <c r="O529" s="315"/>
      <c r="P529" s="315"/>
      <c r="Q529" s="315"/>
      <c r="R529" s="315"/>
      <c r="S529" s="315"/>
      <c r="T529" s="316"/>
      <c r="AR529" s="146" t="s">
        <v>130</v>
      </c>
      <c r="AT529" s="146" t="s">
        <v>125</v>
      </c>
      <c r="AU529" s="146" t="s">
        <v>81</v>
      </c>
      <c r="AY529" s="18" t="s">
        <v>122</v>
      </c>
      <c r="BE529" s="147">
        <f>IF(N529="základní",J529,0)</f>
        <v>0</v>
      </c>
      <c r="BF529" s="147">
        <f>IF(N529="snížená",J529,0)</f>
        <v>0</v>
      </c>
      <c r="BG529" s="147">
        <f>IF(N529="zákl. přenesená",J529,0)</f>
        <v>0</v>
      </c>
      <c r="BH529" s="147">
        <f>IF(N529="sníž. přenesená",J529,0)</f>
        <v>0</v>
      </c>
      <c r="BI529" s="147">
        <f>IF(N529="nulová",J529,0)</f>
        <v>0</v>
      </c>
      <c r="BJ529" s="18" t="s">
        <v>131</v>
      </c>
      <c r="BK529" s="147">
        <f>ROUND(I529*H529,2)</f>
        <v>1680</v>
      </c>
      <c r="BL529" s="18" t="s">
        <v>130</v>
      </c>
      <c r="BM529" s="146" t="s">
        <v>340</v>
      </c>
    </row>
    <row r="530" spans="2:47" s="1" customFormat="1" ht="12">
      <c r="B530" s="33"/>
      <c r="D530" s="148" t="s">
        <v>133</v>
      </c>
      <c r="F530" s="149" t="s">
        <v>338</v>
      </c>
      <c r="I530" s="89"/>
      <c r="L530" s="33"/>
      <c r="M530" s="150"/>
      <c r="N530" s="53"/>
      <c r="O530" s="53"/>
      <c r="P530" s="53"/>
      <c r="Q530" s="53"/>
      <c r="R530" s="53"/>
      <c r="S530" s="53"/>
      <c r="T530" s="54"/>
      <c r="AT530" s="18" t="s">
        <v>133</v>
      </c>
      <c r="AU530" s="18" t="s">
        <v>81</v>
      </c>
    </row>
    <row r="531" spans="2:65" s="1" customFormat="1" ht="16.5" customHeight="1">
      <c r="B531" s="138"/>
      <c r="C531" s="139" t="s">
        <v>341</v>
      </c>
      <c r="D531" s="139" t="s">
        <v>125</v>
      </c>
      <c r="E531" s="140" t="s">
        <v>342</v>
      </c>
      <c r="F531" s="141" t="s">
        <v>343</v>
      </c>
      <c r="G531" s="142" t="s">
        <v>344</v>
      </c>
      <c r="H531" s="143">
        <v>1</v>
      </c>
      <c r="I531" s="144">
        <v>672</v>
      </c>
      <c r="J531" s="145">
        <f>ROUND(I531*H531,2)</f>
        <v>672</v>
      </c>
      <c r="K531" s="141" t="s">
        <v>3</v>
      </c>
      <c r="L531" s="33"/>
      <c r="M531" s="314" t="s">
        <v>3</v>
      </c>
      <c r="N531" s="315"/>
      <c r="O531" s="315"/>
      <c r="P531" s="315"/>
      <c r="Q531" s="315"/>
      <c r="R531" s="315"/>
      <c r="S531" s="315"/>
      <c r="T531" s="316"/>
      <c r="AR531" s="146" t="s">
        <v>130</v>
      </c>
      <c r="AT531" s="146" t="s">
        <v>125</v>
      </c>
      <c r="AU531" s="146" t="s">
        <v>81</v>
      </c>
      <c r="AY531" s="18" t="s">
        <v>122</v>
      </c>
      <c r="BE531" s="147">
        <f>IF(N531="základní",J531,0)</f>
        <v>0</v>
      </c>
      <c r="BF531" s="147">
        <f>IF(N531="snížená",J531,0)</f>
        <v>0</v>
      </c>
      <c r="BG531" s="147">
        <f>IF(N531="zákl. přenesená",J531,0)</f>
        <v>0</v>
      </c>
      <c r="BH531" s="147">
        <f>IF(N531="sníž. přenesená",J531,0)</f>
        <v>0</v>
      </c>
      <c r="BI531" s="147">
        <f>IF(N531="nulová",J531,0)</f>
        <v>0</v>
      </c>
      <c r="BJ531" s="18" t="s">
        <v>131</v>
      </c>
      <c r="BK531" s="147">
        <f>ROUND(I531*H531,2)</f>
        <v>672</v>
      </c>
      <c r="BL531" s="18" t="s">
        <v>130</v>
      </c>
      <c r="BM531" s="146" t="s">
        <v>345</v>
      </c>
    </row>
    <row r="532" spans="2:47" s="1" customFormat="1" ht="12">
      <c r="B532" s="33"/>
      <c r="D532" s="148" t="s">
        <v>133</v>
      </c>
      <c r="F532" s="149" t="s">
        <v>343</v>
      </c>
      <c r="I532" s="89"/>
      <c r="L532" s="33"/>
      <c r="M532" s="150"/>
      <c r="N532" s="53"/>
      <c r="O532" s="53"/>
      <c r="P532" s="53"/>
      <c r="Q532" s="53"/>
      <c r="R532" s="53"/>
      <c r="S532" s="53"/>
      <c r="T532" s="54"/>
      <c r="AT532" s="18" t="s">
        <v>133</v>
      </c>
      <c r="AU532" s="18" t="s">
        <v>81</v>
      </c>
    </row>
    <row r="533" spans="2:65" s="1" customFormat="1" ht="16.5" customHeight="1">
      <c r="B533" s="138"/>
      <c r="C533" s="139" t="s">
        <v>346</v>
      </c>
      <c r="D533" s="139" t="s">
        <v>125</v>
      </c>
      <c r="E533" s="140" t="s">
        <v>347</v>
      </c>
      <c r="F533" s="141" t="s">
        <v>348</v>
      </c>
      <c r="G533" s="142" t="s">
        <v>344</v>
      </c>
      <c r="H533" s="143">
        <v>20</v>
      </c>
      <c r="I533" s="144">
        <v>80.30399999999999</v>
      </c>
      <c r="J533" s="145">
        <f>ROUND(I533*H533,2)</f>
        <v>1606.08</v>
      </c>
      <c r="K533" s="141" t="s">
        <v>3</v>
      </c>
      <c r="L533" s="33"/>
      <c r="M533" s="314" t="s">
        <v>3</v>
      </c>
      <c r="N533" s="315"/>
      <c r="O533" s="315"/>
      <c r="P533" s="315"/>
      <c r="Q533" s="315"/>
      <c r="R533" s="315"/>
      <c r="S533" s="315"/>
      <c r="T533" s="316"/>
      <c r="AR533" s="146" t="s">
        <v>130</v>
      </c>
      <c r="AT533" s="146" t="s">
        <v>125</v>
      </c>
      <c r="AU533" s="146" t="s">
        <v>81</v>
      </c>
      <c r="AY533" s="18" t="s">
        <v>122</v>
      </c>
      <c r="BE533" s="147">
        <f>IF(N533="základní",J533,0)</f>
        <v>0</v>
      </c>
      <c r="BF533" s="147">
        <f>IF(N533="snížená",J533,0)</f>
        <v>0</v>
      </c>
      <c r="BG533" s="147">
        <f>IF(N533="zákl. přenesená",J533,0)</f>
        <v>0</v>
      </c>
      <c r="BH533" s="147">
        <f>IF(N533="sníž. přenesená",J533,0)</f>
        <v>0</v>
      </c>
      <c r="BI533" s="147">
        <f>IF(N533="nulová",J533,0)</f>
        <v>0</v>
      </c>
      <c r="BJ533" s="18" t="s">
        <v>131</v>
      </c>
      <c r="BK533" s="147">
        <f>ROUND(I533*H533,2)</f>
        <v>1606.08</v>
      </c>
      <c r="BL533" s="18" t="s">
        <v>130</v>
      </c>
      <c r="BM533" s="146" t="s">
        <v>349</v>
      </c>
    </row>
    <row r="534" spans="2:47" s="1" customFormat="1" ht="12">
      <c r="B534" s="33"/>
      <c r="D534" s="148" t="s">
        <v>133</v>
      </c>
      <c r="F534" s="149" t="s">
        <v>348</v>
      </c>
      <c r="I534" s="89"/>
      <c r="L534" s="33"/>
      <c r="M534" s="150"/>
      <c r="N534" s="53"/>
      <c r="O534" s="53"/>
      <c r="P534" s="53"/>
      <c r="Q534" s="53"/>
      <c r="R534" s="53"/>
      <c r="S534" s="53"/>
      <c r="T534" s="54"/>
      <c r="AT534" s="18" t="s">
        <v>133</v>
      </c>
      <c r="AU534" s="18" t="s">
        <v>81</v>
      </c>
    </row>
    <row r="535" spans="2:65" s="1" customFormat="1" ht="16.5" customHeight="1">
      <c r="B535" s="138"/>
      <c r="C535" s="182" t="s">
        <v>350</v>
      </c>
      <c r="D535" s="182" t="s">
        <v>351</v>
      </c>
      <c r="E535" s="183" t="s">
        <v>352</v>
      </c>
      <c r="F535" s="184" t="s">
        <v>353</v>
      </c>
      <c r="G535" s="185" t="s">
        <v>173</v>
      </c>
      <c r="H535" s="186">
        <v>10</v>
      </c>
      <c r="I535" s="187">
        <v>72.66</v>
      </c>
      <c r="J535" s="188">
        <f>ROUND(I535*H535,2)</f>
        <v>726.6</v>
      </c>
      <c r="K535" s="184" t="s">
        <v>129</v>
      </c>
      <c r="L535" s="189"/>
      <c r="M535" s="314" t="s">
        <v>3</v>
      </c>
      <c r="N535" s="315"/>
      <c r="O535" s="315"/>
      <c r="P535" s="315"/>
      <c r="Q535" s="315"/>
      <c r="R535" s="315"/>
      <c r="S535" s="315"/>
      <c r="T535" s="316"/>
      <c r="AR535" s="146" t="s">
        <v>235</v>
      </c>
      <c r="AT535" s="146" t="s">
        <v>351</v>
      </c>
      <c r="AU535" s="146" t="s">
        <v>81</v>
      </c>
      <c r="AY535" s="18" t="s">
        <v>122</v>
      </c>
      <c r="BE535" s="147">
        <f>IF(N535="základní",J535,0)</f>
        <v>0</v>
      </c>
      <c r="BF535" s="147">
        <f>IF(N535="snížená",J535,0)</f>
        <v>0</v>
      </c>
      <c r="BG535" s="147">
        <f>IF(N535="zákl. přenesená",J535,0)</f>
        <v>0</v>
      </c>
      <c r="BH535" s="147">
        <f>IF(N535="sníž. přenesená",J535,0)</f>
        <v>0</v>
      </c>
      <c r="BI535" s="147">
        <f>IF(N535="nulová",J535,0)</f>
        <v>0</v>
      </c>
      <c r="BJ535" s="18" t="s">
        <v>131</v>
      </c>
      <c r="BK535" s="147">
        <f>ROUND(I535*H535,2)</f>
        <v>726.6</v>
      </c>
      <c r="BL535" s="18" t="s">
        <v>130</v>
      </c>
      <c r="BM535" s="146" t="s">
        <v>354</v>
      </c>
    </row>
    <row r="536" spans="2:47" s="1" customFormat="1" ht="12">
      <c r="B536" s="33"/>
      <c r="D536" s="148" t="s">
        <v>133</v>
      </c>
      <c r="F536" s="149" t="s">
        <v>353</v>
      </c>
      <c r="I536" s="89"/>
      <c r="L536" s="33"/>
      <c r="M536" s="150"/>
      <c r="N536" s="53"/>
      <c r="O536" s="53"/>
      <c r="P536" s="53"/>
      <c r="Q536" s="53"/>
      <c r="R536" s="53"/>
      <c r="S536" s="53"/>
      <c r="T536" s="54"/>
      <c r="AT536" s="18" t="s">
        <v>133</v>
      </c>
      <c r="AU536" s="18" t="s">
        <v>81</v>
      </c>
    </row>
    <row r="537" spans="2:65" s="1" customFormat="1" ht="16.5" customHeight="1">
      <c r="B537" s="138"/>
      <c r="C537" s="182" t="s">
        <v>355</v>
      </c>
      <c r="D537" s="182" t="s">
        <v>351</v>
      </c>
      <c r="E537" s="183" t="s">
        <v>356</v>
      </c>
      <c r="F537" s="184" t="s">
        <v>357</v>
      </c>
      <c r="G537" s="185" t="s">
        <v>358</v>
      </c>
      <c r="H537" s="186">
        <v>0.4</v>
      </c>
      <c r="I537" s="187">
        <v>226.79999999999998</v>
      </c>
      <c r="J537" s="188">
        <f>ROUND(I537*H537,2)</f>
        <v>90.72</v>
      </c>
      <c r="K537" s="184" t="s">
        <v>129</v>
      </c>
      <c r="L537" s="189"/>
      <c r="M537" s="314" t="s">
        <v>3</v>
      </c>
      <c r="N537" s="315"/>
      <c r="O537" s="315"/>
      <c r="P537" s="315"/>
      <c r="Q537" s="315"/>
      <c r="R537" s="315"/>
      <c r="S537" s="315"/>
      <c r="T537" s="316"/>
      <c r="AR537" s="146" t="s">
        <v>235</v>
      </c>
      <c r="AT537" s="146" t="s">
        <v>351</v>
      </c>
      <c r="AU537" s="146" t="s">
        <v>81</v>
      </c>
      <c r="AY537" s="18" t="s">
        <v>122</v>
      </c>
      <c r="BE537" s="147">
        <f>IF(N537="základní",J537,0)</f>
        <v>0</v>
      </c>
      <c r="BF537" s="147">
        <f>IF(N537="snížená",J537,0)</f>
        <v>0</v>
      </c>
      <c r="BG537" s="147">
        <f>IF(N537="zákl. přenesená",J537,0)</f>
        <v>0</v>
      </c>
      <c r="BH537" s="147">
        <f>IF(N537="sníž. přenesená",J537,0)</f>
        <v>0</v>
      </c>
      <c r="BI537" s="147">
        <f>IF(N537="nulová",J537,0)</f>
        <v>0</v>
      </c>
      <c r="BJ537" s="18" t="s">
        <v>131</v>
      </c>
      <c r="BK537" s="147">
        <f>ROUND(I537*H537,2)</f>
        <v>90.72</v>
      </c>
      <c r="BL537" s="18" t="s">
        <v>130</v>
      </c>
      <c r="BM537" s="146" t="s">
        <v>359</v>
      </c>
    </row>
    <row r="538" spans="2:47" s="1" customFormat="1" ht="12">
      <c r="B538" s="33"/>
      <c r="D538" s="148" t="s">
        <v>133</v>
      </c>
      <c r="F538" s="149" t="s">
        <v>357</v>
      </c>
      <c r="I538" s="89"/>
      <c r="L538" s="33"/>
      <c r="M538" s="150"/>
      <c r="N538" s="53"/>
      <c r="O538" s="53"/>
      <c r="P538" s="53"/>
      <c r="Q538" s="53"/>
      <c r="R538" s="53"/>
      <c r="S538" s="53"/>
      <c r="T538" s="54"/>
      <c r="AT538" s="18" t="s">
        <v>133</v>
      </c>
      <c r="AU538" s="18" t="s">
        <v>81</v>
      </c>
    </row>
    <row r="539" spans="2:65" s="1" customFormat="1" ht="16.5" customHeight="1">
      <c r="B539" s="138"/>
      <c r="C539" s="182" t="s">
        <v>360</v>
      </c>
      <c r="D539" s="182" t="s">
        <v>351</v>
      </c>
      <c r="E539" s="183" t="s">
        <v>361</v>
      </c>
      <c r="F539" s="184" t="s">
        <v>362</v>
      </c>
      <c r="G539" s="185" t="s">
        <v>358</v>
      </c>
      <c r="H539" s="186">
        <v>0.4</v>
      </c>
      <c r="I539" s="187">
        <v>119.28</v>
      </c>
      <c r="J539" s="188">
        <f>ROUND(I539*H539,2)</f>
        <v>47.71</v>
      </c>
      <c r="K539" s="184" t="s">
        <v>129</v>
      </c>
      <c r="L539" s="189"/>
      <c r="M539" s="314" t="s">
        <v>3</v>
      </c>
      <c r="N539" s="315"/>
      <c r="O539" s="315"/>
      <c r="P539" s="315"/>
      <c r="Q539" s="315"/>
      <c r="R539" s="315"/>
      <c r="S539" s="315"/>
      <c r="T539" s="316"/>
      <c r="AR539" s="146" t="s">
        <v>235</v>
      </c>
      <c r="AT539" s="146" t="s">
        <v>351</v>
      </c>
      <c r="AU539" s="146" t="s">
        <v>81</v>
      </c>
      <c r="AY539" s="18" t="s">
        <v>122</v>
      </c>
      <c r="BE539" s="147">
        <f>IF(N539="základní",J539,0)</f>
        <v>0</v>
      </c>
      <c r="BF539" s="147">
        <f>IF(N539="snížená",J539,0)</f>
        <v>0</v>
      </c>
      <c r="BG539" s="147">
        <f>IF(N539="zákl. přenesená",J539,0)</f>
        <v>0</v>
      </c>
      <c r="BH539" s="147">
        <f>IF(N539="sníž. přenesená",J539,0)</f>
        <v>0</v>
      </c>
      <c r="BI539" s="147">
        <f>IF(N539="nulová",J539,0)</f>
        <v>0</v>
      </c>
      <c r="BJ539" s="18" t="s">
        <v>131</v>
      </c>
      <c r="BK539" s="147">
        <f>ROUND(I539*H539,2)</f>
        <v>47.71</v>
      </c>
      <c r="BL539" s="18" t="s">
        <v>130</v>
      </c>
      <c r="BM539" s="146" t="s">
        <v>363</v>
      </c>
    </row>
    <row r="540" spans="2:47" s="1" customFormat="1" ht="12">
      <c r="B540" s="33"/>
      <c r="D540" s="148" t="s">
        <v>133</v>
      </c>
      <c r="F540" s="149" t="s">
        <v>362</v>
      </c>
      <c r="I540" s="89"/>
      <c r="L540" s="33"/>
      <c r="M540" s="150"/>
      <c r="N540" s="53"/>
      <c r="O540" s="53"/>
      <c r="P540" s="53"/>
      <c r="Q540" s="53"/>
      <c r="R540" s="53"/>
      <c r="S540" s="53"/>
      <c r="T540" s="54"/>
      <c r="AT540" s="18" t="s">
        <v>133</v>
      </c>
      <c r="AU540" s="18" t="s">
        <v>81</v>
      </c>
    </row>
    <row r="541" spans="2:65" s="1" customFormat="1" ht="16.5" customHeight="1">
      <c r="B541" s="138"/>
      <c r="C541" s="182" t="s">
        <v>364</v>
      </c>
      <c r="D541" s="182" t="s">
        <v>351</v>
      </c>
      <c r="E541" s="183" t="s">
        <v>365</v>
      </c>
      <c r="F541" s="184" t="s">
        <v>366</v>
      </c>
      <c r="G541" s="185" t="s">
        <v>310</v>
      </c>
      <c r="H541" s="186">
        <v>0.022</v>
      </c>
      <c r="I541" s="187">
        <v>18984</v>
      </c>
      <c r="J541" s="188">
        <f>ROUND(I541*H541,2)</f>
        <v>417.65</v>
      </c>
      <c r="K541" s="184" t="s">
        <v>3</v>
      </c>
      <c r="L541" s="189"/>
      <c r="M541" s="314" t="s">
        <v>3</v>
      </c>
      <c r="N541" s="315"/>
      <c r="O541" s="315"/>
      <c r="P541" s="315"/>
      <c r="Q541" s="315"/>
      <c r="R541" s="315"/>
      <c r="S541" s="315"/>
      <c r="T541" s="316"/>
      <c r="AR541" s="146" t="s">
        <v>235</v>
      </c>
      <c r="AT541" s="146" t="s">
        <v>351</v>
      </c>
      <c r="AU541" s="146" t="s">
        <v>81</v>
      </c>
      <c r="AY541" s="18" t="s">
        <v>122</v>
      </c>
      <c r="BE541" s="147">
        <f>IF(N541="základní",J541,0)</f>
        <v>0</v>
      </c>
      <c r="BF541" s="147">
        <f>IF(N541="snížená",J541,0)</f>
        <v>0</v>
      </c>
      <c r="BG541" s="147">
        <f>IF(N541="zákl. přenesená",J541,0)</f>
        <v>0</v>
      </c>
      <c r="BH541" s="147">
        <f>IF(N541="sníž. přenesená",J541,0)</f>
        <v>0</v>
      </c>
      <c r="BI541" s="147">
        <f>IF(N541="nulová",J541,0)</f>
        <v>0</v>
      </c>
      <c r="BJ541" s="18" t="s">
        <v>131</v>
      </c>
      <c r="BK541" s="147">
        <f>ROUND(I541*H541,2)</f>
        <v>417.65</v>
      </c>
      <c r="BL541" s="18" t="s">
        <v>130</v>
      </c>
      <c r="BM541" s="146" t="s">
        <v>367</v>
      </c>
    </row>
    <row r="542" spans="2:47" s="1" customFormat="1" ht="12">
      <c r="B542" s="33"/>
      <c r="D542" s="148" t="s">
        <v>133</v>
      </c>
      <c r="F542" s="149" t="s">
        <v>366</v>
      </c>
      <c r="I542" s="89"/>
      <c r="L542" s="33"/>
      <c r="M542" s="150"/>
      <c r="N542" s="53"/>
      <c r="O542" s="53"/>
      <c r="P542" s="53"/>
      <c r="Q542" s="53"/>
      <c r="R542" s="53"/>
      <c r="S542" s="53"/>
      <c r="T542" s="54"/>
      <c r="AT542" s="18" t="s">
        <v>133</v>
      </c>
      <c r="AU542" s="18" t="s">
        <v>81</v>
      </c>
    </row>
    <row r="543" spans="2:51" s="13" customFormat="1" ht="12">
      <c r="B543" s="158"/>
      <c r="D543" s="148" t="s">
        <v>144</v>
      </c>
      <c r="E543" s="159" t="s">
        <v>3</v>
      </c>
      <c r="F543" s="160" t="s">
        <v>368</v>
      </c>
      <c r="H543" s="161">
        <v>0.022</v>
      </c>
      <c r="I543" s="162"/>
      <c r="L543" s="158"/>
      <c r="M543" s="163"/>
      <c r="N543" s="164"/>
      <c r="O543" s="164"/>
      <c r="P543" s="164"/>
      <c r="Q543" s="164"/>
      <c r="R543" s="164"/>
      <c r="S543" s="164"/>
      <c r="T543" s="165"/>
      <c r="AT543" s="159" t="s">
        <v>144</v>
      </c>
      <c r="AU543" s="159" t="s">
        <v>81</v>
      </c>
      <c r="AV543" s="13" t="s">
        <v>131</v>
      </c>
      <c r="AW543" s="13" t="s">
        <v>34</v>
      </c>
      <c r="AX543" s="13" t="s">
        <v>81</v>
      </c>
      <c r="AY543" s="159" t="s">
        <v>122</v>
      </c>
    </row>
    <row r="544" spans="2:65" s="1" customFormat="1" ht="16.5" customHeight="1">
      <c r="B544" s="138"/>
      <c r="C544" s="182" t="s">
        <v>369</v>
      </c>
      <c r="D544" s="182" t="s">
        <v>351</v>
      </c>
      <c r="E544" s="183" t="s">
        <v>370</v>
      </c>
      <c r="F544" s="184" t="s">
        <v>371</v>
      </c>
      <c r="G544" s="185" t="s">
        <v>310</v>
      </c>
      <c r="H544" s="186">
        <v>0.063</v>
      </c>
      <c r="I544" s="187">
        <v>20496</v>
      </c>
      <c r="J544" s="188">
        <f>ROUND(I544*H544,2)</f>
        <v>1291.25</v>
      </c>
      <c r="K544" s="184" t="s">
        <v>129</v>
      </c>
      <c r="L544" s="189"/>
      <c r="M544" s="314" t="s">
        <v>3</v>
      </c>
      <c r="N544" s="315"/>
      <c r="O544" s="315"/>
      <c r="P544" s="315"/>
      <c r="Q544" s="315"/>
      <c r="R544" s="315"/>
      <c r="S544" s="315"/>
      <c r="T544" s="316"/>
      <c r="AR544" s="146" t="s">
        <v>235</v>
      </c>
      <c r="AT544" s="146" t="s">
        <v>351</v>
      </c>
      <c r="AU544" s="146" t="s">
        <v>81</v>
      </c>
      <c r="AY544" s="18" t="s">
        <v>122</v>
      </c>
      <c r="BE544" s="147">
        <f>IF(N544="základní",J544,0)</f>
        <v>0</v>
      </c>
      <c r="BF544" s="147">
        <f>IF(N544="snížená",J544,0)</f>
        <v>0</v>
      </c>
      <c r="BG544" s="147">
        <f>IF(N544="zákl. přenesená",J544,0)</f>
        <v>0</v>
      </c>
      <c r="BH544" s="147">
        <f>IF(N544="sníž. přenesená",J544,0)</f>
        <v>0</v>
      </c>
      <c r="BI544" s="147">
        <f>IF(N544="nulová",J544,0)</f>
        <v>0</v>
      </c>
      <c r="BJ544" s="18" t="s">
        <v>131</v>
      </c>
      <c r="BK544" s="147">
        <f>ROUND(I544*H544,2)</f>
        <v>1291.25</v>
      </c>
      <c r="BL544" s="18" t="s">
        <v>130</v>
      </c>
      <c r="BM544" s="146" t="s">
        <v>372</v>
      </c>
    </row>
    <row r="545" spans="2:47" s="1" customFormat="1" ht="12">
      <c r="B545" s="33"/>
      <c r="D545" s="148" t="s">
        <v>133</v>
      </c>
      <c r="F545" s="149" t="s">
        <v>371</v>
      </c>
      <c r="I545" s="89"/>
      <c r="L545" s="33"/>
      <c r="M545" s="150"/>
      <c r="N545" s="53"/>
      <c r="O545" s="53"/>
      <c r="P545" s="53"/>
      <c r="Q545" s="53"/>
      <c r="R545" s="53"/>
      <c r="S545" s="53"/>
      <c r="T545" s="54"/>
      <c r="AT545" s="18" t="s">
        <v>133</v>
      </c>
      <c r="AU545" s="18" t="s">
        <v>81</v>
      </c>
    </row>
    <row r="546" spans="2:51" s="13" customFormat="1" ht="12">
      <c r="B546" s="158"/>
      <c r="D546" s="148" t="s">
        <v>144</v>
      </c>
      <c r="E546" s="159" t="s">
        <v>3</v>
      </c>
      <c r="F546" s="160" t="s">
        <v>373</v>
      </c>
      <c r="H546" s="161">
        <v>0.063</v>
      </c>
      <c r="I546" s="162"/>
      <c r="L546" s="158"/>
      <c r="M546" s="163"/>
      <c r="N546" s="164"/>
      <c r="O546" s="164"/>
      <c r="P546" s="164"/>
      <c r="Q546" s="164"/>
      <c r="R546" s="164"/>
      <c r="S546" s="164"/>
      <c r="T546" s="165"/>
      <c r="AT546" s="159" t="s">
        <v>144</v>
      </c>
      <c r="AU546" s="159" t="s">
        <v>81</v>
      </c>
      <c r="AV546" s="13" t="s">
        <v>131</v>
      </c>
      <c r="AW546" s="13" t="s">
        <v>34</v>
      </c>
      <c r="AX546" s="13" t="s">
        <v>81</v>
      </c>
      <c r="AY546" s="159" t="s">
        <v>122</v>
      </c>
    </row>
    <row r="547" spans="2:65" s="1" customFormat="1" ht="16.5" customHeight="1">
      <c r="B547" s="138"/>
      <c r="C547" s="139" t="s">
        <v>374</v>
      </c>
      <c r="D547" s="139" t="s">
        <v>125</v>
      </c>
      <c r="E547" s="140" t="s">
        <v>375</v>
      </c>
      <c r="F547" s="141" t="s">
        <v>376</v>
      </c>
      <c r="G547" s="142" t="s">
        <v>344</v>
      </c>
      <c r="H547" s="143">
        <v>1</v>
      </c>
      <c r="I547" s="144">
        <v>1512</v>
      </c>
      <c r="J547" s="145">
        <f>ROUND(I547*H547,2)</f>
        <v>1512</v>
      </c>
      <c r="K547" s="141" t="s">
        <v>3</v>
      </c>
      <c r="L547" s="33"/>
      <c r="M547" s="314" t="s">
        <v>3</v>
      </c>
      <c r="N547" s="315"/>
      <c r="O547" s="315"/>
      <c r="P547" s="315"/>
      <c r="Q547" s="315"/>
      <c r="R547" s="315"/>
      <c r="S547" s="315"/>
      <c r="T547" s="316"/>
      <c r="AR547" s="146" t="s">
        <v>130</v>
      </c>
      <c r="AT547" s="146" t="s">
        <v>125</v>
      </c>
      <c r="AU547" s="146" t="s">
        <v>81</v>
      </c>
      <c r="AY547" s="18" t="s">
        <v>122</v>
      </c>
      <c r="BE547" s="147">
        <f>IF(N547="základní",J547,0)</f>
        <v>0</v>
      </c>
      <c r="BF547" s="147">
        <f>IF(N547="snížená",J547,0)</f>
        <v>0</v>
      </c>
      <c r="BG547" s="147">
        <f>IF(N547="zákl. přenesená",J547,0)</f>
        <v>0</v>
      </c>
      <c r="BH547" s="147">
        <f>IF(N547="sníž. přenesená",J547,0)</f>
        <v>0</v>
      </c>
      <c r="BI547" s="147">
        <f>IF(N547="nulová",J547,0)</f>
        <v>0</v>
      </c>
      <c r="BJ547" s="18" t="s">
        <v>131</v>
      </c>
      <c r="BK547" s="147">
        <f>ROUND(I547*H547,2)</f>
        <v>1512</v>
      </c>
      <c r="BL547" s="18" t="s">
        <v>130</v>
      </c>
      <c r="BM547" s="146" t="s">
        <v>377</v>
      </c>
    </row>
    <row r="548" spans="2:47" s="1" customFormat="1" ht="12">
      <c r="B548" s="33"/>
      <c r="D548" s="148" t="s">
        <v>133</v>
      </c>
      <c r="F548" s="149" t="s">
        <v>376</v>
      </c>
      <c r="I548" s="89"/>
      <c r="L548" s="33"/>
      <c r="M548" s="150"/>
      <c r="N548" s="53"/>
      <c r="O548" s="53"/>
      <c r="P548" s="53"/>
      <c r="Q548" s="53"/>
      <c r="R548" s="53"/>
      <c r="S548" s="53"/>
      <c r="T548" s="54"/>
      <c r="AT548" s="18" t="s">
        <v>133</v>
      </c>
      <c r="AU548" s="18" t="s">
        <v>81</v>
      </c>
    </row>
    <row r="549" spans="2:65" s="1" customFormat="1" ht="16.5" customHeight="1">
      <c r="B549" s="138"/>
      <c r="C549" s="139" t="s">
        <v>378</v>
      </c>
      <c r="D549" s="139" t="s">
        <v>125</v>
      </c>
      <c r="E549" s="140" t="s">
        <v>379</v>
      </c>
      <c r="F549" s="141" t="s">
        <v>380</v>
      </c>
      <c r="G549" s="142" t="s">
        <v>339</v>
      </c>
      <c r="H549" s="143">
        <v>1</v>
      </c>
      <c r="I549" s="144">
        <v>2520</v>
      </c>
      <c r="J549" s="145">
        <f>ROUND(I549*H549,2)</f>
        <v>2520</v>
      </c>
      <c r="K549" s="141" t="s">
        <v>3</v>
      </c>
      <c r="L549" s="33"/>
      <c r="M549" s="314" t="s">
        <v>3</v>
      </c>
      <c r="N549" s="315"/>
      <c r="O549" s="315"/>
      <c r="P549" s="315"/>
      <c r="Q549" s="315"/>
      <c r="R549" s="315"/>
      <c r="S549" s="315"/>
      <c r="T549" s="316"/>
      <c r="AR549" s="146" t="s">
        <v>130</v>
      </c>
      <c r="AT549" s="146" t="s">
        <v>125</v>
      </c>
      <c r="AU549" s="146" t="s">
        <v>81</v>
      </c>
      <c r="AY549" s="18" t="s">
        <v>122</v>
      </c>
      <c r="BE549" s="147">
        <f>IF(N549="základní",J549,0)</f>
        <v>0</v>
      </c>
      <c r="BF549" s="147">
        <f>IF(N549="snížená",J549,0)</f>
        <v>0</v>
      </c>
      <c r="BG549" s="147">
        <f>IF(N549="zákl. přenesená",J549,0)</f>
        <v>0</v>
      </c>
      <c r="BH549" s="147">
        <f>IF(N549="sníž. přenesená",J549,0)</f>
        <v>0</v>
      </c>
      <c r="BI549" s="147">
        <f>IF(N549="nulová",J549,0)</f>
        <v>0</v>
      </c>
      <c r="BJ549" s="18" t="s">
        <v>131</v>
      </c>
      <c r="BK549" s="147">
        <f>ROUND(I549*H549,2)</f>
        <v>2520</v>
      </c>
      <c r="BL549" s="18" t="s">
        <v>130</v>
      </c>
      <c r="BM549" s="146" t="s">
        <v>381</v>
      </c>
    </row>
    <row r="550" spans="2:47" s="1" customFormat="1" ht="12">
      <c r="B550" s="33"/>
      <c r="D550" s="148" t="s">
        <v>133</v>
      </c>
      <c r="F550" s="149" t="s">
        <v>380</v>
      </c>
      <c r="I550" s="89"/>
      <c r="L550" s="33"/>
      <c r="M550" s="150"/>
      <c r="N550" s="53"/>
      <c r="O550" s="53"/>
      <c r="P550" s="53"/>
      <c r="Q550" s="53"/>
      <c r="R550" s="53"/>
      <c r="S550" s="53"/>
      <c r="T550" s="54"/>
      <c r="AT550" s="18" t="s">
        <v>133</v>
      </c>
      <c r="AU550" s="18" t="s">
        <v>81</v>
      </c>
    </row>
    <row r="551" spans="2:65" s="1" customFormat="1" ht="16.5" customHeight="1">
      <c r="B551" s="138"/>
      <c r="C551" s="139" t="s">
        <v>382</v>
      </c>
      <c r="D551" s="139" t="s">
        <v>125</v>
      </c>
      <c r="E551" s="140" t="s">
        <v>383</v>
      </c>
      <c r="F551" s="141" t="s">
        <v>384</v>
      </c>
      <c r="G551" s="142" t="s">
        <v>339</v>
      </c>
      <c r="H551" s="143">
        <v>1</v>
      </c>
      <c r="I551" s="144">
        <v>4200</v>
      </c>
      <c r="J551" s="145">
        <f>ROUND(I551*H551,2)</f>
        <v>4200</v>
      </c>
      <c r="K551" s="141" t="s">
        <v>3</v>
      </c>
      <c r="L551" s="33"/>
      <c r="M551" s="314" t="s">
        <v>3</v>
      </c>
      <c r="N551" s="315"/>
      <c r="O551" s="315"/>
      <c r="P551" s="315"/>
      <c r="Q551" s="315"/>
      <c r="R551" s="315"/>
      <c r="S551" s="315"/>
      <c r="T551" s="316"/>
      <c r="AR551" s="146" t="s">
        <v>130</v>
      </c>
      <c r="AT551" s="146" t="s">
        <v>125</v>
      </c>
      <c r="AU551" s="146" t="s">
        <v>81</v>
      </c>
      <c r="AY551" s="18" t="s">
        <v>122</v>
      </c>
      <c r="BE551" s="147">
        <f>IF(N551="základní",J551,0)</f>
        <v>0</v>
      </c>
      <c r="BF551" s="147">
        <f>IF(N551="snížená",J551,0)</f>
        <v>0</v>
      </c>
      <c r="BG551" s="147">
        <f>IF(N551="zákl. přenesená",J551,0)</f>
        <v>0</v>
      </c>
      <c r="BH551" s="147">
        <f>IF(N551="sníž. přenesená",J551,0)</f>
        <v>0</v>
      </c>
      <c r="BI551" s="147">
        <f>IF(N551="nulová",J551,0)</f>
        <v>0</v>
      </c>
      <c r="BJ551" s="18" t="s">
        <v>131</v>
      </c>
      <c r="BK551" s="147">
        <f>ROUND(I551*H551,2)</f>
        <v>4200</v>
      </c>
      <c r="BL551" s="18" t="s">
        <v>130</v>
      </c>
      <c r="BM551" s="146" t="s">
        <v>385</v>
      </c>
    </row>
    <row r="552" spans="2:47" s="1" customFormat="1" ht="12">
      <c r="B552" s="33"/>
      <c r="D552" s="148" t="s">
        <v>133</v>
      </c>
      <c r="F552" s="149" t="s">
        <v>384</v>
      </c>
      <c r="I552" s="89"/>
      <c r="L552" s="33"/>
      <c r="M552" s="150"/>
      <c r="N552" s="53"/>
      <c r="O552" s="53"/>
      <c r="P552" s="53"/>
      <c r="Q552" s="53"/>
      <c r="R552" s="53"/>
      <c r="S552" s="53"/>
      <c r="T552" s="54"/>
      <c r="AT552" s="18" t="s">
        <v>133</v>
      </c>
      <c r="AU552" s="18" t="s">
        <v>81</v>
      </c>
    </row>
    <row r="553" spans="2:65" s="1" customFormat="1" ht="16.5" customHeight="1">
      <c r="B553" s="138"/>
      <c r="C553" s="139" t="s">
        <v>386</v>
      </c>
      <c r="D553" s="139" t="s">
        <v>125</v>
      </c>
      <c r="E553" s="140" t="s">
        <v>387</v>
      </c>
      <c r="F553" s="141" t="s">
        <v>388</v>
      </c>
      <c r="G553" s="142" t="s">
        <v>389</v>
      </c>
      <c r="H553" s="143">
        <v>10</v>
      </c>
      <c r="I553" s="144">
        <v>100.8</v>
      </c>
      <c r="J553" s="145">
        <f>ROUND(I553*H553,2)</f>
        <v>1008</v>
      </c>
      <c r="K553" s="141" t="s">
        <v>3</v>
      </c>
      <c r="L553" s="33"/>
      <c r="M553" s="314" t="s">
        <v>3</v>
      </c>
      <c r="N553" s="315"/>
      <c r="O553" s="315"/>
      <c r="P553" s="315"/>
      <c r="Q553" s="315"/>
      <c r="R553" s="315"/>
      <c r="S553" s="315"/>
      <c r="T553" s="316"/>
      <c r="AR553" s="146" t="s">
        <v>130</v>
      </c>
      <c r="AT553" s="146" t="s">
        <v>125</v>
      </c>
      <c r="AU553" s="146" t="s">
        <v>81</v>
      </c>
      <c r="AY553" s="18" t="s">
        <v>122</v>
      </c>
      <c r="BE553" s="147">
        <f>IF(N553="základní",J553,0)</f>
        <v>0</v>
      </c>
      <c r="BF553" s="147">
        <f>IF(N553="snížená",J553,0)</f>
        <v>0</v>
      </c>
      <c r="BG553" s="147">
        <f>IF(N553="zákl. přenesená",J553,0)</f>
        <v>0</v>
      </c>
      <c r="BH553" s="147">
        <f>IF(N553="sníž. přenesená",J553,0)</f>
        <v>0</v>
      </c>
      <c r="BI553" s="147">
        <f>IF(N553="nulová",J553,0)</f>
        <v>0</v>
      </c>
      <c r="BJ553" s="18" t="s">
        <v>131</v>
      </c>
      <c r="BK553" s="147">
        <f>ROUND(I553*H553,2)</f>
        <v>1008</v>
      </c>
      <c r="BL553" s="18" t="s">
        <v>130</v>
      </c>
      <c r="BM553" s="146" t="s">
        <v>390</v>
      </c>
    </row>
    <row r="554" spans="2:47" s="1" customFormat="1" ht="12">
      <c r="B554" s="33"/>
      <c r="D554" s="148" t="s">
        <v>133</v>
      </c>
      <c r="F554" s="149" t="s">
        <v>388</v>
      </c>
      <c r="I554" s="89"/>
      <c r="L554" s="33"/>
      <c r="M554" s="150"/>
      <c r="N554" s="53"/>
      <c r="O554" s="53"/>
      <c r="P554" s="53"/>
      <c r="Q554" s="53"/>
      <c r="R554" s="53"/>
      <c r="S554" s="53"/>
      <c r="T554" s="54"/>
      <c r="AT554" s="18" t="s">
        <v>133</v>
      </c>
      <c r="AU554" s="18" t="s">
        <v>81</v>
      </c>
    </row>
    <row r="555" spans="2:65" s="1" customFormat="1" ht="16.5" customHeight="1">
      <c r="B555" s="138"/>
      <c r="C555" s="139" t="s">
        <v>391</v>
      </c>
      <c r="D555" s="139" t="s">
        <v>125</v>
      </c>
      <c r="E555" s="140" t="s">
        <v>392</v>
      </c>
      <c r="F555" s="141" t="s">
        <v>393</v>
      </c>
      <c r="G555" s="142" t="s">
        <v>339</v>
      </c>
      <c r="H555" s="143">
        <v>3</v>
      </c>
      <c r="I555" s="144">
        <v>1680</v>
      </c>
      <c r="J555" s="145">
        <f>ROUND(I555*H555,2)</f>
        <v>5040</v>
      </c>
      <c r="K555" s="141" t="s">
        <v>3</v>
      </c>
      <c r="L555" s="33"/>
      <c r="M555" s="314" t="s">
        <v>3</v>
      </c>
      <c r="N555" s="315"/>
      <c r="O555" s="315"/>
      <c r="P555" s="315"/>
      <c r="Q555" s="315"/>
      <c r="R555" s="315"/>
      <c r="S555" s="315"/>
      <c r="T555" s="316"/>
      <c r="AR555" s="146" t="s">
        <v>130</v>
      </c>
      <c r="AT555" s="146" t="s">
        <v>125</v>
      </c>
      <c r="AU555" s="146" t="s">
        <v>81</v>
      </c>
      <c r="AY555" s="18" t="s">
        <v>122</v>
      </c>
      <c r="BE555" s="147">
        <f>IF(N555="základní",J555,0)</f>
        <v>0</v>
      </c>
      <c r="BF555" s="147">
        <f>IF(N555="snížená",J555,0)</f>
        <v>0</v>
      </c>
      <c r="BG555" s="147">
        <f>IF(N555="zákl. přenesená",J555,0)</f>
        <v>0</v>
      </c>
      <c r="BH555" s="147">
        <f>IF(N555="sníž. přenesená",J555,0)</f>
        <v>0</v>
      </c>
      <c r="BI555" s="147">
        <f>IF(N555="nulová",J555,0)</f>
        <v>0</v>
      </c>
      <c r="BJ555" s="18" t="s">
        <v>131</v>
      </c>
      <c r="BK555" s="147">
        <f>ROUND(I555*H555,2)</f>
        <v>5040</v>
      </c>
      <c r="BL555" s="18" t="s">
        <v>130</v>
      </c>
      <c r="BM555" s="146" t="s">
        <v>394</v>
      </c>
    </row>
    <row r="556" spans="2:47" s="1" customFormat="1" ht="12">
      <c r="B556" s="33"/>
      <c r="D556" s="148" t="s">
        <v>133</v>
      </c>
      <c r="F556" s="149" t="s">
        <v>393</v>
      </c>
      <c r="I556" s="89"/>
      <c r="L556" s="33"/>
      <c r="M556" s="150"/>
      <c r="N556" s="53"/>
      <c r="O556" s="53"/>
      <c r="P556" s="53"/>
      <c r="Q556" s="53"/>
      <c r="R556" s="53"/>
      <c r="S556" s="53"/>
      <c r="T556" s="54"/>
      <c r="AT556" s="18" t="s">
        <v>133</v>
      </c>
      <c r="AU556" s="18" t="s">
        <v>81</v>
      </c>
    </row>
    <row r="557" spans="2:65" s="1" customFormat="1" ht="16.5" customHeight="1">
      <c r="B557" s="138"/>
      <c r="C557" s="139" t="s">
        <v>395</v>
      </c>
      <c r="D557" s="139" t="s">
        <v>125</v>
      </c>
      <c r="E557" s="140" t="s">
        <v>396</v>
      </c>
      <c r="F557" s="141" t="s">
        <v>397</v>
      </c>
      <c r="G557" s="142" t="s">
        <v>128</v>
      </c>
      <c r="H557" s="143">
        <v>14.72</v>
      </c>
      <c r="I557" s="144">
        <v>714</v>
      </c>
      <c r="J557" s="145">
        <f>ROUND(I557*H557,2)</f>
        <v>10510.08</v>
      </c>
      <c r="K557" s="141" t="s">
        <v>3</v>
      </c>
      <c r="L557" s="33"/>
      <c r="M557" s="314" t="s">
        <v>3</v>
      </c>
      <c r="N557" s="315"/>
      <c r="O557" s="315"/>
      <c r="P557" s="315"/>
      <c r="Q557" s="315"/>
      <c r="R557" s="315"/>
      <c r="S557" s="315"/>
      <c r="T557" s="316"/>
      <c r="AR557" s="146" t="s">
        <v>130</v>
      </c>
      <c r="AT557" s="146" t="s">
        <v>125</v>
      </c>
      <c r="AU557" s="146" t="s">
        <v>81</v>
      </c>
      <c r="AY557" s="18" t="s">
        <v>122</v>
      </c>
      <c r="BE557" s="147">
        <f>IF(N557="základní",J557,0)</f>
        <v>0</v>
      </c>
      <c r="BF557" s="147">
        <f>IF(N557="snížená",J557,0)</f>
        <v>0</v>
      </c>
      <c r="BG557" s="147">
        <f>IF(N557="zákl. přenesená",J557,0)</f>
        <v>0</v>
      </c>
      <c r="BH557" s="147">
        <f>IF(N557="sníž. přenesená",J557,0)</f>
        <v>0</v>
      </c>
      <c r="BI557" s="147">
        <f>IF(N557="nulová",J557,0)</f>
        <v>0</v>
      </c>
      <c r="BJ557" s="18" t="s">
        <v>131</v>
      </c>
      <c r="BK557" s="147">
        <f>ROUND(I557*H557,2)</f>
        <v>10510.08</v>
      </c>
      <c r="BL557" s="18" t="s">
        <v>130</v>
      </c>
      <c r="BM557" s="146" t="s">
        <v>398</v>
      </c>
    </row>
    <row r="558" spans="2:47" s="1" customFormat="1" ht="12">
      <c r="B558" s="33"/>
      <c r="D558" s="148" t="s">
        <v>133</v>
      </c>
      <c r="F558" s="149" t="s">
        <v>397</v>
      </c>
      <c r="I558" s="89"/>
      <c r="L558" s="33"/>
      <c r="M558" s="150"/>
      <c r="N558" s="53"/>
      <c r="O558" s="53"/>
      <c r="P558" s="53"/>
      <c r="Q558" s="53"/>
      <c r="R558" s="53"/>
      <c r="S558" s="53"/>
      <c r="T558" s="54"/>
      <c r="AT558" s="18" t="s">
        <v>133</v>
      </c>
      <c r="AU558" s="18" t="s">
        <v>81</v>
      </c>
    </row>
    <row r="559" spans="2:51" s="13" customFormat="1" ht="12">
      <c r="B559" s="158"/>
      <c r="D559" s="148" t="s">
        <v>144</v>
      </c>
      <c r="E559" s="159" t="s">
        <v>3</v>
      </c>
      <c r="F559" s="160" t="s">
        <v>399</v>
      </c>
      <c r="H559" s="161">
        <v>7.2</v>
      </c>
      <c r="I559" s="162"/>
      <c r="L559" s="158"/>
      <c r="M559" s="163"/>
      <c r="N559" s="164"/>
      <c r="O559" s="164"/>
      <c r="P559" s="164"/>
      <c r="Q559" s="164"/>
      <c r="R559" s="164"/>
      <c r="S559" s="164"/>
      <c r="T559" s="165"/>
      <c r="AT559" s="159" t="s">
        <v>144</v>
      </c>
      <c r="AU559" s="159" t="s">
        <v>81</v>
      </c>
      <c r="AV559" s="13" t="s">
        <v>131</v>
      </c>
      <c r="AW559" s="13" t="s">
        <v>34</v>
      </c>
      <c r="AX559" s="13" t="s">
        <v>73</v>
      </c>
      <c r="AY559" s="159" t="s">
        <v>122</v>
      </c>
    </row>
    <row r="560" spans="2:51" s="13" customFormat="1" ht="12">
      <c r="B560" s="158"/>
      <c r="D560" s="148" t="s">
        <v>144</v>
      </c>
      <c r="E560" s="159" t="s">
        <v>3</v>
      </c>
      <c r="F560" s="160" t="s">
        <v>400</v>
      </c>
      <c r="H560" s="161">
        <v>3.84</v>
      </c>
      <c r="I560" s="162"/>
      <c r="L560" s="158"/>
      <c r="M560" s="163"/>
      <c r="N560" s="164"/>
      <c r="O560" s="164"/>
      <c r="P560" s="164"/>
      <c r="Q560" s="164"/>
      <c r="R560" s="164"/>
      <c r="S560" s="164"/>
      <c r="T560" s="165"/>
      <c r="AT560" s="159" t="s">
        <v>144</v>
      </c>
      <c r="AU560" s="159" t="s">
        <v>81</v>
      </c>
      <c r="AV560" s="13" t="s">
        <v>131</v>
      </c>
      <c r="AW560" s="13" t="s">
        <v>34</v>
      </c>
      <c r="AX560" s="13" t="s">
        <v>73</v>
      </c>
      <c r="AY560" s="159" t="s">
        <v>122</v>
      </c>
    </row>
    <row r="561" spans="2:51" s="13" customFormat="1" ht="12">
      <c r="B561" s="158"/>
      <c r="D561" s="148" t="s">
        <v>144</v>
      </c>
      <c r="E561" s="159" t="s">
        <v>3</v>
      </c>
      <c r="F561" s="160" t="s">
        <v>401</v>
      </c>
      <c r="H561" s="161">
        <v>3.68</v>
      </c>
      <c r="I561" s="162"/>
      <c r="L561" s="158"/>
      <c r="M561" s="163"/>
      <c r="N561" s="164"/>
      <c r="O561" s="164"/>
      <c r="P561" s="164"/>
      <c r="Q561" s="164"/>
      <c r="R561" s="164"/>
      <c r="S561" s="164"/>
      <c r="T561" s="165"/>
      <c r="AT561" s="159" t="s">
        <v>144</v>
      </c>
      <c r="AU561" s="159" t="s">
        <v>81</v>
      </c>
      <c r="AV561" s="13" t="s">
        <v>131</v>
      </c>
      <c r="AW561" s="13" t="s">
        <v>34</v>
      </c>
      <c r="AX561" s="13" t="s">
        <v>73</v>
      </c>
      <c r="AY561" s="159" t="s">
        <v>122</v>
      </c>
    </row>
    <row r="562" spans="2:51" s="14" customFormat="1" ht="12">
      <c r="B562" s="166"/>
      <c r="D562" s="148" t="s">
        <v>144</v>
      </c>
      <c r="E562" s="167" t="s">
        <v>3</v>
      </c>
      <c r="F562" s="168" t="s">
        <v>169</v>
      </c>
      <c r="H562" s="169">
        <v>14.719999999999999</v>
      </c>
      <c r="I562" s="170"/>
      <c r="L562" s="166"/>
      <c r="M562" s="171"/>
      <c r="N562" s="172"/>
      <c r="O562" s="172"/>
      <c r="P562" s="172"/>
      <c r="Q562" s="172"/>
      <c r="R562" s="172"/>
      <c r="S562" s="172"/>
      <c r="T562" s="173"/>
      <c r="AT562" s="167" t="s">
        <v>144</v>
      </c>
      <c r="AU562" s="167" t="s">
        <v>81</v>
      </c>
      <c r="AV562" s="14" t="s">
        <v>130</v>
      </c>
      <c r="AW562" s="14" t="s">
        <v>34</v>
      </c>
      <c r="AX562" s="14" t="s">
        <v>81</v>
      </c>
      <c r="AY562" s="167" t="s">
        <v>122</v>
      </c>
    </row>
    <row r="563" spans="2:63" s="11" customFormat="1" ht="25.9" customHeight="1">
      <c r="B563" s="129"/>
      <c r="D563" s="130" t="s">
        <v>72</v>
      </c>
      <c r="E563" s="131" t="s">
        <v>402</v>
      </c>
      <c r="F563" s="131" t="s">
        <v>403</v>
      </c>
      <c r="I563" s="132"/>
      <c r="J563" s="133">
        <f>BK563</f>
        <v>195719.15999999997</v>
      </c>
      <c r="L563" s="129"/>
      <c r="M563" s="311" t="s">
        <v>3</v>
      </c>
      <c r="N563" s="312"/>
      <c r="O563" s="312"/>
      <c r="P563" s="312"/>
      <c r="Q563" s="312"/>
      <c r="R563" s="312"/>
      <c r="S563" s="312"/>
      <c r="T563" s="313"/>
      <c r="AR563" s="130" t="s">
        <v>131</v>
      </c>
      <c r="AT563" s="134" t="s">
        <v>72</v>
      </c>
      <c r="AU563" s="134" t="s">
        <v>73</v>
      </c>
      <c r="AY563" s="130" t="s">
        <v>122</v>
      </c>
      <c r="BK563" s="135">
        <f>BK564+BK660+BK663+BK676+BK690+BK786+BK902</f>
        <v>195719.15999999997</v>
      </c>
    </row>
    <row r="564" spans="2:63" s="11" customFormat="1" ht="22.9" customHeight="1">
      <c r="B564" s="129"/>
      <c r="D564" s="130" t="s">
        <v>72</v>
      </c>
      <c r="E564" s="136" t="s">
        <v>404</v>
      </c>
      <c r="F564" s="136" t="s">
        <v>405</v>
      </c>
      <c r="I564" s="132"/>
      <c r="J564" s="137">
        <f>BK564</f>
        <v>17568.079999999998</v>
      </c>
      <c r="L564" s="129"/>
      <c r="M564" s="311" t="s">
        <v>3</v>
      </c>
      <c r="N564" s="312"/>
      <c r="O564" s="312"/>
      <c r="P564" s="312"/>
      <c r="Q564" s="312"/>
      <c r="R564" s="312"/>
      <c r="S564" s="312"/>
      <c r="T564" s="313"/>
      <c r="AR564" s="130" t="s">
        <v>131</v>
      </c>
      <c r="AT564" s="134" t="s">
        <v>72</v>
      </c>
      <c r="AU564" s="134" t="s">
        <v>81</v>
      </c>
      <c r="AY564" s="130" t="s">
        <v>122</v>
      </c>
      <c r="BK564" s="135">
        <f>SUM(BK565:BK659)</f>
        <v>17568.079999999998</v>
      </c>
    </row>
    <row r="565" spans="2:65" s="1" customFormat="1" ht="16.5" customHeight="1">
      <c r="B565" s="138"/>
      <c r="C565" s="139" t="s">
        <v>406</v>
      </c>
      <c r="D565" s="139" t="s">
        <v>125</v>
      </c>
      <c r="E565" s="140" t="s">
        <v>407</v>
      </c>
      <c r="F565" s="141" t="s">
        <v>408</v>
      </c>
      <c r="G565" s="142" t="s">
        <v>128</v>
      </c>
      <c r="H565" s="143">
        <v>31.447</v>
      </c>
      <c r="I565" s="144">
        <v>425.88</v>
      </c>
      <c r="J565" s="145">
        <f>ROUND(I565*H565,2)</f>
        <v>13392.65</v>
      </c>
      <c r="K565" s="141" t="s">
        <v>129</v>
      </c>
      <c r="L565" s="33"/>
      <c r="M565" s="314" t="s">
        <v>3</v>
      </c>
      <c r="N565" s="315"/>
      <c r="O565" s="315"/>
      <c r="P565" s="315"/>
      <c r="Q565" s="315"/>
      <c r="R565" s="315"/>
      <c r="S565" s="315"/>
      <c r="T565" s="316"/>
      <c r="AR565" s="146" t="s">
        <v>307</v>
      </c>
      <c r="AT565" s="146" t="s">
        <v>125</v>
      </c>
      <c r="AU565" s="146" t="s">
        <v>131</v>
      </c>
      <c r="AY565" s="18" t="s">
        <v>122</v>
      </c>
      <c r="BE565" s="147">
        <f>IF(N565="základní",J565,0)</f>
        <v>0</v>
      </c>
      <c r="BF565" s="147">
        <f>IF(N565="snížená",J565,0)</f>
        <v>0</v>
      </c>
      <c r="BG565" s="147">
        <f>IF(N565="zákl. přenesená",J565,0)</f>
        <v>0</v>
      </c>
      <c r="BH565" s="147">
        <f>IF(N565="sníž. přenesená",J565,0)</f>
        <v>0</v>
      </c>
      <c r="BI565" s="147">
        <f>IF(N565="nulová",J565,0)</f>
        <v>0</v>
      </c>
      <c r="BJ565" s="18" t="s">
        <v>131</v>
      </c>
      <c r="BK565" s="147">
        <f>ROUND(I565*H565,2)</f>
        <v>13392.65</v>
      </c>
      <c r="BL565" s="18" t="s">
        <v>307</v>
      </c>
      <c r="BM565" s="146" t="s">
        <v>409</v>
      </c>
    </row>
    <row r="566" spans="2:47" s="1" customFormat="1" ht="12">
      <c r="B566" s="33"/>
      <c r="D566" s="148" t="s">
        <v>133</v>
      </c>
      <c r="F566" s="149" t="s">
        <v>410</v>
      </c>
      <c r="I566" s="89"/>
      <c r="L566" s="33"/>
      <c r="M566" s="150"/>
      <c r="N566" s="53"/>
      <c r="O566" s="53"/>
      <c r="P566" s="53"/>
      <c r="Q566" s="53"/>
      <c r="R566" s="53"/>
      <c r="S566" s="53"/>
      <c r="T566" s="54"/>
      <c r="AT566" s="18" t="s">
        <v>133</v>
      </c>
      <c r="AU566" s="18" t="s">
        <v>131</v>
      </c>
    </row>
    <row r="567" spans="2:51" s="12" customFormat="1" ht="12">
      <c r="B567" s="151"/>
      <c r="D567" s="148" t="s">
        <v>144</v>
      </c>
      <c r="E567" s="152" t="s">
        <v>3</v>
      </c>
      <c r="F567" s="153" t="s">
        <v>217</v>
      </c>
      <c r="H567" s="152" t="s">
        <v>3</v>
      </c>
      <c r="I567" s="154"/>
      <c r="L567" s="151"/>
      <c r="M567" s="155"/>
      <c r="N567" s="156"/>
      <c r="O567" s="156"/>
      <c r="P567" s="156"/>
      <c r="Q567" s="156"/>
      <c r="R567" s="156"/>
      <c r="S567" s="156"/>
      <c r="T567" s="157"/>
      <c r="AT567" s="152" t="s">
        <v>144</v>
      </c>
      <c r="AU567" s="152" t="s">
        <v>131</v>
      </c>
      <c r="AV567" s="12" t="s">
        <v>81</v>
      </c>
      <c r="AW567" s="12" t="s">
        <v>34</v>
      </c>
      <c r="AX567" s="12" t="s">
        <v>73</v>
      </c>
      <c r="AY567" s="152" t="s">
        <v>122</v>
      </c>
    </row>
    <row r="568" spans="2:51" s="12" customFormat="1" ht="12">
      <c r="B568" s="151"/>
      <c r="D568" s="148" t="s">
        <v>144</v>
      </c>
      <c r="E568" s="152" t="s">
        <v>3</v>
      </c>
      <c r="F568" s="153" t="s">
        <v>146</v>
      </c>
      <c r="H568" s="152" t="s">
        <v>3</v>
      </c>
      <c r="I568" s="154"/>
      <c r="L568" s="151"/>
      <c r="M568" s="155"/>
      <c r="N568" s="156"/>
      <c r="O568" s="156"/>
      <c r="P568" s="156"/>
      <c r="Q568" s="156"/>
      <c r="R568" s="156"/>
      <c r="S568" s="156"/>
      <c r="T568" s="157"/>
      <c r="AT568" s="152" t="s">
        <v>144</v>
      </c>
      <c r="AU568" s="152" t="s">
        <v>131</v>
      </c>
      <c r="AV568" s="12" t="s">
        <v>81</v>
      </c>
      <c r="AW568" s="12" t="s">
        <v>34</v>
      </c>
      <c r="AX568" s="12" t="s">
        <v>73</v>
      </c>
      <c r="AY568" s="152" t="s">
        <v>122</v>
      </c>
    </row>
    <row r="569" spans="2:51" s="12" customFormat="1" ht="12">
      <c r="B569" s="151"/>
      <c r="D569" s="148" t="s">
        <v>144</v>
      </c>
      <c r="E569" s="152" t="s">
        <v>3</v>
      </c>
      <c r="F569" s="153" t="s">
        <v>154</v>
      </c>
      <c r="H569" s="152" t="s">
        <v>3</v>
      </c>
      <c r="I569" s="154"/>
      <c r="L569" s="151"/>
      <c r="M569" s="155"/>
      <c r="N569" s="156"/>
      <c r="O569" s="156"/>
      <c r="P569" s="156"/>
      <c r="Q569" s="156"/>
      <c r="R569" s="156"/>
      <c r="S569" s="156"/>
      <c r="T569" s="157"/>
      <c r="AT569" s="152" t="s">
        <v>144</v>
      </c>
      <c r="AU569" s="152" t="s">
        <v>131</v>
      </c>
      <c r="AV569" s="12" t="s">
        <v>81</v>
      </c>
      <c r="AW569" s="12" t="s">
        <v>34</v>
      </c>
      <c r="AX569" s="12" t="s">
        <v>73</v>
      </c>
      <c r="AY569" s="152" t="s">
        <v>122</v>
      </c>
    </row>
    <row r="570" spans="2:51" s="13" customFormat="1" ht="12">
      <c r="B570" s="158"/>
      <c r="D570" s="148" t="s">
        <v>144</v>
      </c>
      <c r="E570" s="159" t="s">
        <v>3</v>
      </c>
      <c r="F570" s="160" t="s">
        <v>218</v>
      </c>
      <c r="H570" s="161">
        <v>11.54</v>
      </c>
      <c r="I570" s="162"/>
      <c r="L570" s="158"/>
      <c r="M570" s="163"/>
      <c r="N570" s="164"/>
      <c r="O570" s="164"/>
      <c r="P570" s="164"/>
      <c r="Q570" s="164"/>
      <c r="R570" s="164"/>
      <c r="S570" s="164"/>
      <c r="T570" s="165"/>
      <c r="AT570" s="159" t="s">
        <v>144</v>
      </c>
      <c r="AU570" s="159" t="s">
        <v>131</v>
      </c>
      <c r="AV570" s="13" t="s">
        <v>131</v>
      </c>
      <c r="AW570" s="13" t="s">
        <v>34</v>
      </c>
      <c r="AX570" s="13" t="s">
        <v>73</v>
      </c>
      <c r="AY570" s="159" t="s">
        <v>122</v>
      </c>
    </row>
    <row r="571" spans="2:51" s="13" customFormat="1" ht="12">
      <c r="B571" s="158"/>
      <c r="D571" s="148" t="s">
        <v>144</v>
      </c>
      <c r="E571" s="159" t="s">
        <v>3</v>
      </c>
      <c r="F571" s="160" t="s">
        <v>219</v>
      </c>
      <c r="H571" s="161">
        <v>-0.178</v>
      </c>
      <c r="I571" s="162"/>
      <c r="L571" s="158"/>
      <c r="M571" s="163"/>
      <c r="N571" s="164"/>
      <c r="O571" s="164"/>
      <c r="P571" s="164"/>
      <c r="Q571" s="164"/>
      <c r="R571" s="164"/>
      <c r="S571" s="164"/>
      <c r="T571" s="165"/>
      <c r="AT571" s="159" t="s">
        <v>144</v>
      </c>
      <c r="AU571" s="159" t="s">
        <v>131</v>
      </c>
      <c r="AV571" s="13" t="s">
        <v>131</v>
      </c>
      <c r="AW571" s="13" t="s">
        <v>34</v>
      </c>
      <c r="AX571" s="13" t="s">
        <v>73</v>
      </c>
      <c r="AY571" s="159" t="s">
        <v>122</v>
      </c>
    </row>
    <row r="572" spans="2:51" s="13" customFormat="1" ht="12">
      <c r="B572" s="158"/>
      <c r="D572" s="148" t="s">
        <v>144</v>
      </c>
      <c r="E572" s="159" t="s">
        <v>3</v>
      </c>
      <c r="F572" s="160" t="s">
        <v>220</v>
      </c>
      <c r="H572" s="161">
        <v>0.54</v>
      </c>
      <c r="I572" s="162"/>
      <c r="L572" s="158"/>
      <c r="M572" s="163"/>
      <c r="N572" s="164"/>
      <c r="O572" s="164"/>
      <c r="P572" s="164"/>
      <c r="Q572" s="164"/>
      <c r="R572" s="164"/>
      <c r="S572" s="164"/>
      <c r="T572" s="165"/>
      <c r="AT572" s="159" t="s">
        <v>144</v>
      </c>
      <c r="AU572" s="159" t="s">
        <v>131</v>
      </c>
      <c r="AV572" s="13" t="s">
        <v>131</v>
      </c>
      <c r="AW572" s="13" t="s">
        <v>34</v>
      </c>
      <c r="AX572" s="13" t="s">
        <v>73</v>
      </c>
      <c r="AY572" s="159" t="s">
        <v>122</v>
      </c>
    </row>
    <row r="573" spans="2:51" s="15" customFormat="1" ht="12">
      <c r="B573" s="174"/>
      <c r="D573" s="148" t="s">
        <v>144</v>
      </c>
      <c r="E573" s="175" t="s">
        <v>3</v>
      </c>
      <c r="F573" s="176" t="s">
        <v>179</v>
      </c>
      <c r="H573" s="177">
        <v>11.902</v>
      </c>
      <c r="I573" s="178"/>
      <c r="L573" s="174"/>
      <c r="M573" s="179"/>
      <c r="N573" s="180"/>
      <c r="O573" s="180"/>
      <c r="P573" s="180"/>
      <c r="Q573" s="180"/>
      <c r="R573" s="180"/>
      <c r="S573" s="180"/>
      <c r="T573" s="181"/>
      <c r="AT573" s="175" t="s">
        <v>144</v>
      </c>
      <c r="AU573" s="175" t="s">
        <v>131</v>
      </c>
      <c r="AV573" s="15" t="s">
        <v>139</v>
      </c>
      <c r="AW573" s="15" t="s">
        <v>34</v>
      </c>
      <c r="AX573" s="15" t="s">
        <v>73</v>
      </c>
      <c r="AY573" s="175" t="s">
        <v>122</v>
      </c>
    </row>
    <row r="574" spans="2:51" s="12" customFormat="1" ht="12">
      <c r="B574" s="151"/>
      <c r="D574" s="148" t="s">
        <v>144</v>
      </c>
      <c r="E574" s="152" t="s">
        <v>3</v>
      </c>
      <c r="F574" s="153" t="s">
        <v>156</v>
      </c>
      <c r="H574" s="152" t="s">
        <v>3</v>
      </c>
      <c r="I574" s="154"/>
      <c r="L574" s="151"/>
      <c r="M574" s="155"/>
      <c r="N574" s="156"/>
      <c r="O574" s="156"/>
      <c r="P574" s="156"/>
      <c r="Q574" s="156"/>
      <c r="R574" s="156"/>
      <c r="S574" s="156"/>
      <c r="T574" s="157"/>
      <c r="AT574" s="152" t="s">
        <v>144</v>
      </c>
      <c r="AU574" s="152" t="s">
        <v>131</v>
      </c>
      <c r="AV574" s="12" t="s">
        <v>81</v>
      </c>
      <c r="AW574" s="12" t="s">
        <v>34</v>
      </c>
      <c r="AX574" s="12" t="s">
        <v>73</v>
      </c>
      <c r="AY574" s="152" t="s">
        <v>122</v>
      </c>
    </row>
    <row r="575" spans="2:51" s="13" customFormat="1" ht="12">
      <c r="B575" s="158"/>
      <c r="D575" s="148" t="s">
        <v>144</v>
      </c>
      <c r="E575" s="159" t="s">
        <v>3</v>
      </c>
      <c r="F575" s="160" t="s">
        <v>221</v>
      </c>
      <c r="H575" s="161">
        <v>1.825</v>
      </c>
      <c r="I575" s="162"/>
      <c r="L575" s="158"/>
      <c r="M575" s="163"/>
      <c r="N575" s="164"/>
      <c r="O575" s="164"/>
      <c r="P575" s="164"/>
      <c r="Q575" s="164"/>
      <c r="R575" s="164"/>
      <c r="S575" s="164"/>
      <c r="T575" s="165"/>
      <c r="AT575" s="159" t="s">
        <v>144</v>
      </c>
      <c r="AU575" s="159" t="s">
        <v>131</v>
      </c>
      <c r="AV575" s="13" t="s">
        <v>131</v>
      </c>
      <c r="AW575" s="13" t="s">
        <v>34</v>
      </c>
      <c r="AX575" s="13" t="s">
        <v>73</v>
      </c>
      <c r="AY575" s="159" t="s">
        <v>122</v>
      </c>
    </row>
    <row r="576" spans="2:51" s="15" customFormat="1" ht="12">
      <c r="B576" s="174"/>
      <c r="D576" s="148" t="s">
        <v>144</v>
      </c>
      <c r="E576" s="175" t="s">
        <v>3</v>
      </c>
      <c r="F576" s="176" t="s">
        <v>179</v>
      </c>
      <c r="H576" s="177">
        <v>1.825</v>
      </c>
      <c r="I576" s="178"/>
      <c r="L576" s="174"/>
      <c r="M576" s="179"/>
      <c r="N576" s="180"/>
      <c r="O576" s="180"/>
      <c r="P576" s="180"/>
      <c r="Q576" s="180"/>
      <c r="R576" s="180"/>
      <c r="S576" s="180"/>
      <c r="T576" s="181"/>
      <c r="AT576" s="175" t="s">
        <v>144</v>
      </c>
      <c r="AU576" s="175" t="s">
        <v>131</v>
      </c>
      <c r="AV576" s="15" t="s">
        <v>139</v>
      </c>
      <c r="AW576" s="15" t="s">
        <v>34</v>
      </c>
      <c r="AX576" s="15" t="s">
        <v>73</v>
      </c>
      <c r="AY576" s="175" t="s">
        <v>122</v>
      </c>
    </row>
    <row r="577" spans="2:51" s="12" customFormat="1" ht="12">
      <c r="B577" s="151"/>
      <c r="D577" s="148" t="s">
        <v>144</v>
      </c>
      <c r="E577" s="152" t="s">
        <v>3</v>
      </c>
      <c r="F577" s="153" t="s">
        <v>158</v>
      </c>
      <c r="H577" s="152" t="s">
        <v>3</v>
      </c>
      <c r="I577" s="154"/>
      <c r="L577" s="151"/>
      <c r="M577" s="155"/>
      <c r="N577" s="156"/>
      <c r="O577" s="156"/>
      <c r="P577" s="156"/>
      <c r="Q577" s="156"/>
      <c r="R577" s="156"/>
      <c r="S577" s="156"/>
      <c r="T577" s="157"/>
      <c r="AT577" s="152" t="s">
        <v>144</v>
      </c>
      <c r="AU577" s="152" t="s">
        <v>131</v>
      </c>
      <c r="AV577" s="12" t="s">
        <v>81</v>
      </c>
      <c r="AW577" s="12" t="s">
        <v>34</v>
      </c>
      <c r="AX577" s="12" t="s">
        <v>73</v>
      </c>
      <c r="AY577" s="152" t="s">
        <v>122</v>
      </c>
    </row>
    <row r="578" spans="2:51" s="13" customFormat="1" ht="12">
      <c r="B578" s="158"/>
      <c r="D578" s="148" t="s">
        <v>144</v>
      </c>
      <c r="E578" s="159" t="s">
        <v>3</v>
      </c>
      <c r="F578" s="160" t="s">
        <v>222</v>
      </c>
      <c r="H578" s="161">
        <v>3.128</v>
      </c>
      <c r="I578" s="162"/>
      <c r="L578" s="158"/>
      <c r="M578" s="163"/>
      <c r="N578" s="164"/>
      <c r="O578" s="164"/>
      <c r="P578" s="164"/>
      <c r="Q578" s="164"/>
      <c r="R578" s="164"/>
      <c r="S578" s="164"/>
      <c r="T578" s="165"/>
      <c r="AT578" s="159" t="s">
        <v>144</v>
      </c>
      <c r="AU578" s="159" t="s">
        <v>131</v>
      </c>
      <c r="AV578" s="13" t="s">
        <v>131</v>
      </c>
      <c r="AW578" s="13" t="s">
        <v>34</v>
      </c>
      <c r="AX578" s="13" t="s">
        <v>73</v>
      </c>
      <c r="AY578" s="159" t="s">
        <v>122</v>
      </c>
    </row>
    <row r="579" spans="2:51" s="13" customFormat="1" ht="12">
      <c r="B579" s="158"/>
      <c r="D579" s="148" t="s">
        <v>144</v>
      </c>
      <c r="E579" s="159" t="s">
        <v>3</v>
      </c>
      <c r="F579" s="160" t="s">
        <v>223</v>
      </c>
      <c r="H579" s="161">
        <v>0.14</v>
      </c>
      <c r="I579" s="162"/>
      <c r="L579" s="158"/>
      <c r="M579" s="163"/>
      <c r="N579" s="164"/>
      <c r="O579" s="164"/>
      <c r="P579" s="164"/>
      <c r="Q579" s="164"/>
      <c r="R579" s="164"/>
      <c r="S579" s="164"/>
      <c r="T579" s="165"/>
      <c r="AT579" s="159" t="s">
        <v>144</v>
      </c>
      <c r="AU579" s="159" t="s">
        <v>131</v>
      </c>
      <c r="AV579" s="13" t="s">
        <v>131</v>
      </c>
      <c r="AW579" s="13" t="s">
        <v>34</v>
      </c>
      <c r="AX579" s="13" t="s">
        <v>73</v>
      </c>
      <c r="AY579" s="159" t="s">
        <v>122</v>
      </c>
    </row>
    <row r="580" spans="2:51" s="15" customFormat="1" ht="12">
      <c r="B580" s="174"/>
      <c r="D580" s="148" t="s">
        <v>144</v>
      </c>
      <c r="E580" s="175" t="s">
        <v>3</v>
      </c>
      <c r="F580" s="176" t="s">
        <v>179</v>
      </c>
      <c r="H580" s="177">
        <v>3.268</v>
      </c>
      <c r="I580" s="178"/>
      <c r="L580" s="174"/>
      <c r="M580" s="179"/>
      <c r="N580" s="180"/>
      <c r="O580" s="180"/>
      <c r="P580" s="180"/>
      <c r="Q580" s="180"/>
      <c r="R580" s="180"/>
      <c r="S580" s="180"/>
      <c r="T580" s="181"/>
      <c r="AT580" s="175" t="s">
        <v>144</v>
      </c>
      <c r="AU580" s="175" t="s">
        <v>131</v>
      </c>
      <c r="AV580" s="15" t="s">
        <v>139</v>
      </c>
      <c r="AW580" s="15" t="s">
        <v>34</v>
      </c>
      <c r="AX580" s="15" t="s">
        <v>73</v>
      </c>
      <c r="AY580" s="175" t="s">
        <v>122</v>
      </c>
    </row>
    <row r="581" spans="2:51" s="12" customFormat="1" ht="12">
      <c r="B581" s="151"/>
      <c r="D581" s="148" t="s">
        <v>144</v>
      </c>
      <c r="E581" s="152" t="s">
        <v>3</v>
      </c>
      <c r="F581" s="153" t="s">
        <v>184</v>
      </c>
      <c r="H581" s="152" t="s">
        <v>3</v>
      </c>
      <c r="I581" s="154"/>
      <c r="L581" s="151"/>
      <c r="M581" s="155"/>
      <c r="N581" s="156"/>
      <c r="O581" s="156"/>
      <c r="P581" s="156"/>
      <c r="Q581" s="156"/>
      <c r="R581" s="156"/>
      <c r="S581" s="156"/>
      <c r="T581" s="157"/>
      <c r="AT581" s="152" t="s">
        <v>144</v>
      </c>
      <c r="AU581" s="152" t="s">
        <v>131</v>
      </c>
      <c r="AV581" s="12" t="s">
        <v>81</v>
      </c>
      <c r="AW581" s="12" t="s">
        <v>34</v>
      </c>
      <c r="AX581" s="12" t="s">
        <v>73</v>
      </c>
      <c r="AY581" s="152" t="s">
        <v>122</v>
      </c>
    </row>
    <row r="582" spans="2:51" s="13" customFormat="1" ht="12">
      <c r="B582" s="158"/>
      <c r="D582" s="148" t="s">
        <v>144</v>
      </c>
      <c r="E582" s="159" t="s">
        <v>3</v>
      </c>
      <c r="F582" s="160" t="s">
        <v>224</v>
      </c>
      <c r="H582" s="161">
        <v>1.26</v>
      </c>
      <c r="I582" s="162"/>
      <c r="L582" s="158"/>
      <c r="M582" s="163"/>
      <c r="N582" s="164"/>
      <c r="O582" s="164"/>
      <c r="P582" s="164"/>
      <c r="Q582" s="164"/>
      <c r="R582" s="164"/>
      <c r="S582" s="164"/>
      <c r="T582" s="165"/>
      <c r="AT582" s="159" t="s">
        <v>144</v>
      </c>
      <c r="AU582" s="159" t="s">
        <v>131</v>
      </c>
      <c r="AV582" s="13" t="s">
        <v>131</v>
      </c>
      <c r="AW582" s="13" t="s">
        <v>34</v>
      </c>
      <c r="AX582" s="13" t="s">
        <v>73</v>
      </c>
      <c r="AY582" s="159" t="s">
        <v>122</v>
      </c>
    </row>
    <row r="583" spans="2:51" s="15" customFormat="1" ht="12">
      <c r="B583" s="174"/>
      <c r="D583" s="148" t="s">
        <v>144</v>
      </c>
      <c r="E583" s="175" t="s">
        <v>3</v>
      </c>
      <c r="F583" s="176" t="s">
        <v>179</v>
      </c>
      <c r="H583" s="177">
        <v>1.26</v>
      </c>
      <c r="I583" s="178"/>
      <c r="L583" s="174"/>
      <c r="M583" s="179"/>
      <c r="N583" s="180"/>
      <c r="O583" s="180"/>
      <c r="P583" s="180"/>
      <c r="Q583" s="180"/>
      <c r="R583" s="180"/>
      <c r="S583" s="180"/>
      <c r="T583" s="181"/>
      <c r="AT583" s="175" t="s">
        <v>144</v>
      </c>
      <c r="AU583" s="175" t="s">
        <v>131</v>
      </c>
      <c r="AV583" s="15" t="s">
        <v>139</v>
      </c>
      <c r="AW583" s="15" t="s">
        <v>34</v>
      </c>
      <c r="AX583" s="15" t="s">
        <v>73</v>
      </c>
      <c r="AY583" s="175" t="s">
        <v>122</v>
      </c>
    </row>
    <row r="584" spans="2:51" s="12" customFormat="1" ht="12">
      <c r="B584" s="151"/>
      <c r="D584" s="148" t="s">
        <v>144</v>
      </c>
      <c r="E584" s="152" t="s">
        <v>3</v>
      </c>
      <c r="F584" s="153" t="s">
        <v>187</v>
      </c>
      <c r="H584" s="152" t="s">
        <v>3</v>
      </c>
      <c r="I584" s="154"/>
      <c r="L584" s="151"/>
      <c r="M584" s="155"/>
      <c r="N584" s="156"/>
      <c r="O584" s="156"/>
      <c r="P584" s="156"/>
      <c r="Q584" s="156"/>
      <c r="R584" s="156"/>
      <c r="S584" s="156"/>
      <c r="T584" s="157"/>
      <c r="AT584" s="152" t="s">
        <v>144</v>
      </c>
      <c r="AU584" s="152" t="s">
        <v>131</v>
      </c>
      <c r="AV584" s="12" t="s">
        <v>81</v>
      </c>
      <c r="AW584" s="12" t="s">
        <v>34</v>
      </c>
      <c r="AX584" s="12" t="s">
        <v>73</v>
      </c>
      <c r="AY584" s="152" t="s">
        <v>122</v>
      </c>
    </row>
    <row r="585" spans="2:51" s="13" customFormat="1" ht="12">
      <c r="B585" s="158"/>
      <c r="D585" s="148" t="s">
        <v>144</v>
      </c>
      <c r="E585" s="159" t="s">
        <v>3</v>
      </c>
      <c r="F585" s="160" t="s">
        <v>225</v>
      </c>
      <c r="H585" s="161">
        <v>1.299</v>
      </c>
      <c r="I585" s="162"/>
      <c r="L585" s="158"/>
      <c r="M585" s="163"/>
      <c r="N585" s="164"/>
      <c r="O585" s="164"/>
      <c r="P585" s="164"/>
      <c r="Q585" s="164"/>
      <c r="R585" s="164"/>
      <c r="S585" s="164"/>
      <c r="T585" s="165"/>
      <c r="AT585" s="159" t="s">
        <v>144</v>
      </c>
      <c r="AU585" s="159" t="s">
        <v>131</v>
      </c>
      <c r="AV585" s="13" t="s">
        <v>131</v>
      </c>
      <c r="AW585" s="13" t="s">
        <v>34</v>
      </c>
      <c r="AX585" s="13" t="s">
        <v>73</v>
      </c>
      <c r="AY585" s="159" t="s">
        <v>122</v>
      </c>
    </row>
    <row r="586" spans="2:51" s="15" customFormat="1" ht="12">
      <c r="B586" s="174"/>
      <c r="D586" s="148" t="s">
        <v>144</v>
      </c>
      <c r="E586" s="175" t="s">
        <v>3</v>
      </c>
      <c r="F586" s="176" t="s">
        <v>179</v>
      </c>
      <c r="H586" s="177">
        <v>1.299</v>
      </c>
      <c r="I586" s="178"/>
      <c r="L586" s="174"/>
      <c r="M586" s="179"/>
      <c r="N586" s="180"/>
      <c r="O586" s="180"/>
      <c r="P586" s="180"/>
      <c r="Q586" s="180"/>
      <c r="R586" s="180"/>
      <c r="S586" s="180"/>
      <c r="T586" s="181"/>
      <c r="AT586" s="175" t="s">
        <v>144</v>
      </c>
      <c r="AU586" s="175" t="s">
        <v>131</v>
      </c>
      <c r="AV586" s="15" t="s">
        <v>139</v>
      </c>
      <c r="AW586" s="15" t="s">
        <v>34</v>
      </c>
      <c r="AX586" s="15" t="s">
        <v>73</v>
      </c>
      <c r="AY586" s="175" t="s">
        <v>122</v>
      </c>
    </row>
    <row r="587" spans="2:51" s="12" customFormat="1" ht="12">
      <c r="B587" s="151"/>
      <c r="D587" s="148" t="s">
        <v>144</v>
      </c>
      <c r="E587" s="152" t="s">
        <v>3</v>
      </c>
      <c r="F587" s="153" t="s">
        <v>189</v>
      </c>
      <c r="H587" s="152" t="s">
        <v>3</v>
      </c>
      <c r="I587" s="154"/>
      <c r="L587" s="151"/>
      <c r="M587" s="155"/>
      <c r="N587" s="156"/>
      <c r="O587" s="156"/>
      <c r="P587" s="156"/>
      <c r="Q587" s="156"/>
      <c r="R587" s="156"/>
      <c r="S587" s="156"/>
      <c r="T587" s="157"/>
      <c r="AT587" s="152" t="s">
        <v>144</v>
      </c>
      <c r="AU587" s="152" t="s">
        <v>131</v>
      </c>
      <c r="AV587" s="12" t="s">
        <v>81</v>
      </c>
      <c r="AW587" s="12" t="s">
        <v>34</v>
      </c>
      <c r="AX587" s="12" t="s">
        <v>73</v>
      </c>
      <c r="AY587" s="152" t="s">
        <v>122</v>
      </c>
    </row>
    <row r="588" spans="2:51" s="13" customFormat="1" ht="12">
      <c r="B588" s="158"/>
      <c r="D588" s="148" t="s">
        <v>144</v>
      </c>
      <c r="E588" s="159" t="s">
        <v>3</v>
      </c>
      <c r="F588" s="160" t="s">
        <v>226</v>
      </c>
      <c r="H588" s="161">
        <v>2</v>
      </c>
      <c r="I588" s="162"/>
      <c r="L588" s="158"/>
      <c r="M588" s="163"/>
      <c r="N588" s="164"/>
      <c r="O588" s="164"/>
      <c r="P588" s="164"/>
      <c r="Q588" s="164"/>
      <c r="R588" s="164"/>
      <c r="S588" s="164"/>
      <c r="T588" s="165"/>
      <c r="AT588" s="159" t="s">
        <v>144</v>
      </c>
      <c r="AU588" s="159" t="s">
        <v>131</v>
      </c>
      <c r="AV588" s="13" t="s">
        <v>131</v>
      </c>
      <c r="AW588" s="13" t="s">
        <v>34</v>
      </c>
      <c r="AX588" s="13" t="s">
        <v>73</v>
      </c>
      <c r="AY588" s="159" t="s">
        <v>122</v>
      </c>
    </row>
    <row r="589" spans="2:51" s="15" customFormat="1" ht="12">
      <c r="B589" s="174"/>
      <c r="D589" s="148" t="s">
        <v>144</v>
      </c>
      <c r="E589" s="175" t="s">
        <v>3</v>
      </c>
      <c r="F589" s="176" t="s">
        <v>179</v>
      </c>
      <c r="H589" s="177">
        <v>2</v>
      </c>
      <c r="I589" s="178"/>
      <c r="L589" s="174"/>
      <c r="M589" s="179"/>
      <c r="N589" s="180"/>
      <c r="O589" s="180"/>
      <c r="P589" s="180"/>
      <c r="Q589" s="180"/>
      <c r="R589" s="180"/>
      <c r="S589" s="180"/>
      <c r="T589" s="181"/>
      <c r="AT589" s="175" t="s">
        <v>144</v>
      </c>
      <c r="AU589" s="175" t="s">
        <v>131</v>
      </c>
      <c r="AV589" s="15" t="s">
        <v>139</v>
      </c>
      <c r="AW589" s="15" t="s">
        <v>34</v>
      </c>
      <c r="AX589" s="15" t="s">
        <v>73</v>
      </c>
      <c r="AY589" s="175" t="s">
        <v>122</v>
      </c>
    </row>
    <row r="590" spans="2:51" s="12" customFormat="1" ht="12">
      <c r="B590" s="151"/>
      <c r="D590" s="148" t="s">
        <v>144</v>
      </c>
      <c r="E590" s="152" t="s">
        <v>3</v>
      </c>
      <c r="F590" s="153" t="s">
        <v>192</v>
      </c>
      <c r="H590" s="152" t="s">
        <v>3</v>
      </c>
      <c r="I590" s="154"/>
      <c r="L590" s="151"/>
      <c r="M590" s="155"/>
      <c r="N590" s="156"/>
      <c r="O590" s="156"/>
      <c r="P590" s="156"/>
      <c r="Q590" s="156"/>
      <c r="R590" s="156"/>
      <c r="S590" s="156"/>
      <c r="T590" s="157"/>
      <c r="AT590" s="152" t="s">
        <v>144</v>
      </c>
      <c r="AU590" s="152" t="s">
        <v>131</v>
      </c>
      <c r="AV590" s="12" t="s">
        <v>81</v>
      </c>
      <c r="AW590" s="12" t="s">
        <v>34</v>
      </c>
      <c r="AX590" s="12" t="s">
        <v>73</v>
      </c>
      <c r="AY590" s="152" t="s">
        <v>122</v>
      </c>
    </row>
    <row r="591" spans="2:51" s="13" customFormat="1" ht="12">
      <c r="B591" s="158"/>
      <c r="D591" s="148" t="s">
        <v>144</v>
      </c>
      <c r="E591" s="159" t="s">
        <v>3</v>
      </c>
      <c r="F591" s="160" t="s">
        <v>227</v>
      </c>
      <c r="H591" s="161">
        <v>1.904</v>
      </c>
      <c r="I591" s="162"/>
      <c r="L591" s="158"/>
      <c r="M591" s="163"/>
      <c r="N591" s="164"/>
      <c r="O591" s="164"/>
      <c r="P591" s="164"/>
      <c r="Q591" s="164"/>
      <c r="R591" s="164"/>
      <c r="S591" s="164"/>
      <c r="T591" s="165"/>
      <c r="AT591" s="159" t="s">
        <v>144</v>
      </c>
      <c r="AU591" s="159" t="s">
        <v>131</v>
      </c>
      <c r="AV591" s="13" t="s">
        <v>131</v>
      </c>
      <c r="AW591" s="13" t="s">
        <v>34</v>
      </c>
      <c r="AX591" s="13" t="s">
        <v>73</v>
      </c>
      <c r="AY591" s="159" t="s">
        <v>122</v>
      </c>
    </row>
    <row r="592" spans="2:51" s="13" customFormat="1" ht="12">
      <c r="B592" s="158"/>
      <c r="D592" s="148" t="s">
        <v>144</v>
      </c>
      <c r="E592" s="159" t="s">
        <v>3</v>
      </c>
      <c r="F592" s="160" t="s">
        <v>228</v>
      </c>
      <c r="H592" s="161">
        <v>0.12</v>
      </c>
      <c r="I592" s="162"/>
      <c r="L592" s="158"/>
      <c r="M592" s="163"/>
      <c r="N592" s="164"/>
      <c r="O592" s="164"/>
      <c r="P592" s="164"/>
      <c r="Q592" s="164"/>
      <c r="R592" s="164"/>
      <c r="S592" s="164"/>
      <c r="T592" s="165"/>
      <c r="AT592" s="159" t="s">
        <v>144</v>
      </c>
      <c r="AU592" s="159" t="s">
        <v>131</v>
      </c>
      <c r="AV592" s="13" t="s">
        <v>131</v>
      </c>
      <c r="AW592" s="13" t="s">
        <v>34</v>
      </c>
      <c r="AX592" s="13" t="s">
        <v>73</v>
      </c>
      <c r="AY592" s="159" t="s">
        <v>122</v>
      </c>
    </row>
    <row r="593" spans="2:51" s="15" customFormat="1" ht="12">
      <c r="B593" s="174"/>
      <c r="D593" s="148" t="s">
        <v>144</v>
      </c>
      <c r="E593" s="175" t="s">
        <v>3</v>
      </c>
      <c r="F593" s="176" t="s">
        <v>179</v>
      </c>
      <c r="H593" s="177">
        <v>2.024</v>
      </c>
      <c r="I593" s="178"/>
      <c r="L593" s="174"/>
      <c r="M593" s="179"/>
      <c r="N593" s="180"/>
      <c r="O593" s="180"/>
      <c r="P593" s="180"/>
      <c r="Q593" s="180"/>
      <c r="R593" s="180"/>
      <c r="S593" s="180"/>
      <c r="T593" s="181"/>
      <c r="AT593" s="175" t="s">
        <v>144</v>
      </c>
      <c r="AU593" s="175" t="s">
        <v>131</v>
      </c>
      <c r="AV593" s="15" t="s">
        <v>139</v>
      </c>
      <c r="AW593" s="15" t="s">
        <v>34</v>
      </c>
      <c r="AX593" s="15" t="s">
        <v>73</v>
      </c>
      <c r="AY593" s="175" t="s">
        <v>122</v>
      </c>
    </row>
    <row r="594" spans="2:51" s="12" customFormat="1" ht="12">
      <c r="B594" s="151"/>
      <c r="D594" s="148" t="s">
        <v>144</v>
      </c>
      <c r="E594" s="152" t="s">
        <v>3</v>
      </c>
      <c r="F594" s="153" t="s">
        <v>195</v>
      </c>
      <c r="H594" s="152" t="s">
        <v>3</v>
      </c>
      <c r="I594" s="154"/>
      <c r="L594" s="151"/>
      <c r="M594" s="155"/>
      <c r="N594" s="156"/>
      <c r="O594" s="156"/>
      <c r="P594" s="156"/>
      <c r="Q594" s="156"/>
      <c r="R594" s="156"/>
      <c r="S594" s="156"/>
      <c r="T594" s="157"/>
      <c r="AT594" s="152" t="s">
        <v>144</v>
      </c>
      <c r="AU594" s="152" t="s">
        <v>131</v>
      </c>
      <c r="AV594" s="12" t="s">
        <v>81</v>
      </c>
      <c r="AW594" s="12" t="s">
        <v>34</v>
      </c>
      <c r="AX594" s="12" t="s">
        <v>73</v>
      </c>
      <c r="AY594" s="152" t="s">
        <v>122</v>
      </c>
    </row>
    <row r="595" spans="2:51" s="13" customFormat="1" ht="12">
      <c r="B595" s="158"/>
      <c r="D595" s="148" t="s">
        <v>144</v>
      </c>
      <c r="E595" s="159" t="s">
        <v>3</v>
      </c>
      <c r="F595" s="160" t="s">
        <v>229</v>
      </c>
      <c r="H595" s="161">
        <v>1.237</v>
      </c>
      <c r="I595" s="162"/>
      <c r="L595" s="158"/>
      <c r="M595" s="163"/>
      <c r="N595" s="164"/>
      <c r="O595" s="164"/>
      <c r="P595" s="164"/>
      <c r="Q595" s="164"/>
      <c r="R595" s="164"/>
      <c r="S595" s="164"/>
      <c r="T595" s="165"/>
      <c r="AT595" s="159" t="s">
        <v>144</v>
      </c>
      <c r="AU595" s="159" t="s">
        <v>131</v>
      </c>
      <c r="AV595" s="13" t="s">
        <v>131</v>
      </c>
      <c r="AW595" s="13" t="s">
        <v>34</v>
      </c>
      <c r="AX595" s="13" t="s">
        <v>73</v>
      </c>
      <c r="AY595" s="159" t="s">
        <v>122</v>
      </c>
    </row>
    <row r="596" spans="2:51" s="15" customFormat="1" ht="12">
      <c r="B596" s="174"/>
      <c r="D596" s="148" t="s">
        <v>144</v>
      </c>
      <c r="E596" s="175" t="s">
        <v>3</v>
      </c>
      <c r="F596" s="176" t="s">
        <v>179</v>
      </c>
      <c r="H596" s="177">
        <v>1.237</v>
      </c>
      <c r="I596" s="178"/>
      <c r="L596" s="174"/>
      <c r="M596" s="179"/>
      <c r="N596" s="180"/>
      <c r="O596" s="180"/>
      <c r="P596" s="180"/>
      <c r="Q596" s="180"/>
      <c r="R596" s="180"/>
      <c r="S596" s="180"/>
      <c r="T596" s="181"/>
      <c r="AT596" s="175" t="s">
        <v>144</v>
      </c>
      <c r="AU596" s="175" t="s">
        <v>131</v>
      </c>
      <c r="AV596" s="15" t="s">
        <v>139</v>
      </c>
      <c r="AW596" s="15" t="s">
        <v>34</v>
      </c>
      <c r="AX596" s="15" t="s">
        <v>73</v>
      </c>
      <c r="AY596" s="175" t="s">
        <v>122</v>
      </c>
    </row>
    <row r="597" spans="2:51" s="12" customFormat="1" ht="12">
      <c r="B597" s="151"/>
      <c r="D597" s="148" t="s">
        <v>144</v>
      </c>
      <c r="E597" s="152" t="s">
        <v>3</v>
      </c>
      <c r="F597" s="153" t="s">
        <v>166</v>
      </c>
      <c r="H597" s="152" t="s">
        <v>3</v>
      </c>
      <c r="I597" s="154"/>
      <c r="L597" s="151"/>
      <c r="M597" s="155"/>
      <c r="N597" s="156"/>
      <c r="O597" s="156"/>
      <c r="P597" s="156"/>
      <c r="Q597" s="156"/>
      <c r="R597" s="156"/>
      <c r="S597" s="156"/>
      <c r="T597" s="157"/>
      <c r="AT597" s="152" t="s">
        <v>144</v>
      </c>
      <c r="AU597" s="152" t="s">
        <v>131</v>
      </c>
      <c r="AV597" s="12" t="s">
        <v>81</v>
      </c>
      <c r="AW597" s="12" t="s">
        <v>34</v>
      </c>
      <c r="AX597" s="12" t="s">
        <v>73</v>
      </c>
      <c r="AY597" s="152" t="s">
        <v>122</v>
      </c>
    </row>
    <row r="598" spans="2:51" s="13" customFormat="1" ht="12">
      <c r="B598" s="158"/>
      <c r="D598" s="148" t="s">
        <v>144</v>
      </c>
      <c r="E598" s="159" t="s">
        <v>3</v>
      </c>
      <c r="F598" s="160" t="s">
        <v>230</v>
      </c>
      <c r="H598" s="161">
        <v>3.139</v>
      </c>
      <c r="I598" s="162"/>
      <c r="L598" s="158"/>
      <c r="M598" s="163"/>
      <c r="N598" s="164"/>
      <c r="O598" s="164"/>
      <c r="P598" s="164"/>
      <c r="Q598" s="164"/>
      <c r="R598" s="164"/>
      <c r="S598" s="164"/>
      <c r="T598" s="165"/>
      <c r="AT598" s="159" t="s">
        <v>144</v>
      </c>
      <c r="AU598" s="159" t="s">
        <v>131</v>
      </c>
      <c r="AV598" s="13" t="s">
        <v>131</v>
      </c>
      <c r="AW598" s="13" t="s">
        <v>34</v>
      </c>
      <c r="AX598" s="13" t="s">
        <v>73</v>
      </c>
      <c r="AY598" s="159" t="s">
        <v>122</v>
      </c>
    </row>
    <row r="599" spans="2:51" s="13" customFormat="1" ht="12">
      <c r="B599" s="158"/>
      <c r="D599" s="148" t="s">
        <v>144</v>
      </c>
      <c r="E599" s="159" t="s">
        <v>3</v>
      </c>
      <c r="F599" s="160" t="s">
        <v>231</v>
      </c>
      <c r="H599" s="161">
        <v>0.06</v>
      </c>
      <c r="I599" s="162"/>
      <c r="L599" s="158"/>
      <c r="M599" s="163"/>
      <c r="N599" s="164"/>
      <c r="O599" s="164"/>
      <c r="P599" s="164"/>
      <c r="Q599" s="164"/>
      <c r="R599" s="164"/>
      <c r="S599" s="164"/>
      <c r="T599" s="165"/>
      <c r="AT599" s="159" t="s">
        <v>144</v>
      </c>
      <c r="AU599" s="159" t="s">
        <v>131</v>
      </c>
      <c r="AV599" s="13" t="s">
        <v>131</v>
      </c>
      <c r="AW599" s="13" t="s">
        <v>34</v>
      </c>
      <c r="AX599" s="13" t="s">
        <v>73</v>
      </c>
      <c r="AY599" s="159" t="s">
        <v>122</v>
      </c>
    </row>
    <row r="600" spans="2:51" s="15" customFormat="1" ht="12">
      <c r="B600" s="174"/>
      <c r="D600" s="148" t="s">
        <v>144</v>
      </c>
      <c r="E600" s="175" t="s">
        <v>3</v>
      </c>
      <c r="F600" s="176" t="s">
        <v>179</v>
      </c>
      <c r="H600" s="177">
        <v>3.199</v>
      </c>
      <c r="I600" s="178"/>
      <c r="L600" s="174"/>
      <c r="M600" s="179"/>
      <c r="N600" s="180"/>
      <c r="O600" s="180"/>
      <c r="P600" s="180"/>
      <c r="Q600" s="180"/>
      <c r="R600" s="180"/>
      <c r="S600" s="180"/>
      <c r="T600" s="181"/>
      <c r="AT600" s="175" t="s">
        <v>144</v>
      </c>
      <c r="AU600" s="175" t="s">
        <v>131</v>
      </c>
      <c r="AV600" s="15" t="s">
        <v>139</v>
      </c>
      <c r="AW600" s="15" t="s">
        <v>34</v>
      </c>
      <c r="AX600" s="15" t="s">
        <v>73</v>
      </c>
      <c r="AY600" s="175" t="s">
        <v>122</v>
      </c>
    </row>
    <row r="601" spans="2:51" s="12" customFormat="1" ht="12">
      <c r="B601" s="151"/>
      <c r="D601" s="148" t="s">
        <v>144</v>
      </c>
      <c r="E601" s="152" t="s">
        <v>3</v>
      </c>
      <c r="F601" s="153" t="s">
        <v>201</v>
      </c>
      <c r="H601" s="152" t="s">
        <v>3</v>
      </c>
      <c r="I601" s="154"/>
      <c r="L601" s="151"/>
      <c r="M601" s="155"/>
      <c r="N601" s="156"/>
      <c r="O601" s="156"/>
      <c r="P601" s="156"/>
      <c r="Q601" s="156"/>
      <c r="R601" s="156"/>
      <c r="S601" s="156"/>
      <c r="T601" s="157"/>
      <c r="AT601" s="152" t="s">
        <v>144</v>
      </c>
      <c r="AU601" s="152" t="s">
        <v>131</v>
      </c>
      <c r="AV601" s="12" t="s">
        <v>81</v>
      </c>
      <c r="AW601" s="12" t="s">
        <v>34</v>
      </c>
      <c r="AX601" s="12" t="s">
        <v>73</v>
      </c>
      <c r="AY601" s="152" t="s">
        <v>122</v>
      </c>
    </row>
    <row r="602" spans="2:51" s="13" customFormat="1" ht="12">
      <c r="B602" s="158"/>
      <c r="D602" s="148" t="s">
        <v>144</v>
      </c>
      <c r="E602" s="159" t="s">
        <v>3</v>
      </c>
      <c r="F602" s="160" t="s">
        <v>232</v>
      </c>
      <c r="H602" s="161">
        <v>1.911</v>
      </c>
      <c r="I602" s="162"/>
      <c r="L602" s="158"/>
      <c r="M602" s="163"/>
      <c r="N602" s="164"/>
      <c r="O602" s="164"/>
      <c r="P602" s="164"/>
      <c r="Q602" s="164"/>
      <c r="R602" s="164"/>
      <c r="S602" s="164"/>
      <c r="T602" s="165"/>
      <c r="AT602" s="159" t="s">
        <v>144</v>
      </c>
      <c r="AU602" s="159" t="s">
        <v>131</v>
      </c>
      <c r="AV602" s="13" t="s">
        <v>131</v>
      </c>
      <c r="AW602" s="13" t="s">
        <v>34</v>
      </c>
      <c r="AX602" s="13" t="s">
        <v>73</v>
      </c>
      <c r="AY602" s="159" t="s">
        <v>122</v>
      </c>
    </row>
    <row r="603" spans="2:51" s="13" customFormat="1" ht="12">
      <c r="B603" s="158"/>
      <c r="D603" s="148" t="s">
        <v>144</v>
      </c>
      <c r="E603" s="159" t="s">
        <v>3</v>
      </c>
      <c r="F603" s="160" t="s">
        <v>233</v>
      </c>
      <c r="H603" s="161">
        <v>0.28</v>
      </c>
      <c r="I603" s="162"/>
      <c r="L603" s="158"/>
      <c r="M603" s="163"/>
      <c r="N603" s="164"/>
      <c r="O603" s="164"/>
      <c r="P603" s="164"/>
      <c r="Q603" s="164"/>
      <c r="R603" s="164"/>
      <c r="S603" s="164"/>
      <c r="T603" s="165"/>
      <c r="AT603" s="159" t="s">
        <v>144</v>
      </c>
      <c r="AU603" s="159" t="s">
        <v>131</v>
      </c>
      <c r="AV603" s="13" t="s">
        <v>131</v>
      </c>
      <c r="AW603" s="13" t="s">
        <v>34</v>
      </c>
      <c r="AX603" s="13" t="s">
        <v>73</v>
      </c>
      <c r="AY603" s="159" t="s">
        <v>122</v>
      </c>
    </row>
    <row r="604" spans="2:51" s="15" customFormat="1" ht="12">
      <c r="B604" s="174"/>
      <c r="D604" s="148" t="s">
        <v>144</v>
      </c>
      <c r="E604" s="175" t="s">
        <v>3</v>
      </c>
      <c r="F604" s="176" t="s">
        <v>179</v>
      </c>
      <c r="H604" s="177">
        <v>2.191</v>
      </c>
      <c r="I604" s="178"/>
      <c r="L604" s="174"/>
      <c r="M604" s="179"/>
      <c r="N604" s="180"/>
      <c r="O604" s="180"/>
      <c r="P604" s="180"/>
      <c r="Q604" s="180"/>
      <c r="R604" s="180"/>
      <c r="S604" s="180"/>
      <c r="T604" s="181"/>
      <c r="AT604" s="175" t="s">
        <v>144</v>
      </c>
      <c r="AU604" s="175" t="s">
        <v>131</v>
      </c>
      <c r="AV604" s="15" t="s">
        <v>139</v>
      </c>
      <c r="AW604" s="15" t="s">
        <v>34</v>
      </c>
      <c r="AX604" s="15" t="s">
        <v>73</v>
      </c>
      <c r="AY604" s="175" t="s">
        <v>122</v>
      </c>
    </row>
    <row r="605" spans="2:51" s="12" customFormat="1" ht="12">
      <c r="B605" s="151"/>
      <c r="D605" s="148" t="s">
        <v>144</v>
      </c>
      <c r="E605" s="152" t="s">
        <v>3</v>
      </c>
      <c r="F605" s="153" t="s">
        <v>203</v>
      </c>
      <c r="H605" s="152" t="s">
        <v>3</v>
      </c>
      <c r="I605" s="154"/>
      <c r="L605" s="151"/>
      <c r="M605" s="155"/>
      <c r="N605" s="156"/>
      <c r="O605" s="156"/>
      <c r="P605" s="156"/>
      <c r="Q605" s="156"/>
      <c r="R605" s="156"/>
      <c r="S605" s="156"/>
      <c r="T605" s="157"/>
      <c r="AT605" s="152" t="s">
        <v>144</v>
      </c>
      <c r="AU605" s="152" t="s">
        <v>131</v>
      </c>
      <c r="AV605" s="12" t="s">
        <v>81</v>
      </c>
      <c r="AW605" s="12" t="s">
        <v>34</v>
      </c>
      <c r="AX605" s="12" t="s">
        <v>73</v>
      </c>
      <c r="AY605" s="152" t="s">
        <v>122</v>
      </c>
    </row>
    <row r="606" spans="2:51" s="13" customFormat="1" ht="12">
      <c r="B606" s="158"/>
      <c r="D606" s="148" t="s">
        <v>144</v>
      </c>
      <c r="E606" s="159" t="s">
        <v>3</v>
      </c>
      <c r="F606" s="160" t="s">
        <v>234</v>
      </c>
      <c r="H606" s="161">
        <v>1.242</v>
      </c>
      <c r="I606" s="162"/>
      <c r="L606" s="158"/>
      <c r="M606" s="163"/>
      <c r="N606" s="164"/>
      <c r="O606" s="164"/>
      <c r="P606" s="164"/>
      <c r="Q606" s="164"/>
      <c r="R606" s="164"/>
      <c r="S606" s="164"/>
      <c r="T606" s="165"/>
      <c r="AT606" s="159" t="s">
        <v>144</v>
      </c>
      <c r="AU606" s="159" t="s">
        <v>131</v>
      </c>
      <c r="AV606" s="13" t="s">
        <v>131</v>
      </c>
      <c r="AW606" s="13" t="s">
        <v>34</v>
      </c>
      <c r="AX606" s="13" t="s">
        <v>73</v>
      </c>
      <c r="AY606" s="159" t="s">
        <v>122</v>
      </c>
    </row>
    <row r="607" spans="2:51" s="15" customFormat="1" ht="12">
      <c r="B607" s="174"/>
      <c r="D607" s="148" t="s">
        <v>144</v>
      </c>
      <c r="E607" s="175" t="s">
        <v>3</v>
      </c>
      <c r="F607" s="176" t="s">
        <v>179</v>
      </c>
      <c r="H607" s="177">
        <v>1.242</v>
      </c>
      <c r="I607" s="178"/>
      <c r="L607" s="174"/>
      <c r="M607" s="179"/>
      <c r="N607" s="180"/>
      <c r="O607" s="180"/>
      <c r="P607" s="180"/>
      <c r="Q607" s="180"/>
      <c r="R607" s="180"/>
      <c r="S607" s="180"/>
      <c r="T607" s="181"/>
      <c r="AT607" s="175" t="s">
        <v>144</v>
      </c>
      <c r="AU607" s="175" t="s">
        <v>131</v>
      </c>
      <c r="AV607" s="15" t="s">
        <v>139</v>
      </c>
      <c r="AW607" s="15" t="s">
        <v>34</v>
      </c>
      <c r="AX607" s="15" t="s">
        <v>73</v>
      </c>
      <c r="AY607" s="175" t="s">
        <v>122</v>
      </c>
    </row>
    <row r="608" spans="2:51" s="14" customFormat="1" ht="12">
      <c r="B608" s="166"/>
      <c r="D608" s="148" t="s">
        <v>144</v>
      </c>
      <c r="E608" s="167" t="s">
        <v>3</v>
      </c>
      <c r="F608" s="168" t="s">
        <v>169</v>
      </c>
      <c r="H608" s="169">
        <v>31.447</v>
      </c>
      <c r="I608" s="170"/>
      <c r="L608" s="166"/>
      <c r="M608" s="171"/>
      <c r="N608" s="172"/>
      <c r="O608" s="172"/>
      <c r="P608" s="172"/>
      <c r="Q608" s="172"/>
      <c r="R608" s="172"/>
      <c r="S608" s="172"/>
      <c r="T608" s="173"/>
      <c r="AT608" s="167" t="s">
        <v>144</v>
      </c>
      <c r="AU608" s="167" t="s">
        <v>131</v>
      </c>
      <c r="AV608" s="14" t="s">
        <v>130</v>
      </c>
      <c r="AW608" s="14" t="s">
        <v>34</v>
      </c>
      <c r="AX608" s="14" t="s">
        <v>81</v>
      </c>
      <c r="AY608" s="167" t="s">
        <v>122</v>
      </c>
    </row>
    <row r="609" spans="2:65" s="1" customFormat="1" ht="16.5" customHeight="1">
      <c r="B609" s="138"/>
      <c r="C609" s="139" t="s">
        <v>411</v>
      </c>
      <c r="D609" s="139" t="s">
        <v>125</v>
      </c>
      <c r="E609" s="140" t="s">
        <v>412</v>
      </c>
      <c r="F609" s="141" t="s">
        <v>413</v>
      </c>
      <c r="G609" s="142" t="s">
        <v>128</v>
      </c>
      <c r="H609" s="143">
        <v>8.289</v>
      </c>
      <c r="I609" s="144">
        <v>441</v>
      </c>
      <c r="J609" s="145">
        <f>ROUND(I609*H609,2)</f>
        <v>3655.45</v>
      </c>
      <c r="K609" s="141" t="s">
        <v>129</v>
      </c>
      <c r="L609" s="33"/>
      <c r="M609" s="314" t="s">
        <v>3</v>
      </c>
      <c r="N609" s="315"/>
      <c r="O609" s="315"/>
      <c r="P609" s="315"/>
      <c r="Q609" s="315"/>
      <c r="R609" s="315"/>
      <c r="S609" s="315"/>
      <c r="T609" s="316"/>
      <c r="AR609" s="146" t="s">
        <v>307</v>
      </c>
      <c r="AT609" s="146" t="s">
        <v>125</v>
      </c>
      <c r="AU609" s="146" t="s">
        <v>131</v>
      </c>
      <c r="AY609" s="18" t="s">
        <v>122</v>
      </c>
      <c r="BE609" s="147">
        <f>IF(N609="základní",J609,0)</f>
        <v>0</v>
      </c>
      <c r="BF609" s="147">
        <f>IF(N609="snížená",J609,0)</f>
        <v>0</v>
      </c>
      <c r="BG609" s="147">
        <f>IF(N609="zákl. přenesená",J609,0)</f>
        <v>0</v>
      </c>
      <c r="BH609" s="147">
        <f>IF(N609="sníž. přenesená",J609,0)</f>
        <v>0</v>
      </c>
      <c r="BI609" s="147">
        <f>IF(N609="nulová",J609,0)</f>
        <v>0</v>
      </c>
      <c r="BJ609" s="18" t="s">
        <v>131</v>
      </c>
      <c r="BK609" s="147">
        <f>ROUND(I609*H609,2)</f>
        <v>3655.45</v>
      </c>
      <c r="BL609" s="18" t="s">
        <v>307</v>
      </c>
      <c r="BM609" s="146" t="s">
        <v>414</v>
      </c>
    </row>
    <row r="610" spans="2:47" s="1" customFormat="1" ht="12">
      <c r="B610" s="33"/>
      <c r="D610" s="148" t="s">
        <v>133</v>
      </c>
      <c r="F610" s="149" t="s">
        <v>415</v>
      </c>
      <c r="I610" s="89"/>
      <c r="L610" s="33"/>
      <c r="M610" s="150"/>
      <c r="N610" s="53"/>
      <c r="O610" s="53"/>
      <c r="P610" s="53"/>
      <c r="Q610" s="53"/>
      <c r="R610" s="53"/>
      <c r="S610" s="53"/>
      <c r="T610" s="54"/>
      <c r="AT610" s="18" t="s">
        <v>133</v>
      </c>
      <c r="AU610" s="18" t="s">
        <v>131</v>
      </c>
    </row>
    <row r="611" spans="2:51" s="12" customFormat="1" ht="12">
      <c r="B611" s="151"/>
      <c r="D611" s="148" t="s">
        <v>144</v>
      </c>
      <c r="E611" s="152" t="s">
        <v>3</v>
      </c>
      <c r="F611" s="153" t="s">
        <v>217</v>
      </c>
      <c r="H611" s="152" t="s">
        <v>3</v>
      </c>
      <c r="I611" s="154"/>
      <c r="L611" s="151"/>
      <c r="M611" s="155"/>
      <c r="N611" s="156"/>
      <c r="O611" s="156"/>
      <c r="P611" s="156"/>
      <c r="Q611" s="156"/>
      <c r="R611" s="156"/>
      <c r="S611" s="156"/>
      <c r="T611" s="157"/>
      <c r="AT611" s="152" t="s">
        <v>144</v>
      </c>
      <c r="AU611" s="152" t="s">
        <v>131</v>
      </c>
      <c r="AV611" s="12" t="s">
        <v>81</v>
      </c>
      <c r="AW611" s="12" t="s">
        <v>34</v>
      </c>
      <c r="AX611" s="12" t="s">
        <v>73</v>
      </c>
      <c r="AY611" s="152" t="s">
        <v>122</v>
      </c>
    </row>
    <row r="612" spans="2:51" s="12" customFormat="1" ht="12">
      <c r="B612" s="151"/>
      <c r="D612" s="148" t="s">
        <v>144</v>
      </c>
      <c r="E612" s="152" t="s">
        <v>3</v>
      </c>
      <c r="F612" s="153" t="s">
        <v>146</v>
      </c>
      <c r="H612" s="152" t="s">
        <v>3</v>
      </c>
      <c r="I612" s="154"/>
      <c r="L612" s="151"/>
      <c r="M612" s="155"/>
      <c r="N612" s="156"/>
      <c r="O612" s="156"/>
      <c r="P612" s="156"/>
      <c r="Q612" s="156"/>
      <c r="R612" s="156"/>
      <c r="S612" s="156"/>
      <c r="T612" s="157"/>
      <c r="AT612" s="152" t="s">
        <v>144</v>
      </c>
      <c r="AU612" s="152" t="s">
        <v>131</v>
      </c>
      <c r="AV612" s="12" t="s">
        <v>81</v>
      </c>
      <c r="AW612" s="12" t="s">
        <v>34</v>
      </c>
      <c r="AX612" s="12" t="s">
        <v>73</v>
      </c>
      <c r="AY612" s="152" t="s">
        <v>122</v>
      </c>
    </row>
    <row r="613" spans="2:51" s="12" customFormat="1" ht="12">
      <c r="B613" s="151"/>
      <c r="D613" s="148" t="s">
        <v>144</v>
      </c>
      <c r="E613" s="152" t="s">
        <v>3</v>
      </c>
      <c r="F613" s="153" t="s">
        <v>154</v>
      </c>
      <c r="H613" s="152" t="s">
        <v>3</v>
      </c>
      <c r="I613" s="154"/>
      <c r="L613" s="151"/>
      <c r="M613" s="155"/>
      <c r="N613" s="156"/>
      <c r="O613" s="156"/>
      <c r="P613" s="156"/>
      <c r="Q613" s="156"/>
      <c r="R613" s="156"/>
      <c r="S613" s="156"/>
      <c r="T613" s="157"/>
      <c r="AT613" s="152" t="s">
        <v>144</v>
      </c>
      <c r="AU613" s="152" t="s">
        <v>131</v>
      </c>
      <c r="AV613" s="12" t="s">
        <v>81</v>
      </c>
      <c r="AW613" s="12" t="s">
        <v>34</v>
      </c>
      <c r="AX613" s="12" t="s">
        <v>73</v>
      </c>
      <c r="AY613" s="152" t="s">
        <v>122</v>
      </c>
    </row>
    <row r="614" spans="2:51" s="13" customFormat="1" ht="12">
      <c r="B614" s="158"/>
      <c r="D614" s="148" t="s">
        <v>144</v>
      </c>
      <c r="E614" s="159" t="s">
        <v>3</v>
      </c>
      <c r="F614" s="160" t="s">
        <v>416</v>
      </c>
      <c r="H614" s="161">
        <v>2.148</v>
      </c>
      <c r="I614" s="162"/>
      <c r="L614" s="158"/>
      <c r="M614" s="163"/>
      <c r="N614" s="164"/>
      <c r="O614" s="164"/>
      <c r="P614" s="164"/>
      <c r="Q614" s="164"/>
      <c r="R614" s="164"/>
      <c r="S614" s="164"/>
      <c r="T614" s="165"/>
      <c r="AT614" s="159" t="s">
        <v>144</v>
      </c>
      <c r="AU614" s="159" t="s">
        <v>131</v>
      </c>
      <c r="AV614" s="13" t="s">
        <v>131</v>
      </c>
      <c r="AW614" s="13" t="s">
        <v>34</v>
      </c>
      <c r="AX614" s="13" t="s">
        <v>73</v>
      </c>
      <c r="AY614" s="159" t="s">
        <v>122</v>
      </c>
    </row>
    <row r="615" spans="2:51" s="13" customFormat="1" ht="12">
      <c r="B615" s="158"/>
      <c r="D615" s="148" t="s">
        <v>144</v>
      </c>
      <c r="E615" s="159" t="s">
        <v>3</v>
      </c>
      <c r="F615" s="160" t="s">
        <v>417</v>
      </c>
      <c r="H615" s="161">
        <v>-0.57</v>
      </c>
      <c r="I615" s="162"/>
      <c r="L615" s="158"/>
      <c r="M615" s="163"/>
      <c r="N615" s="164"/>
      <c r="O615" s="164"/>
      <c r="P615" s="164"/>
      <c r="Q615" s="164"/>
      <c r="R615" s="164"/>
      <c r="S615" s="164"/>
      <c r="T615" s="165"/>
      <c r="AT615" s="159" t="s">
        <v>144</v>
      </c>
      <c r="AU615" s="159" t="s">
        <v>131</v>
      </c>
      <c r="AV615" s="13" t="s">
        <v>131</v>
      </c>
      <c r="AW615" s="13" t="s">
        <v>34</v>
      </c>
      <c r="AX615" s="13" t="s">
        <v>73</v>
      </c>
      <c r="AY615" s="159" t="s">
        <v>122</v>
      </c>
    </row>
    <row r="616" spans="2:51" s="15" customFormat="1" ht="12">
      <c r="B616" s="174"/>
      <c r="D616" s="148" t="s">
        <v>144</v>
      </c>
      <c r="E616" s="175" t="s">
        <v>3</v>
      </c>
      <c r="F616" s="176" t="s">
        <v>179</v>
      </c>
      <c r="H616" s="177">
        <v>1.578</v>
      </c>
      <c r="I616" s="178"/>
      <c r="L616" s="174"/>
      <c r="M616" s="179"/>
      <c r="N616" s="180"/>
      <c r="O616" s="180"/>
      <c r="P616" s="180"/>
      <c r="Q616" s="180"/>
      <c r="R616" s="180"/>
      <c r="S616" s="180"/>
      <c r="T616" s="181"/>
      <c r="AT616" s="175" t="s">
        <v>144</v>
      </c>
      <c r="AU616" s="175" t="s">
        <v>131</v>
      </c>
      <c r="AV616" s="15" t="s">
        <v>139</v>
      </c>
      <c r="AW616" s="15" t="s">
        <v>34</v>
      </c>
      <c r="AX616" s="15" t="s">
        <v>73</v>
      </c>
      <c r="AY616" s="175" t="s">
        <v>122</v>
      </c>
    </row>
    <row r="617" spans="2:51" s="12" customFormat="1" ht="12">
      <c r="B617" s="151"/>
      <c r="D617" s="148" t="s">
        <v>144</v>
      </c>
      <c r="E617" s="152" t="s">
        <v>3</v>
      </c>
      <c r="F617" s="153" t="s">
        <v>156</v>
      </c>
      <c r="H617" s="152" t="s">
        <v>3</v>
      </c>
      <c r="I617" s="154"/>
      <c r="L617" s="151"/>
      <c r="M617" s="155"/>
      <c r="N617" s="156"/>
      <c r="O617" s="156"/>
      <c r="P617" s="156"/>
      <c r="Q617" s="156"/>
      <c r="R617" s="156"/>
      <c r="S617" s="156"/>
      <c r="T617" s="157"/>
      <c r="AT617" s="152" t="s">
        <v>144</v>
      </c>
      <c r="AU617" s="152" t="s">
        <v>131</v>
      </c>
      <c r="AV617" s="12" t="s">
        <v>81</v>
      </c>
      <c r="AW617" s="12" t="s">
        <v>34</v>
      </c>
      <c r="AX617" s="12" t="s">
        <v>73</v>
      </c>
      <c r="AY617" s="152" t="s">
        <v>122</v>
      </c>
    </row>
    <row r="618" spans="2:51" s="13" customFormat="1" ht="12">
      <c r="B618" s="158"/>
      <c r="D618" s="148" t="s">
        <v>144</v>
      </c>
      <c r="E618" s="159" t="s">
        <v>3</v>
      </c>
      <c r="F618" s="160" t="s">
        <v>418</v>
      </c>
      <c r="H618" s="161">
        <v>0.813</v>
      </c>
      <c r="I618" s="162"/>
      <c r="L618" s="158"/>
      <c r="M618" s="163"/>
      <c r="N618" s="164"/>
      <c r="O618" s="164"/>
      <c r="P618" s="164"/>
      <c r="Q618" s="164"/>
      <c r="R618" s="164"/>
      <c r="S618" s="164"/>
      <c r="T618" s="165"/>
      <c r="AT618" s="159" t="s">
        <v>144</v>
      </c>
      <c r="AU618" s="159" t="s">
        <v>131</v>
      </c>
      <c r="AV618" s="13" t="s">
        <v>131</v>
      </c>
      <c r="AW618" s="13" t="s">
        <v>34</v>
      </c>
      <c r="AX618" s="13" t="s">
        <v>73</v>
      </c>
      <c r="AY618" s="159" t="s">
        <v>122</v>
      </c>
    </row>
    <row r="619" spans="2:51" s="13" customFormat="1" ht="12">
      <c r="B619" s="158"/>
      <c r="D619" s="148" t="s">
        <v>144</v>
      </c>
      <c r="E619" s="159" t="s">
        <v>3</v>
      </c>
      <c r="F619" s="160" t="s">
        <v>419</v>
      </c>
      <c r="H619" s="161">
        <v>-0.24</v>
      </c>
      <c r="I619" s="162"/>
      <c r="L619" s="158"/>
      <c r="M619" s="163"/>
      <c r="N619" s="164"/>
      <c r="O619" s="164"/>
      <c r="P619" s="164"/>
      <c r="Q619" s="164"/>
      <c r="R619" s="164"/>
      <c r="S619" s="164"/>
      <c r="T619" s="165"/>
      <c r="AT619" s="159" t="s">
        <v>144</v>
      </c>
      <c r="AU619" s="159" t="s">
        <v>131</v>
      </c>
      <c r="AV619" s="13" t="s">
        <v>131</v>
      </c>
      <c r="AW619" s="13" t="s">
        <v>34</v>
      </c>
      <c r="AX619" s="13" t="s">
        <v>73</v>
      </c>
      <c r="AY619" s="159" t="s">
        <v>122</v>
      </c>
    </row>
    <row r="620" spans="2:51" s="15" customFormat="1" ht="12">
      <c r="B620" s="174"/>
      <c r="D620" s="148" t="s">
        <v>144</v>
      </c>
      <c r="E620" s="175" t="s">
        <v>3</v>
      </c>
      <c r="F620" s="176" t="s">
        <v>179</v>
      </c>
      <c r="H620" s="177">
        <v>0.573</v>
      </c>
      <c r="I620" s="178"/>
      <c r="L620" s="174"/>
      <c r="M620" s="179"/>
      <c r="N620" s="180"/>
      <c r="O620" s="180"/>
      <c r="P620" s="180"/>
      <c r="Q620" s="180"/>
      <c r="R620" s="180"/>
      <c r="S620" s="180"/>
      <c r="T620" s="181"/>
      <c r="AT620" s="175" t="s">
        <v>144</v>
      </c>
      <c r="AU620" s="175" t="s">
        <v>131</v>
      </c>
      <c r="AV620" s="15" t="s">
        <v>139</v>
      </c>
      <c r="AW620" s="15" t="s">
        <v>34</v>
      </c>
      <c r="AX620" s="15" t="s">
        <v>73</v>
      </c>
      <c r="AY620" s="175" t="s">
        <v>122</v>
      </c>
    </row>
    <row r="621" spans="2:51" s="12" customFormat="1" ht="12">
      <c r="B621" s="151"/>
      <c r="D621" s="148" t="s">
        <v>144</v>
      </c>
      <c r="E621" s="152" t="s">
        <v>3</v>
      </c>
      <c r="F621" s="153" t="s">
        <v>158</v>
      </c>
      <c r="H621" s="152" t="s">
        <v>3</v>
      </c>
      <c r="I621" s="154"/>
      <c r="L621" s="151"/>
      <c r="M621" s="155"/>
      <c r="N621" s="156"/>
      <c r="O621" s="156"/>
      <c r="P621" s="156"/>
      <c r="Q621" s="156"/>
      <c r="R621" s="156"/>
      <c r="S621" s="156"/>
      <c r="T621" s="157"/>
      <c r="AT621" s="152" t="s">
        <v>144</v>
      </c>
      <c r="AU621" s="152" t="s">
        <v>131</v>
      </c>
      <c r="AV621" s="12" t="s">
        <v>81</v>
      </c>
      <c r="AW621" s="12" t="s">
        <v>34</v>
      </c>
      <c r="AX621" s="12" t="s">
        <v>73</v>
      </c>
      <c r="AY621" s="152" t="s">
        <v>122</v>
      </c>
    </row>
    <row r="622" spans="2:51" s="13" customFormat="1" ht="12">
      <c r="B622" s="158"/>
      <c r="D622" s="148" t="s">
        <v>144</v>
      </c>
      <c r="E622" s="159" t="s">
        <v>3</v>
      </c>
      <c r="F622" s="160" t="s">
        <v>420</v>
      </c>
      <c r="H622" s="161">
        <v>1.092</v>
      </c>
      <c r="I622" s="162"/>
      <c r="L622" s="158"/>
      <c r="M622" s="163"/>
      <c r="N622" s="164"/>
      <c r="O622" s="164"/>
      <c r="P622" s="164"/>
      <c r="Q622" s="164"/>
      <c r="R622" s="164"/>
      <c r="S622" s="164"/>
      <c r="T622" s="165"/>
      <c r="AT622" s="159" t="s">
        <v>144</v>
      </c>
      <c r="AU622" s="159" t="s">
        <v>131</v>
      </c>
      <c r="AV622" s="13" t="s">
        <v>131</v>
      </c>
      <c r="AW622" s="13" t="s">
        <v>34</v>
      </c>
      <c r="AX622" s="13" t="s">
        <v>73</v>
      </c>
      <c r="AY622" s="159" t="s">
        <v>122</v>
      </c>
    </row>
    <row r="623" spans="2:51" s="13" customFormat="1" ht="12">
      <c r="B623" s="158"/>
      <c r="D623" s="148" t="s">
        <v>144</v>
      </c>
      <c r="E623" s="159" t="s">
        <v>3</v>
      </c>
      <c r="F623" s="160" t="s">
        <v>421</v>
      </c>
      <c r="H623" s="161">
        <v>-0.21</v>
      </c>
      <c r="I623" s="162"/>
      <c r="L623" s="158"/>
      <c r="M623" s="163"/>
      <c r="N623" s="164"/>
      <c r="O623" s="164"/>
      <c r="P623" s="164"/>
      <c r="Q623" s="164"/>
      <c r="R623" s="164"/>
      <c r="S623" s="164"/>
      <c r="T623" s="165"/>
      <c r="AT623" s="159" t="s">
        <v>144</v>
      </c>
      <c r="AU623" s="159" t="s">
        <v>131</v>
      </c>
      <c r="AV623" s="13" t="s">
        <v>131</v>
      </c>
      <c r="AW623" s="13" t="s">
        <v>34</v>
      </c>
      <c r="AX623" s="13" t="s">
        <v>73</v>
      </c>
      <c r="AY623" s="159" t="s">
        <v>122</v>
      </c>
    </row>
    <row r="624" spans="2:51" s="15" customFormat="1" ht="12">
      <c r="B624" s="174"/>
      <c r="D624" s="148" t="s">
        <v>144</v>
      </c>
      <c r="E624" s="175" t="s">
        <v>3</v>
      </c>
      <c r="F624" s="176" t="s">
        <v>179</v>
      </c>
      <c r="H624" s="177">
        <v>0.882</v>
      </c>
      <c r="I624" s="178"/>
      <c r="L624" s="174"/>
      <c r="M624" s="179"/>
      <c r="N624" s="180"/>
      <c r="O624" s="180"/>
      <c r="P624" s="180"/>
      <c r="Q624" s="180"/>
      <c r="R624" s="180"/>
      <c r="S624" s="180"/>
      <c r="T624" s="181"/>
      <c r="AT624" s="175" t="s">
        <v>144</v>
      </c>
      <c r="AU624" s="175" t="s">
        <v>131</v>
      </c>
      <c r="AV624" s="15" t="s">
        <v>139</v>
      </c>
      <c r="AW624" s="15" t="s">
        <v>34</v>
      </c>
      <c r="AX624" s="15" t="s">
        <v>73</v>
      </c>
      <c r="AY624" s="175" t="s">
        <v>122</v>
      </c>
    </row>
    <row r="625" spans="2:51" s="12" customFormat="1" ht="12">
      <c r="B625" s="151"/>
      <c r="D625" s="148" t="s">
        <v>144</v>
      </c>
      <c r="E625" s="152" t="s">
        <v>3</v>
      </c>
      <c r="F625" s="153" t="s">
        <v>184</v>
      </c>
      <c r="H625" s="152" t="s">
        <v>3</v>
      </c>
      <c r="I625" s="154"/>
      <c r="L625" s="151"/>
      <c r="M625" s="155"/>
      <c r="N625" s="156"/>
      <c r="O625" s="156"/>
      <c r="P625" s="156"/>
      <c r="Q625" s="156"/>
      <c r="R625" s="156"/>
      <c r="S625" s="156"/>
      <c r="T625" s="157"/>
      <c r="AT625" s="152" t="s">
        <v>144</v>
      </c>
      <c r="AU625" s="152" t="s">
        <v>131</v>
      </c>
      <c r="AV625" s="12" t="s">
        <v>81</v>
      </c>
      <c r="AW625" s="12" t="s">
        <v>34</v>
      </c>
      <c r="AX625" s="12" t="s">
        <v>73</v>
      </c>
      <c r="AY625" s="152" t="s">
        <v>122</v>
      </c>
    </row>
    <row r="626" spans="2:51" s="13" customFormat="1" ht="12">
      <c r="B626" s="158"/>
      <c r="D626" s="148" t="s">
        <v>144</v>
      </c>
      <c r="E626" s="159" t="s">
        <v>3</v>
      </c>
      <c r="F626" s="160" t="s">
        <v>422</v>
      </c>
      <c r="H626" s="161">
        <v>0.69</v>
      </c>
      <c r="I626" s="162"/>
      <c r="L626" s="158"/>
      <c r="M626" s="163"/>
      <c r="N626" s="164"/>
      <c r="O626" s="164"/>
      <c r="P626" s="164"/>
      <c r="Q626" s="164"/>
      <c r="R626" s="164"/>
      <c r="S626" s="164"/>
      <c r="T626" s="165"/>
      <c r="AT626" s="159" t="s">
        <v>144</v>
      </c>
      <c r="AU626" s="159" t="s">
        <v>131</v>
      </c>
      <c r="AV626" s="13" t="s">
        <v>131</v>
      </c>
      <c r="AW626" s="13" t="s">
        <v>34</v>
      </c>
      <c r="AX626" s="13" t="s">
        <v>73</v>
      </c>
      <c r="AY626" s="159" t="s">
        <v>122</v>
      </c>
    </row>
    <row r="627" spans="2:51" s="13" customFormat="1" ht="12">
      <c r="B627" s="158"/>
      <c r="D627" s="148" t="s">
        <v>144</v>
      </c>
      <c r="E627" s="159" t="s">
        <v>3</v>
      </c>
      <c r="F627" s="160" t="s">
        <v>423</v>
      </c>
      <c r="H627" s="161">
        <v>-0.09</v>
      </c>
      <c r="I627" s="162"/>
      <c r="L627" s="158"/>
      <c r="M627" s="163"/>
      <c r="N627" s="164"/>
      <c r="O627" s="164"/>
      <c r="P627" s="164"/>
      <c r="Q627" s="164"/>
      <c r="R627" s="164"/>
      <c r="S627" s="164"/>
      <c r="T627" s="165"/>
      <c r="AT627" s="159" t="s">
        <v>144</v>
      </c>
      <c r="AU627" s="159" t="s">
        <v>131</v>
      </c>
      <c r="AV627" s="13" t="s">
        <v>131</v>
      </c>
      <c r="AW627" s="13" t="s">
        <v>34</v>
      </c>
      <c r="AX627" s="13" t="s">
        <v>73</v>
      </c>
      <c r="AY627" s="159" t="s">
        <v>122</v>
      </c>
    </row>
    <row r="628" spans="2:51" s="15" customFormat="1" ht="12">
      <c r="B628" s="174"/>
      <c r="D628" s="148" t="s">
        <v>144</v>
      </c>
      <c r="E628" s="175" t="s">
        <v>3</v>
      </c>
      <c r="F628" s="176" t="s">
        <v>179</v>
      </c>
      <c r="H628" s="177">
        <v>0.6</v>
      </c>
      <c r="I628" s="178"/>
      <c r="L628" s="174"/>
      <c r="M628" s="179"/>
      <c r="N628" s="180"/>
      <c r="O628" s="180"/>
      <c r="P628" s="180"/>
      <c r="Q628" s="180"/>
      <c r="R628" s="180"/>
      <c r="S628" s="180"/>
      <c r="T628" s="181"/>
      <c r="AT628" s="175" t="s">
        <v>144</v>
      </c>
      <c r="AU628" s="175" t="s">
        <v>131</v>
      </c>
      <c r="AV628" s="15" t="s">
        <v>139</v>
      </c>
      <c r="AW628" s="15" t="s">
        <v>34</v>
      </c>
      <c r="AX628" s="15" t="s">
        <v>73</v>
      </c>
      <c r="AY628" s="175" t="s">
        <v>122</v>
      </c>
    </row>
    <row r="629" spans="2:51" s="12" customFormat="1" ht="12">
      <c r="B629" s="151"/>
      <c r="D629" s="148" t="s">
        <v>144</v>
      </c>
      <c r="E629" s="152" t="s">
        <v>3</v>
      </c>
      <c r="F629" s="153" t="s">
        <v>187</v>
      </c>
      <c r="H629" s="152" t="s">
        <v>3</v>
      </c>
      <c r="I629" s="154"/>
      <c r="L629" s="151"/>
      <c r="M629" s="155"/>
      <c r="N629" s="156"/>
      <c r="O629" s="156"/>
      <c r="P629" s="156"/>
      <c r="Q629" s="156"/>
      <c r="R629" s="156"/>
      <c r="S629" s="156"/>
      <c r="T629" s="157"/>
      <c r="AT629" s="152" t="s">
        <v>144</v>
      </c>
      <c r="AU629" s="152" t="s">
        <v>131</v>
      </c>
      <c r="AV629" s="12" t="s">
        <v>81</v>
      </c>
      <c r="AW629" s="12" t="s">
        <v>34</v>
      </c>
      <c r="AX629" s="12" t="s">
        <v>73</v>
      </c>
      <c r="AY629" s="152" t="s">
        <v>122</v>
      </c>
    </row>
    <row r="630" spans="2:51" s="13" customFormat="1" ht="12">
      <c r="B630" s="158"/>
      <c r="D630" s="148" t="s">
        <v>144</v>
      </c>
      <c r="E630" s="159" t="s">
        <v>3</v>
      </c>
      <c r="F630" s="160" t="s">
        <v>424</v>
      </c>
      <c r="H630" s="161">
        <v>0.705</v>
      </c>
      <c r="I630" s="162"/>
      <c r="L630" s="158"/>
      <c r="M630" s="163"/>
      <c r="N630" s="164"/>
      <c r="O630" s="164"/>
      <c r="P630" s="164"/>
      <c r="Q630" s="164"/>
      <c r="R630" s="164"/>
      <c r="S630" s="164"/>
      <c r="T630" s="165"/>
      <c r="AT630" s="159" t="s">
        <v>144</v>
      </c>
      <c r="AU630" s="159" t="s">
        <v>131</v>
      </c>
      <c r="AV630" s="13" t="s">
        <v>131</v>
      </c>
      <c r="AW630" s="13" t="s">
        <v>34</v>
      </c>
      <c r="AX630" s="13" t="s">
        <v>73</v>
      </c>
      <c r="AY630" s="159" t="s">
        <v>122</v>
      </c>
    </row>
    <row r="631" spans="2:51" s="13" customFormat="1" ht="12">
      <c r="B631" s="158"/>
      <c r="D631" s="148" t="s">
        <v>144</v>
      </c>
      <c r="E631" s="159" t="s">
        <v>3</v>
      </c>
      <c r="F631" s="160" t="s">
        <v>423</v>
      </c>
      <c r="H631" s="161">
        <v>-0.09</v>
      </c>
      <c r="I631" s="162"/>
      <c r="L631" s="158"/>
      <c r="M631" s="163"/>
      <c r="N631" s="164"/>
      <c r="O631" s="164"/>
      <c r="P631" s="164"/>
      <c r="Q631" s="164"/>
      <c r="R631" s="164"/>
      <c r="S631" s="164"/>
      <c r="T631" s="165"/>
      <c r="AT631" s="159" t="s">
        <v>144</v>
      </c>
      <c r="AU631" s="159" t="s">
        <v>131</v>
      </c>
      <c r="AV631" s="13" t="s">
        <v>131</v>
      </c>
      <c r="AW631" s="13" t="s">
        <v>34</v>
      </c>
      <c r="AX631" s="13" t="s">
        <v>73</v>
      </c>
      <c r="AY631" s="159" t="s">
        <v>122</v>
      </c>
    </row>
    <row r="632" spans="2:51" s="15" customFormat="1" ht="12">
      <c r="B632" s="174"/>
      <c r="D632" s="148" t="s">
        <v>144</v>
      </c>
      <c r="E632" s="175" t="s">
        <v>3</v>
      </c>
      <c r="F632" s="176" t="s">
        <v>179</v>
      </c>
      <c r="H632" s="177">
        <v>0.615</v>
      </c>
      <c r="I632" s="178"/>
      <c r="L632" s="174"/>
      <c r="M632" s="179"/>
      <c r="N632" s="180"/>
      <c r="O632" s="180"/>
      <c r="P632" s="180"/>
      <c r="Q632" s="180"/>
      <c r="R632" s="180"/>
      <c r="S632" s="180"/>
      <c r="T632" s="181"/>
      <c r="AT632" s="175" t="s">
        <v>144</v>
      </c>
      <c r="AU632" s="175" t="s">
        <v>131</v>
      </c>
      <c r="AV632" s="15" t="s">
        <v>139</v>
      </c>
      <c r="AW632" s="15" t="s">
        <v>34</v>
      </c>
      <c r="AX632" s="15" t="s">
        <v>73</v>
      </c>
      <c r="AY632" s="175" t="s">
        <v>122</v>
      </c>
    </row>
    <row r="633" spans="2:51" s="12" customFormat="1" ht="12">
      <c r="B633" s="151"/>
      <c r="D633" s="148" t="s">
        <v>144</v>
      </c>
      <c r="E633" s="152" t="s">
        <v>3</v>
      </c>
      <c r="F633" s="153" t="s">
        <v>189</v>
      </c>
      <c r="H633" s="152" t="s">
        <v>3</v>
      </c>
      <c r="I633" s="154"/>
      <c r="L633" s="151"/>
      <c r="M633" s="155"/>
      <c r="N633" s="156"/>
      <c r="O633" s="156"/>
      <c r="P633" s="156"/>
      <c r="Q633" s="156"/>
      <c r="R633" s="156"/>
      <c r="S633" s="156"/>
      <c r="T633" s="157"/>
      <c r="AT633" s="152" t="s">
        <v>144</v>
      </c>
      <c r="AU633" s="152" t="s">
        <v>131</v>
      </c>
      <c r="AV633" s="12" t="s">
        <v>81</v>
      </c>
      <c r="AW633" s="12" t="s">
        <v>34</v>
      </c>
      <c r="AX633" s="12" t="s">
        <v>73</v>
      </c>
      <c r="AY633" s="152" t="s">
        <v>122</v>
      </c>
    </row>
    <row r="634" spans="2:51" s="13" customFormat="1" ht="12">
      <c r="B634" s="158"/>
      <c r="D634" s="148" t="s">
        <v>144</v>
      </c>
      <c r="E634" s="159" t="s">
        <v>3</v>
      </c>
      <c r="F634" s="160" t="s">
        <v>425</v>
      </c>
      <c r="H634" s="161">
        <v>0.849</v>
      </c>
      <c r="I634" s="162"/>
      <c r="L634" s="158"/>
      <c r="M634" s="163"/>
      <c r="N634" s="164"/>
      <c r="O634" s="164"/>
      <c r="P634" s="164"/>
      <c r="Q634" s="164"/>
      <c r="R634" s="164"/>
      <c r="S634" s="164"/>
      <c r="T634" s="165"/>
      <c r="AT634" s="159" t="s">
        <v>144</v>
      </c>
      <c r="AU634" s="159" t="s">
        <v>131</v>
      </c>
      <c r="AV634" s="13" t="s">
        <v>131</v>
      </c>
      <c r="AW634" s="13" t="s">
        <v>34</v>
      </c>
      <c r="AX634" s="13" t="s">
        <v>73</v>
      </c>
      <c r="AY634" s="159" t="s">
        <v>122</v>
      </c>
    </row>
    <row r="635" spans="2:51" s="13" customFormat="1" ht="12">
      <c r="B635" s="158"/>
      <c r="D635" s="148" t="s">
        <v>144</v>
      </c>
      <c r="E635" s="159" t="s">
        <v>3</v>
      </c>
      <c r="F635" s="160" t="s">
        <v>421</v>
      </c>
      <c r="H635" s="161">
        <v>-0.21</v>
      </c>
      <c r="I635" s="162"/>
      <c r="L635" s="158"/>
      <c r="M635" s="163"/>
      <c r="N635" s="164"/>
      <c r="O635" s="164"/>
      <c r="P635" s="164"/>
      <c r="Q635" s="164"/>
      <c r="R635" s="164"/>
      <c r="S635" s="164"/>
      <c r="T635" s="165"/>
      <c r="AT635" s="159" t="s">
        <v>144</v>
      </c>
      <c r="AU635" s="159" t="s">
        <v>131</v>
      </c>
      <c r="AV635" s="13" t="s">
        <v>131</v>
      </c>
      <c r="AW635" s="13" t="s">
        <v>34</v>
      </c>
      <c r="AX635" s="13" t="s">
        <v>73</v>
      </c>
      <c r="AY635" s="159" t="s">
        <v>122</v>
      </c>
    </row>
    <row r="636" spans="2:51" s="15" customFormat="1" ht="12">
      <c r="B636" s="174"/>
      <c r="D636" s="148" t="s">
        <v>144</v>
      </c>
      <c r="E636" s="175" t="s">
        <v>3</v>
      </c>
      <c r="F636" s="176" t="s">
        <v>179</v>
      </c>
      <c r="H636" s="177">
        <v>0.639</v>
      </c>
      <c r="I636" s="178"/>
      <c r="L636" s="174"/>
      <c r="M636" s="179"/>
      <c r="N636" s="180"/>
      <c r="O636" s="180"/>
      <c r="P636" s="180"/>
      <c r="Q636" s="180"/>
      <c r="R636" s="180"/>
      <c r="S636" s="180"/>
      <c r="T636" s="181"/>
      <c r="AT636" s="175" t="s">
        <v>144</v>
      </c>
      <c r="AU636" s="175" t="s">
        <v>131</v>
      </c>
      <c r="AV636" s="15" t="s">
        <v>139</v>
      </c>
      <c r="AW636" s="15" t="s">
        <v>34</v>
      </c>
      <c r="AX636" s="15" t="s">
        <v>73</v>
      </c>
      <c r="AY636" s="175" t="s">
        <v>122</v>
      </c>
    </row>
    <row r="637" spans="2:51" s="12" customFormat="1" ht="12">
      <c r="B637" s="151"/>
      <c r="D637" s="148" t="s">
        <v>144</v>
      </c>
      <c r="E637" s="152" t="s">
        <v>3</v>
      </c>
      <c r="F637" s="153" t="s">
        <v>192</v>
      </c>
      <c r="H637" s="152" t="s">
        <v>3</v>
      </c>
      <c r="I637" s="154"/>
      <c r="L637" s="151"/>
      <c r="M637" s="155"/>
      <c r="N637" s="156"/>
      <c r="O637" s="156"/>
      <c r="P637" s="156"/>
      <c r="Q637" s="156"/>
      <c r="R637" s="156"/>
      <c r="S637" s="156"/>
      <c r="T637" s="157"/>
      <c r="AT637" s="152" t="s">
        <v>144</v>
      </c>
      <c r="AU637" s="152" t="s">
        <v>131</v>
      </c>
      <c r="AV637" s="12" t="s">
        <v>81</v>
      </c>
      <c r="AW637" s="12" t="s">
        <v>34</v>
      </c>
      <c r="AX637" s="12" t="s">
        <v>73</v>
      </c>
      <c r="AY637" s="152" t="s">
        <v>122</v>
      </c>
    </row>
    <row r="638" spans="2:51" s="13" customFormat="1" ht="12">
      <c r="B638" s="158"/>
      <c r="D638" s="148" t="s">
        <v>144</v>
      </c>
      <c r="E638" s="159" t="s">
        <v>3</v>
      </c>
      <c r="F638" s="160" t="s">
        <v>426</v>
      </c>
      <c r="H638" s="161">
        <v>0.828</v>
      </c>
      <c r="I638" s="162"/>
      <c r="L638" s="158"/>
      <c r="M638" s="163"/>
      <c r="N638" s="164"/>
      <c r="O638" s="164"/>
      <c r="P638" s="164"/>
      <c r="Q638" s="164"/>
      <c r="R638" s="164"/>
      <c r="S638" s="164"/>
      <c r="T638" s="165"/>
      <c r="AT638" s="159" t="s">
        <v>144</v>
      </c>
      <c r="AU638" s="159" t="s">
        <v>131</v>
      </c>
      <c r="AV638" s="13" t="s">
        <v>131</v>
      </c>
      <c r="AW638" s="13" t="s">
        <v>34</v>
      </c>
      <c r="AX638" s="13" t="s">
        <v>73</v>
      </c>
      <c r="AY638" s="159" t="s">
        <v>122</v>
      </c>
    </row>
    <row r="639" spans="2:51" s="13" customFormat="1" ht="12">
      <c r="B639" s="158"/>
      <c r="D639" s="148" t="s">
        <v>144</v>
      </c>
      <c r="E639" s="159" t="s">
        <v>3</v>
      </c>
      <c r="F639" s="160" t="s">
        <v>427</v>
      </c>
      <c r="H639" s="161">
        <v>-0.18</v>
      </c>
      <c r="I639" s="162"/>
      <c r="L639" s="158"/>
      <c r="M639" s="163"/>
      <c r="N639" s="164"/>
      <c r="O639" s="164"/>
      <c r="P639" s="164"/>
      <c r="Q639" s="164"/>
      <c r="R639" s="164"/>
      <c r="S639" s="164"/>
      <c r="T639" s="165"/>
      <c r="AT639" s="159" t="s">
        <v>144</v>
      </c>
      <c r="AU639" s="159" t="s">
        <v>131</v>
      </c>
      <c r="AV639" s="13" t="s">
        <v>131</v>
      </c>
      <c r="AW639" s="13" t="s">
        <v>34</v>
      </c>
      <c r="AX639" s="13" t="s">
        <v>73</v>
      </c>
      <c r="AY639" s="159" t="s">
        <v>122</v>
      </c>
    </row>
    <row r="640" spans="2:51" s="15" customFormat="1" ht="12">
      <c r="B640" s="174"/>
      <c r="D640" s="148" t="s">
        <v>144</v>
      </c>
      <c r="E640" s="175" t="s">
        <v>3</v>
      </c>
      <c r="F640" s="176" t="s">
        <v>179</v>
      </c>
      <c r="H640" s="177">
        <v>0.648</v>
      </c>
      <c r="I640" s="178"/>
      <c r="L640" s="174"/>
      <c r="M640" s="179"/>
      <c r="N640" s="180"/>
      <c r="O640" s="180"/>
      <c r="P640" s="180"/>
      <c r="Q640" s="180"/>
      <c r="R640" s="180"/>
      <c r="S640" s="180"/>
      <c r="T640" s="181"/>
      <c r="AT640" s="175" t="s">
        <v>144</v>
      </c>
      <c r="AU640" s="175" t="s">
        <v>131</v>
      </c>
      <c r="AV640" s="15" t="s">
        <v>139</v>
      </c>
      <c r="AW640" s="15" t="s">
        <v>34</v>
      </c>
      <c r="AX640" s="15" t="s">
        <v>73</v>
      </c>
      <c r="AY640" s="175" t="s">
        <v>122</v>
      </c>
    </row>
    <row r="641" spans="2:51" s="12" customFormat="1" ht="12">
      <c r="B641" s="151"/>
      <c r="D641" s="148" t="s">
        <v>144</v>
      </c>
      <c r="E641" s="152" t="s">
        <v>3</v>
      </c>
      <c r="F641" s="153" t="s">
        <v>195</v>
      </c>
      <c r="H641" s="152" t="s">
        <v>3</v>
      </c>
      <c r="I641" s="154"/>
      <c r="L641" s="151"/>
      <c r="M641" s="155"/>
      <c r="N641" s="156"/>
      <c r="O641" s="156"/>
      <c r="P641" s="156"/>
      <c r="Q641" s="156"/>
      <c r="R641" s="156"/>
      <c r="S641" s="156"/>
      <c r="T641" s="157"/>
      <c r="AT641" s="152" t="s">
        <v>144</v>
      </c>
      <c r="AU641" s="152" t="s">
        <v>131</v>
      </c>
      <c r="AV641" s="12" t="s">
        <v>81</v>
      </c>
      <c r="AW641" s="12" t="s">
        <v>34</v>
      </c>
      <c r="AX641" s="12" t="s">
        <v>73</v>
      </c>
      <c r="AY641" s="152" t="s">
        <v>122</v>
      </c>
    </row>
    <row r="642" spans="2:51" s="13" customFormat="1" ht="12">
      <c r="B642" s="158"/>
      <c r="D642" s="148" t="s">
        <v>144</v>
      </c>
      <c r="E642" s="159" t="s">
        <v>3</v>
      </c>
      <c r="F642" s="160" t="s">
        <v>428</v>
      </c>
      <c r="H642" s="161">
        <v>0.684</v>
      </c>
      <c r="I642" s="162"/>
      <c r="L642" s="158"/>
      <c r="M642" s="163"/>
      <c r="N642" s="164"/>
      <c r="O642" s="164"/>
      <c r="P642" s="164"/>
      <c r="Q642" s="164"/>
      <c r="R642" s="164"/>
      <c r="S642" s="164"/>
      <c r="T642" s="165"/>
      <c r="AT642" s="159" t="s">
        <v>144</v>
      </c>
      <c r="AU642" s="159" t="s">
        <v>131</v>
      </c>
      <c r="AV642" s="13" t="s">
        <v>131</v>
      </c>
      <c r="AW642" s="13" t="s">
        <v>34</v>
      </c>
      <c r="AX642" s="13" t="s">
        <v>73</v>
      </c>
      <c r="AY642" s="159" t="s">
        <v>122</v>
      </c>
    </row>
    <row r="643" spans="2:51" s="13" customFormat="1" ht="12">
      <c r="B643" s="158"/>
      <c r="D643" s="148" t="s">
        <v>144</v>
      </c>
      <c r="E643" s="159" t="s">
        <v>3</v>
      </c>
      <c r="F643" s="160" t="s">
        <v>423</v>
      </c>
      <c r="H643" s="161">
        <v>-0.09</v>
      </c>
      <c r="I643" s="162"/>
      <c r="L643" s="158"/>
      <c r="M643" s="163"/>
      <c r="N643" s="164"/>
      <c r="O643" s="164"/>
      <c r="P643" s="164"/>
      <c r="Q643" s="164"/>
      <c r="R643" s="164"/>
      <c r="S643" s="164"/>
      <c r="T643" s="165"/>
      <c r="AT643" s="159" t="s">
        <v>144</v>
      </c>
      <c r="AU643" s="159" t="s">
        <v>131</v>
      </c>
      <c r="AV643" s="13" t="s">
        <v>131</v>
      </c>
      <c r="AW643" s="13" t="s">
        <v>34</v>
      </c>
      <c r="AX643" s="13" t="s">
        <v>73</v>
      </c>
      <c r="AY643" s="159" t="s">
        <v>122</v>
      </c>
    </row>
    <row r="644" spans="2:51" s="15" customFormat="1" ht="12">
      <c r="B644" s="174"/>
      <c r="D644" s="148" t="s">
        <v>144</v>
      </c>
      <c r="E644" s="175" t="s">
        <v>3</v>
      </c>
      <c r="F644" s="176" t="s">
        <v>179</v>
      </c>
      <c r="H644" s="177">
        <v>0.594</v>
      </c>
      <c r="I644" s="178"/>
      <c r="L644" s="174"/>
      <c r="M644" s="179"/>
      <c r="N644" s="180"/>
      <c r="O644" s="180"/>
      <c r="P644" s="180"/>
      <c r="Q644" s="180"/>
      <c r="R644" s="180"/>
      <c r="S644" s="180"/>
      <c r="T644" s="181"/>
      <c r="AT644" s="175" t="s">
        <v>144</v>
      </c>
      <c r="AU644" s="175" t="s">
        <v>131</v>
      </c>
      <c r="AV644" s="15" t="s">
        <v>139</v>
      </c>
      <c r="AW644" s="15" t="s">
        <v>34</v>
      </c>
      <c r="AX644" s="15" t="s">
        <v>73</v>
      </c>
      <c r="AY644" s="175" t="s">
        <v>122</v>
      </c>
    </row>
    <row r="645" spans="2:51" s="12" customFormat="1" ht="12">
      <c r="B645" s="151"/>
      <c r="D645" s="148" t="s">
        <v>144</v>
      </c>
      <c r="E645" s="152" t="s">
        <v>3</v>
      </c>
      <c r="F645" s="153" t="s">
        <v>166</v>
      </c>
      <c r="H645" s="152" t="s">
        <v>3</v>
      </c>
      <c r="I645" s="154"/>
      <c r="L645" s="151"/>
      <c r="M645" s="155"/>
      <c r="N645" s="156"/>
      <c r="O645" s="156"/>
      <c r="P645" s="156"/>
      <c r="Q645" s="156"/>
      <c r="R645" s="156"/>
      <c r="S645" s="156"/>
      <c r="T645" s="157"/>
      <c r="AT645" s="152" t="s">
        <v>144</v>
      </c>
      <c r="AU645" s="152" t="s">
        <v>131</v>
      </c>
      <c r="AV645" s="12" t="s">
        <v>81</v>
      </c>
      <c r="AW645" s="12" t="s">
        <v>34</v>
      </c>
      <c r="AX645" s="12" t="s">
        <v>73</v>
      </c>
      <c r="AY645" s="152" t="s">
        <v>122</v>
      </c>
    </row>
    <row r="646" spans="2:51" s="13" customFormat="1" ht="12">
      <c r="B646" s="158"/>
      <c r="D646" s="148" t="s">
        <v>144</v>
      </c>
      <c r="E646" s="159" t="s">
        <v>3</v>
      </c>
      <c r="F646" s="160" t="s">
        <v>429</v>
      </c>
      <c r="H646" s="161">
        <v>1.094</v>
      </c>
      <c r="I646" s="162"/>
      <c r="L646" s="158"/>
      <c r="M646" s="163"/>
      <c r="N646" s="164"/>
      <c r="O646" s="164"/>
      <c r="P646" s="164"/>
      <c r="Q646" s="164"/>
      <c r="R646" s="164"/>
      <c r="S646" s="164"/>
      <c r="T646" s="165"/>
      <c r="AT646" s="159" t="s">
        <v>144</v>
      </c>
      <c r="AU646" s="159" t="s">
        <v>131</v>
      </c>
      <c r="AV646" s="13" t="s">
        <v>131</v>
      </c>
      <c r="AW646" s="13" t="s">
        <v>34</v>
      </c>
      <c r="AX646" s="13" t="s">
        <v>73</v>
      </c>
      <c r="AY646" s="159" t="s">
        <v>122</v>
      </c>
    </row>
    <row r="647" spans="2:51" s="13" customFormat="1" ht="12">
      <c r="B647" s="158"/>
      <c r="D647" s="148" t="s">
        <v>144</v>
      </c>
      <c r="E647" s="159" t="s">
        <v>3</v>
      </c>
      <c r="F647" s="160" t="s">
        <v>423</v>
      </c>
      <c r="H647" s="161">
        <v>-0.09</v>
      </c>
      <c r="I647" s="162"/>
      <c r="L647" s="158"/>
      <c r="M647" s="163"/>
      <c r="N647" s="164"/>
      <c r="O647" s="164"/>
      <c r="P647" s="164"/>
      <c r="Q647" s="164"/>
      <c r="R647" s="164"/>
      <c r="S647" s="164"/>
      <c r="T647" s="165"/>
      <c r="AT647" s="159" t="s">
        <v>144</v>
      </c>
      <c r="AU647" s="159" t="s">
        <v>131</v>
      </c>
      <c r="AV647" s="13" t="s">
        <v>131</v>
      </c>
      <c r="AW647" s="13" t="s">
        <v>34</v>
      </c>
      <c r="AX647" s="13" t="s">
        <v>73</v>
      </c>
      <c r="AY647" s="159" t="s">
        <v>122</v>
      </c>
    </row>
    <row r="648" spans="2:51" s="15" customFormat="1" ht="12">
      <c r="B648" s="174"/>
      <c r="D648" s="148" t="s">
        <v>144</v>
      </c>
      <c r="E648" s="175" t="s">
        <v>3</v>
      </c>
      <c r="F648" s="176" t="s">
        <v>179</v>
      </c>
      <c r="H648" s="177">
        <v>1.004</v>
      </c>
      <c r="I648" s="178"/>
      <c r="L648" s="174"/>
      <c r="M648" s="179"/>
      <c r="N648" s="180"/>
      <c r="O648" s="180"/>
      <c r="P648" s="180"/>
      <c r="Q648" s="180"/>
      <c r="R648" s="180"/>
      <c r="S648" s="180"/>
      <c r="T648" s="181"/>
      <c r="AT648" s="175" t="s">
        <v>144</v>
      </c>
      <c r="AU648" s="175" t="s">
        <v>131</v>
      </c>
      <c r="AV648" s="15" t="s">
        <v>139</v>
      </c>
      <c r="AW648" s="15" t="s">
        <v>34</v>
      </c>
      <c r="AX648" s="15" t="s">
        <v>73</v>
      </c>
      <c r="AY648" s="175" t="s">
        <v>122</v>
      </c>
    </row>
    <row r="649" spans="2:51" s="12" customFormat="1" ht="12">
      <c r="B649" s="151"/>
      <c r="D649" s="148" t="s">
        <v>144</v>
      </c>
      <c r="E649" s="152" t="s">
        <v>3</v>
      </c>
      <c r="F649" s="153" t="s">
        <v>201</v>
      </c>
      <c r="H649" s="152" t="s">
        <v>3</v>
      </c>
      <c r="I649" s="154"/>
      <c r="L649" s="151"/>
      <c r="M649" s="155"/>
      <c r="N649" s="156"/>
      <c r="O649" s="156"/>
      <c r="P649" s="156"/>
      <c r="Q649" s="156"/>
      <c r="R649" s="156"/>
      <c r="S649" s="156"/>
      <c r="T649" s="157"/>
      <c r="AT649" s="152" t="s">
        <v>144</v>
      </c>
      <c r="AU649" s="152" t="s">
        <v>131</v>
      </c>
      <c r="AV649" s="12" t="s">
        <v>81</v>
      </c>
      <c r="AW649" s="12" t="s">
        <v>34</v>
      </c>
      <c r="AX649" s="12" t="s">
        <v>73</v>
      </c>
      <c r="AY649" s="152" t="s">
        <v>122</v>
      </c>
    </row>
    <row r="650" spans="2:51" s="13" customFormat="1" ht="12">
      <c r="B650" s="158"/>
      <c r="D650" s="148" t="s">
        <v>144</v>
      </c>
      <c r="E650" s="159" t="s">
        <v>3</v>
      </c>
      <c r="F650" s="160" t="s">
        <v>430</v>
      </c>
      <c r="H650" s="161">
        <v>0.83</v>
      </c>
      <c r="I650" s="162"/>
      <c r="L650" s="158"/>
      <c r="M650" s="163"/>
      <c r="N650" s="164"/>
      <c r="O650" s="164"/>
      <c r="P650" s="164"/>
      <c r="Q650" s="164"/>
      <c r="R650" s="164"/>
      <c r="S650" s="164"/>
      <c r="T650" s="165"/>
      <c r="AT650" s="159" t="s">
        <v>144</v>
      </c>
      <c r="AU650" s="159" t="s">
        <v>131</v>
      </c>
      <c r="AV650" s="13" t="s">
        <v>131</v>
      </c>
      <c r="AW650" s="13" t="s">
        <v>34</v>
      </c>
      <c r="AX650" s="13" t="s">
        <v>73</v>
      </c>
      <c r="AY650" s="159" t="s">
        <v>122</v>
      </c>
    </row>
    <row r="651" spans="2:51" s="13" customFormat="1" ht="12">
      <c r="B651" s="158"/>
      <c r="D651" s="148" t="s">
        <v>144</v>
      </c>
      <c r="E651" s="159" t="s">
        <v>3</v>
      </c>
      <c r="F651" s="160" t="s">
        <v>419</v>
      </c>
      <c r="H651" s="161">
        <v>-0.24</v>
      </c>
      <c r="I651" s="162"/>
      <c r="L651" s="158"/>
      <c r="M651" s="163"/>
      <c r="N651" s="164"/>
      <c r="O651" s="164"/>
      <c r="P651" s="164"/>
      <c r="Q651" s="164"/>
      <c r="R651" s="164"/>
      <c r="S651" s="164"/>
      <c r="T651" s="165"/>
      <c r="AT651" s="159" t="s">
        <v>144</v>
      </c>
      <c r="AU651" s="159" t="s">
        <v>131</v>
      </c>
      <c r="AV651" s="13" t="s">
        <v>131</v>
      </c>
      <c r="AW651" s="13" t="s">
        <v>34</v>
      </c>
      <c r="AX651" s="13" t="s">
        <v>73</v>
      </c>
      <c r="AY651" s="159" t="s">
        <v>122</v>
      </c>
    </row>
    <row r="652" spans="2:51" s="15" customFormat="1" ht="12">
      <c r="B652" s="174"/>
      <c r="D652" s="148" t="s">
        <v>144</v>
      </c>
      <c r="E652" s="175" t="s">
        <v>3</v>
      </c>
      <c r="F652" s="176" t="s">
        <v>179</v>
      </c>
      <c r="H652" s="177">
        <v>0.59</v>
      </c>
      <c r="I652" s="178"/>
      <c r="L652" s="174"/>
      <c r="M652" s="179"/>
      <c r="N652" s="180"/>
      <c r="O652" s="180"/>
      <c r="P652" s="180"/>
      <c r="Q652" s="180"/>
      <c r="R652" s="180"/>
      <c r="S652" s="180"/>
      <c r="T652" s="181"/>
      <c r="AT652" s="175" t="s">
        <v>144</v>
      </c>
      <c r="AU652" s="175" t="s">
        <v>131</v>
      </c>
      <c r="AV652" s="15" t="s">
        <v>139</v>
      </c>
      <c r="AW652" s="15" t="s">
        <v>34</v>
      </c>
      <c r="AX652" s="15" t="s">
        <v>73</v>
      </c>
      <c r="AY652" s="175" t="s">
        <v>122</v>
      </c>
    </row>
    <row r="653" spans="2:51" s="12" customFormat="1" ht="12">
      <c r="B653" s="151"/>
      <c r="D653" s="148" t="s">
        <v>144</v>
      </c>
      <c r="E653" s="152" t="s">
        <v>3</v>
      </c>
      <c r="F653" s="153" t="s">
        <v>203</v>
      </c>
      <c r="H653" s="152" t="s">
        <v>3</v>
      </c>
      <c r="I653" s="154"/>
      <c r="L653" s="151"/>
      <c r="M653" s="155"/>
      <c r="N653" s="156"/>
      <c r="O653" s="156"/>
      <c r="P653" s="156"/>
      <c r="Q653" s="156"/>
      <c r="R653" s="156"/>
      <c r="S653" s="156"/>
      <c r="T653" s="157"/>
      <c r="AT653" s="152" t="s">
        <v>144</v>
      </c>
      <c r="AU653" s="152" t="s">
        <v>131</v>
      </c>
      <c r="AV653" s="12" t="s">
        <v>81</v>
      </c>
      <c r="AW653" s="12" t="s">
        <v>34</v>
      </c>
      <c r="AX653" s="12" t="s">
        <v>73</v>
      </c>
      <c r="AY653" s="152" t="s">
        <v>122</v>
      </c>
    </row>
    <row r="654" spans="2:51" s="13" customFormat="1" ht="12">
      <c r="B654" s="158"/>
      <c r="D654" s="148" t="s">
        <v>144</v>
      </c>
      <c r="E654" s="159" t="s">
        <v>3</v>
      </c>
      <c r="F654" s="160" t="s">
        <v>431</v>
      </c>
      <c r="H654" s="161">
        <v>0.686</v>
      </c>
      <c r="I654" s="162"/>
      <c r="L654" s="158"/>
      <c r="M654" s="163"/>
      <c r="N654" s="164"/>
      <c r="O654" s="164"/>
      <c r="P654" s="164"/>
      <c r="Q654" s="164"/>
      <c r="R654" s="164"/>
      <c r="S654" s="164"/>
      <c r="T654" s="165"/>
      <c r="AT654" s="159" t="s">
        <v>144</v>
      </c>
      <c r="AU654" s="159" t="s">
        <v>131</v>
      </c>
      <c r="AV654" s="13" t="s">
        <v>131</v>
      </c>
      <c r="AW654" s="13" t="s">
        <v>34</v>
      </c>
      <c r="AX654" s="13" t="s">
        <v>73</v>
      </c>
      <c r="AY654" s="159" t="s">
        <v>122</v>
      </c>
    </row>
    <row r="655" spans="2:51" s="13" customFormat="1" ht="12">
      <c r="B655" s="158"/>
      <c r="D655" s="148" t="s">
        <v>144</v>
      </c>
      <c r="E655" s="159" t="s">
        <v>3</v>
      </c>
      <c r="F655" s="160" t="s">
        <v>432</v>
      </c>
      <c r="H655" s="161">
        <v>-0.12</v>
      </c>
      <c r="I655" s="162"/>
      <c r="L655" s="158"/>
      <c r="M655" s="163"/>
      <c r="N655" s="164"/>
      <c r="O655" s="164"/>
      <c r="P655" s="164"/>
      <c r="Q655" s="164"/>
      <c r="R655" s="164"/>
      <c r="S655" s="164"/>
      <c r="T655" s="165"/>
      <c r="AT655" s="159" t="s">
        <v>144</v>
      </c>
      <c r="AU655" s="159" t="s">
        <v>131</v>
      </c>
      <c r="AV655" s="13" t="s">
        <v>131</v>
      </c>
      <c r="AW655" s="13" t="s">
        <v>34</v>
      </c>
      <c r="AX655" s="13" t="s">
        <v>73</v>
      </c>
      <c r="AY655" s="159" t="s">
        <v>122</v>
      </c>
    </row>
    <row r="656" spans="2:51" s="15" customFormat="1" ht="12">
      <c r="B656" s="174"/>
      <c r="D656" s="148" t="s">
        <v>144</v>
      </c>
      <c r="E656" s="175" t="s">
        <v>3</v>
      </c>
      <c r="F656" s="176" t="s">
        <v>179</v>
      </c>
      <c r="H656" s="177">
        <v>0.566</v>
      </c>
      <c r="I656" s="178"/>
      <c r="L656" s="174"/>
      <c r="M656" s="179"/>
      <c r="N656" s="180"/>
      <c r="O656" s="180"/>
      <c r="P656" s="180"/>
      <c r="Q656" s="180"/>
      <c r="R656" s="180"/>
      <c r="S656" s="180"/>
      <c r="T656" s="181"/>
      <c r="AT656" s="175" t="s">
        <v>144</v>
      </c>
      <c r="AU656" s="175" t="s">
        <v>131</v>
      </c>
      <c r="AV656" s="15" t="s">
        <v>139</v>
      </c>
      <c r="AW656" s="15" t="s">
        <v>34</v>
      </c>
      <c r="AX656" s="15" t="s">
        <v>73</v>
      </c>
      <c r="AY656" s="175" t="s">
        <v>122</v>
      </c>
    </row>
    <row r="657" spans="2:51" s="14" customFormat="1" ht="12">
      <c r="B657" s="166"/>
      <c r="D657" s="148" t="s">
        <v>144</v>
      </c>
      <c r="E657" s="167" t="s">
        <v>3</v>
      </c>
      <c r="F657" s="168" t="s">
        <v>169</v>
      </c>
      <c r="H657" s="169">
        <v>8.289</v>
      </c>
      <c r="I657" s="170"/>
      <c r="L657" s="166"/>
      <c r="M657" s="171"/>
      <c r="N657" s="172"/>
      <c r="O657" s="172"/>
      <c r="P657" s="172"/>
      <c r="Q657" s="172"/>
      <c r="R657" s="172"/>
      <c r="S657" s="172"/>
      <c r="T657" s="173"/>
      <c r="AT657" s="167" t="s">
        <v>144</v>
      </c>
      <c r="AU657" s="167" t="s">
        <v>131</v>
      </c>
      <c r="AV657" s="14" t="s">
        <v>130</v>
      </c>
      <c r="AW657" s="14" t="s">
        <v>34</v>
      </c>
      <c r="AX657" s="14" t="s">
        <v>81</v>
      </c>
      <c r="AY657" s="167" t="s">
        <v>122</v>
      </c>
    </row>
    <row r="658" spans="2:65" s="1" customFormat="1" ht="16.5" customHeight="1">
      <c r="B658" s="138"/>
      <c r="C658" s="139" t="s">
        <v>433</v>
      </c>
      <c r="D658" s="139" t="s">
        <v>125</v>
      </c>
      <c r="E658" s="140" t="s">
        <v>434</v>
      </c>
      <c r="F658" s="141" t="s">
        <v>435</v>
      </c>
      <c r="G658" s="142" t="s">
        <v>436</v>
      </c>
      <c r="H658" s="190">
        <v>202.96</v>
      </c>
      <c r="I658" s="144">
        <v>2.562</v>
      </c>
      <c r="J658" s="145">
        <f>ROUND(I658*H658,2)</f>
        <v>519.98</v>
      </c>
      <c r="K658" s="141" t="s">
        <v>129</v>
      </c>
      <c r="L658" s="33"/>
      <c r="M658" s="314" t="s">
        <v>3</v>
      </c>
      <c r="N658" s="315"/>
      <c r="O658" s="315"/>
      <c r="P658" s="315"/>
      <c r="Q658" s="315"/>
      <c r="R658" s="315"/>
      <c r="S658" s="315"/>
      <c r="T658" s="316"/>
      <c r="AR658" s="146" t="s">
        <v>307</v>
      </c>
      <c r="AT658" s="146" t="s">
        <v>125</v>
      </c>
      <c r="AU658" s="146" t="s">
        <v>131</v>
      </c>
      <c r="AY658" s="18" t="s">
        <v>122</v>
      </c>
      <c r="BE658" s="147">
        <f>IF(N658="základní",J658,0)</f>
        <v>0</v>
      </c>
      <c r="BF658" s="147">
        <f>IF(N658="snížená",J658,0)</f>
        <v>0</v>
      </c>
      <c r="BG658" s="147">
        <f>IF(N658="zákl. přenesená",J658,0)</f>
        <v>0</v>
      </c>
      <c r="BH658" s="147">
        <f>IF(N658="sníž. přenesená",J658,0)</f>
        <v>0</v>
      </c>
      <c r="BI658" s="147">
        <f>IF(N658="nulová",J658,0)</f>
        <v>0</v>
      </c>
      <c r="BJ658" s="18" t="s">
        <v>131</v>
      </c>
      <c r="BK658" s="147">
        <f>ROUND(I658*H658,2)</f>
        <v>519.98</v>
      </c>
      <c r="BL658" s="18" t="s">
        <v>307</v>
      </c>
      <c r="BM658" s="146" t="s">
        <v>437</v>
      </c>
    </row>
    <row r="659" spans="2:47" s="1" customFormat="1" ht="19.5">
      <c r="B659" s="33"/>
      <c r="D659" s="148" t="s">
        <v>133</v>
      </c>
      <c r="F659" s="149" t="s">
        <v>438</v>
      </c>
      <c r="I659" s="89"/>
      <c r="L659" s="33"/>
      <c r="M659" s="150"/>
      <c r="N659" s="53"/>
      <c r="O659" s="53"/>
      <c r="P659" s="53"/>
      <c r="Q659" s="53"/>
      <c r="R659" s="53"/>
      <c r="S659" s="53"/>
      <c r="T659" s="54"/>
      <c r="AT659" s="18" t="s">
        <v>133</v>
      </c>
      <c r="AU659" s="18" t="s">
        <v>131</v>
      </c>
    </row>
    <row r="660" spans="2:63" s="11" customFormat="1" ht="22.9" customHeight="1">
      <c r="B660" s="129"/>
      <c r="D660" s="130" t="s">
        <v>72</v>
      </c>
      <c r="E660" s="136" t="s">
        <v>439</v>
      </c>
      <c r="F660" s="136" t="s">
        <v>440</v>
      </c>
      <c r="I660" s="132"/>
      <c r="J660" s="137">
        <f>BK660</f>
        <v>7560</v>
      </c>
      <c r="L660" s="129"/>
      <c r="M660" s="311" t="s">
        <v>3</v>
      </c>
      <c r="N660" s="312"/>
      <c r="O660" s="312"/>
      <c r="P660" s="312"/>
      <c r="Q660" s="312"/>
      <c r="R660" s="312"/>
      <c r="S660" s="312"/>
      <c r="T660" s="313"/>
      <c r="AR660" s="130" t="s">
        <v>131</v>
      </c>
      <c r="AT660" s="134" t="s">
        <v>72</v>
      </c>
      <c r="AU660" s="134" t="s">
        <v>81</v>
      </c>
      <c r="AY660" s="130" t="s">
        <v>122</v>
      </c>
      <c r="BK660" s="135">
        <f>SUM(BK661:BK662)</f>
        <v>7560</v>
      </c>
    </row>
    <row r="661" spans="2:65" s="1" customFormat="1" ht="16.5" customHeight="1">
      <c r="B661" s="138"/>
      <c r="C661" s="139" t="s">
        <v>441</v>
      </c>
      <c r="D661" s="139" t="s">
        <v>125</v>
      </c>
      <c r="E661" s="140" t="s">
        <v>442</v>
      </c>
      <c r="F661" s="141" t="s">
        <v>443</v>
      </c>
      <c r="G661" s="142" t="s">
        <v>339</v>
      </c>
      <c r="H661" s="143">
        <v>3</v>
      </c>
      <c r="I661" s="144">
        <v>2520</v>
      </c>
      <c r="J661" s="145">
        <f>ROUND(I661*H661,2)</f>
        <v>7560</v>
      </c>
      <c r="K661" s="141" t="s">
        <v>3</v>
      </c>
      <c r="L661" s="33"/>
      <c r="M661" s="314" t="s">
        <v>3</v>
      </c>
      <c r="N661" s="315"/>
      <c r="O661" s="315"/>
      <c r="P661" s="315"/>
      <c r="Q661" s="315"/>
      <c r="R661" s="315"/>
      <c r="S661" s="315"/>
      <c r="T661" s="316"/>
      <c r="AR661" s="146" t="s">
        <v>307</v>
      </c>
      <c r="AT661" s="146" t="s">
        <v>125</v>
      </c>
      <c r="AU661" s="146" t="s">
        <v>131</v>
      </c>
      <c r="AY661" s="18" t="s">
        <v>122</v>
      </c>
      <c r="BE661" s="147">
        <f>IF(N661="základní",J661,0)</f>
        <v>0</v>
      </c>
      <c r="BF661" s="147">
        <f>IF(N661="snížená",J661,0)</f>
        <v>0</v>
      </c>
      <c r="BG661" s="147">
        <f>IF(N661="zákl. přenesená",J661,0)</f>
        <v>0</v>
      </c>
      <c r="BH661" s="147">
        <f>IF(N661="sníž. přenesená",J661,0)</f>
        <v>0</v>
      </c>
      <c r="BI661" s="147">
        <f>IF(N661="nulová",J661,0)</f>
        <v>0</v>
      </c>
      <c r="BJ661" s="18" t="s">
        <v>131</v>
      </c>
      <c r="BK661" s="147">
        <f>ROUND(I661*H661,2)</f>
        <v>7560</v>
      </c>
      <c r="BL661" s="18" t="s">
        <v>307</v>
      </c>
      <c r="BM661" s="146" t="s">
        <v>444</v>
      </c>
    </row>
    <row r="662" spans="2:47" s="1" customFormat="1" ht="12">
      <c r="B662" s="33"/>
      <c r="D662" s="148" t="s">
        <v>133</v>
      </c>
      <c r="F662" s="149" t="s">
        <v>443</v>
      </c>
      <c r="I662" s="89"/>
      <c r="L662" s="33"/>
      <c r="M662" s="150"/>
      <c r="N662" s="53"/>
      <c r="O662" s="53"/>
      <c r="P662" s="53"/>
      <c r="Q662" s="53"/>
      <c r="R662" s="53"/>
      <c r="S662" s="53"/>
      <c r="T662" s="54"/>
      <c r="AT662" s="18" t="s">
        <v>133</v>
      </c>
      <c r="AU662" s="18" t="s">
        <v>131</v>
      </c>
    </row>
    <row r="663" spans="2:63" s="11" customFormat="1" ht="22.9" customHeight="1">
      <c r="B663" s="129"/>
      <c r="D663" s="130" t="s">
        <v>72</v>
      </c>
      <c r="E663" s="136" t="s">
        <v>445</v>
      </c>
      <c r="F663" s="136" t="s">
        <v>446</v>
      </c>
      <c r="I663" s="132"/>
      <c r="J663" s="137">
        <f>BK663</f>
        <v>7180.36</v>
      </c>
      <c r="L663" s="129"/>
      <c r="M663" s="311" t="s">
        <v>3</v>
      </c>
      <c r="N663" s="312"/>
      <c r="O663" s="312"/>
      <c r="P663" s="312"/>
      <c r="Q663" s="312"/>
      <c r="R663" s="312"/>
      <c r="S663" s="312"/>
      <c r="T663" s="313"/>
      <c r="AR663" s="130" t="s">
        <v>131</v>
      </c>
      <c r="AT663" s="134" t="s">
        <v>72</v>
      </c>
      <c r="AU663" s="134" t="s">
        <v>81</v>
      </c>
      <c r="AY663" s="130" t="s">
        <v>122</v>
      </c>
      <c r="BK663" s="135">
        <f>SUM(BK664:BK675)</f>
        <v>7180.36</v>
      </c>
    </row>
    <row r="664" spans="2:65" s="1" customFormat="1" ht="16.5" customHeight="1">
      <c r="B664" s="138"/>
      <c r="C664" s="139" t="s">
        <v>447</v>
      </c>
      <c r="D664" s="139" t="s">
        <v>125</v>
      </c>
      <c r="E664" s="140" t="s">
        <v>448</v>
      </c>
      <c r="F664" s="141" t="s">
        <v>449</v>
      </c>
      <c r="G664" s="142" t="s">
        <v>128</v>
      </c>
      <c r="H664" s="143">
        <v>12.505</v>
      </c>
      <c r="I664" s="144">
        <v>566.16</v>
      </c>
      <c r="J664" s="145">
        <f>ROUND(I664*H664,2)</f>
        <v>7079.83</v>
      </c>
      <c r="K664" s="141" t="s">
        <v>129</v>
      </c>
      <c r="L664" s="33"/>
      <c r="M664" s="314" t="s">
        <v>3</v>
      </c>
      <c r="N664" s="315"/>
      <c r="O664" s="315"/>
      <c r="P664" s="315"/>
      <c r="Q664" s="315"/>
      <c r="R664" s="315"/>
      <c r="S664" s="315"/>
      <c r="T664" s="316"/>
      <c r="AR664" s="146" t="s">
        <v>307</v>
      </c>
      <c r="AT664" s="146" t="s">
        <v>125</v>
      </c>
      <c r="AU664" s="146" t="s">
        <v>131</v>
      </c>
      <c r="AY664" s="18" t="s">
        <v>122</v>
      </c>
      <c r="BE664" s="147">
        <f>IF(N664="základní",J664,0)</f>
        <v>0</v>
      </c>
      <c r="BF664" s="147">
        <f>IF(N664="snížená",J664,0)</f>
        <v>0</v>
      </c>
      <c r="BG664" s="147">
        <f>IF(N664="zákl. přenesená",J664,0)</f>
        <v>0</v>
      </c>
      <c r="BH664" s="147">
        <f>IF(N664="sníž. přenesená",J664,0)</f>
        <v>0</v>
      </c>
      <c r="BI664" s="147">
        <f>IF(N664="nulová",J664,0)</f>
        <v>0</v>
      </c>
      <c r="BJ664" s="18" t="s">
        <v>131</v>
      </c>
      <c r="BK664" s="147">
        <f>ROUND(I664*H664,2)</f>
        <v>7079.83</v>
      </c>
      <c r="BL664" s="18" t="s">
        <v>307</v>
      </c>
      <c r="BM664" s="146" t="s">
        <v>450</v>
      </c>
    </row>
    <row r="665" spans="2:47" s="1" customFormat="1" ht="19.5">
      <c r="B665" s="33"/>
      <c r="D665" s="148" t="s">
        <v>133</v>
      </c>
      <c r="F665" s="149" t="s">
        <v>451</v>
      </c>
      <c r="I665" s="89"/>
      <c r="L665" s="33"/>
      <c r="M665" s="150"/>
      <c r="N665" s="53"/>
      <c r="O665" s="53"/>
      <c r="P665" s="53"/>
      <c r="Q665" s="53"/>
      <c r="R665" s="53"/>
      <c r="S665" s="53"/>
      <c r="T665" s="54"/>
      <c r="AT665" s="18" t="s">
        <v>133</v>
      </c>
      <c r="AU665" s="18" t="s">
        <v>131</v>
      </c>
    </row>
    <row r="666" spans="2:51" s="12" customFormat="1" ht="12">
      <c r="B666" s="151"/>
      <c r="D666" s="148" t="s">
        <v>144</v>
      </c>
      <c r="E666" s="152" t="s">
        <v>3</v>
      </c>
      <c r="F666" s="153" t="s">
        <v>452</v>
      </c>
      <c r="H666" s="152" t="s">
        <v>3</v>
      </c>
      <c r="I666" s="154"/>
      <c r="L666" s="151"/>
      <c r="M666" s="155"/>
      <c r="N666" s="156"/>
      <c r="O666" s="156"/>
      <c r="P666" s="156"/>
      <c r="Q666" s="156"/>
      <c r="R666" s="156"/>
      <c r="S666" s="156"/>
      <c r="T666" s="157"/>
      <c r="AT666" s="152" t="s">
        <v>144</v>
      </c>
      <c r="AU666" s="152" t="s">
        <v>131</v>
      </c>
      <c r="AV666" s="12" t="s">
        <v>81</v>
      </c>
      <c r="AW666" s="12" t="s">
        <v>34</v>
      </c>
      <c r="AX666" s="12" t="s">
        <v>73</v>
      </c>
      <c r="AY666" s="152" t="s">
        <v>122</v>
      </c>
    </row>
    <row r="667" spans="2:51" s="12" customFormat="1" ht="12">
      <c r="B667" s="151"/>
      <c r="D667" s="148" t="s">
        <v>144</v>
      </c>
      <c r="E667" s="152" t="s">
        <v>3</v>
      </c>
      <c r="F667" s="153" t="s">
        <v>154</v>
      </c>
      <c r="H667" s="152" t="s">
        <v>3</v>
      </c>
      <c r="I667" s="154"/>
      <c r="L667" s="151"/>
      <c r="M667" s="155"/>
      <c r="N667" s="156"/>
      <c r="O667" s="156"/>
      <c r="P667" s="156"/>
      <c r="Q667" s="156"/>
      <c r="R667" s="156"/>
      <c r="S667" s="156"/>
      <c r="T667" s="157"/>
      <c r="AT667" s="152" t="s">
        <v>144</v>
      </c>
      <c r="AU667" s="152" t="s">
        <v>131</v>
      </c>
      <c r="AV667" s="12" t="s">
        <v>81</v>
      </c>
      <c r="AW667" s="12" t="s">
        <v>34</v>
      </c>
      <c r="AX667" s="12" t="s">
        <v>73</v>
      </c>
      <c r="AY667" s="152" t="s">
        <v>122</v>
      </c>
    </row>
    <row r="668" spans="2:51" s="13" customFormat="1" ht="12">
      <c r="B668" s="158"/>
      <c r="D668" s="148" t="s">
        <v>144</v>
      </c>
      <c r="E668" s="159" t="s">
        <v>3</v>
      </c>
      <c r="F668" s="160" t="s">
        <v>453</v>
      </c>
      <c r="H668" s="161">
        <v>4.71</v>
      </c>
      <c r="I668" s="162"/>
      <c r="L668" s="158"/>
      <c r="M668" s="163"/>
      <c r="N668" s="164"/>
      <c r="O668" s="164"/>
      <c r="P668" s="164"/>
      <c r="Q668" s="164"/>
      <c r="R668" s="164"/>
      <c r="S668" s="164"/>
      <c r="T668" s="165"/>
      <c r="AT668" s="159" t="s">
        <v>144</v>
      </c>
      <c r="AU668" s="159" t="s">
        <v>131</v>
      </c>
      <c r="AV668" s="13" t="s">
        <v>131</v>
      </c>
      <c r="AW668" s="13" t="s">
        <v>34</v>
      </c>
      <c r="AX668" s="13" t="s">
        <v>73</v>
      </c>
      <c r="AY668" s="159" t="s">
        <v>122</v>
      </c>
    </row>
    <row r="669" spans="2:51" s="12" customFormat="1" ht="12">
      <c r="B669" s="151"/>
      <c r="D669" s="148" t="s">
        <v>144</v>
      </c>
      <c r="E669" s="152" t="s">
        <v>3</v>
      </c>
      <c r="F669" s="153" t="s">
        <v>162</v>
      </c>
      <c r="H669" s="152" t="s">
        <v>3</v>
      </c>
      <c r="I669" s="154"/>
      <c r="L669" s="151"/>
      <c r="M669" s="155"/>
      <c r="N669" s="156"/>
      <c r="O669" s="156"/>
      <c r="P669" s="156"/>
      <c r="Q669" s="156"/>
      <c r="R669" s="156"/>
      <c r="S669" s="156"/>
      <c r="T669" s="157"/>
      <c r="AT669" s="152" t="s">
        <v>144</v>
      </c>
      <c r="AU669" s="152" t="s">
        <v>131</v>
      </c>
      <c r="AV669" s="12" t="s">
        <v>81</v>
      </c>
      <c r="AW669" s="12" t="s">
        <v>34</v>
      </c>
      <c r="AX669" s="12" t="s">
        <v>73</v>
      </c>
      <c r="AY669" s="152" t="s">
        <v>122</v>
      </c>
    </row>
    <row r="670" spans="2:51" s="13" customFormat="1" ht="12">
      <c r="B670" s="158"/>
      <c r="D670" s="148" t="s">
        <v>144</v>
      </c>
      <c r="E670" s="159" t="s">
        <v>3</v>
      </c>
      <c r="F670" s="160" t="s">
        <v>454</v>
      </c>
      <c r="H670" s="161">
        <v>6.41</v>
      </c>
      <c r="I670" s="162"/>
      <c r="L670" s="158"/>
      <c r="M670" s="163"/>
      <c r="N670" s="164"/>
      <c r="O670" s="164"/>
      <c r="P670" s="164"/>
      <c r="Q670" s="164"/>
      <c r="R670" s="164"/>
      <c r="S670" s="164"/>
      <c r="T670" s="165"/>
      <c r="AT670" s="159" t="s">
        <v>144</v>
      </c>
      <c r="AU670" s="159" t="s">
        <v>131</v>
      </c>
      <c r="AV670" s="13" t="s">
        <v>131</v>
      </c>
      <c r="AW670" s="13" t="s">
        <v>34</v>
      </c>
      <c r="AX670" s="13" t="s">
        <v>73</v>
      </c>
      <c r="AY670" s="159" t="s">
        <v>122</v>
      </c>
    </row>
    <row r="671" spans="2:51" s="12" customFormat="1" ht="12">
      <c r="B671" s="151"/>
      <c r="D671" s="148" t="s">
        <v>144</v>
      </c>
      <c r="E671" s="152" t="s">
        <v>3</v>
      </c>
      <c r="F671" s="153" t="s">
        <v>167</v>
      </c>
      <c r="H671" s="152" t="s">
        <v>3</v>
      </c>
      <c r="I671" s="154"/>
      <c r="L671" s="151"/>
      <c r="M671" s="155"/>
      <c r="N671" s="156"/>
      <c r="O671" s="156"/>
      <c r="P671" s="156"/>
      <c r="Q671" s="156"/>
      <c r="R671" s="156"/>
      <c r="S671" s="156"/>
      <c r="T671" s="157"/>
      <c r="AT671" s="152" t="s">
        <v>144</v>
      </c>
      <c r="AU671" s="152" t="s">
        <v>131</v>
      </c>
      <c r="AV671" s="12" t="s">
        <v>81</v>
      </c>
      <c r="AW671" s="12" t="s">
        <v>34</v>
      </c>
      <c r="AX671" s="12" t="s">
        <v>73</v>
      </c>
      <c r="AY671" s="152" t="s">
        <v>122</v>
      </c>
    </row>
    <row r="672" spans="2:51" s="13" customFormat="1" ht="12">
      <c r="B672" s="158"/>
      <c r="D672" s="148" t="s">
        <v>144</v>
      </c>
      <c r="E672" s="159" t="s">
        <v>3</v>
      </c>
      <c r="F672" s="160" t="s">
        <v>455</v>
      </c>
      <c r="H672" s="161">
        <v>1.385</v>
      </c>
      <c r="I672" s="162"/>
      <c r="L672" s="158"/>
      <c r="M672" s="163"/>
      <c r="N672" s="164"/>
      <c r="O672" s="164"/>
      <c r="P672" s="164"/>
      <c r="Q672" s="164"/>
      <c r="R672" s="164"/>
      <c r="S672" s="164"/>
      <c r="T672" s="165"/>
      <c r="AT672" s="159" t="s">
        <v>144</v>
      </c>
      <c r="AU672" s="159" t="s">
        <v>131</v>
      </c>
      <c r="AV672" s="13" t="s">
        <v>131</v>
      </c>
      <c r="AW672" s="13" t="s">
        <v>34</v>
      </c>
      <c r="AX672" s="13" t="s">
        <v>73</v>
      </c>
      <c r="AY672" s="159" t="s">
        <v>122</v>
      </c>
    </row>
    <row r="673" spans="2:51" s="14" customFormat="1" ht="12">
      <c r="B673" s="166"/>
      <c r="D673" s="148" t="s">
        <v>144</v>
      </c>
      <c r="E673" s="167" t="s">
        <v>3</v>
      </c>
      <c r="F673" s="168" t="s">
        <v>169</v>
      </c>
      <c r="H673" s="169">
        <v>12.505</v>
      </c>
      <c r="I673" s="170"/>
      <c r="L673" s="166"/>
      <c r="M673" s="171"/>
      <c r="N673" s="172"/>
      <c r="O673" s="172"/>
      <c r="P673" s="172"/>
      <c r="Q673" s="172"/>
      <c r="R673" s="172"/>
      <c r="S673" s="172"/>
      <c r="T673" s="173"/>
      <c r="AT673" s="167" t="s">
        <v>144</v>
      </c>
      <c r="AU673" s="167" t="s">
        <v>131</v>
      </c>
      <c r="AV673" s="14" t="s">
        <v>130</v>
      </c>
      <c r="AW673" s="14" t="s">
        <v>34</v>
      </c>
      <c r="AX673" s="14" t="s">
        <v>81</v>
      </c>
      <c r="AY673" s="167" t="s">
        <v>122</v>
      </c>
    </row>
    <row r="674" spans="2:65" s="1" customFormat="1" ht="16.5" customHeight="1">
      <c r="B674" s="138"/>
      <c r="C674" s="139" t="s">
        <v>456</v>
      </c>
      <c r="D674" s="139" t="s">
        <v>125</v>
      </c>
      <c r="E674" s="140" t="s">
        <v>457</v>
      </c>
      <c r="F674" s="141" t="s">
        <v>458</v>
      </c>
      <c r="G674" s="142" t="s">
        <v>436</v>
      </c>
      <c r="H674" s="190">
        <v>84.28</v>
      </c>
      <c r="I674" s="144">
        <v>1.1927999999999999</v>
      </c>
      <c r="J674" s="145">
        <f>ROUND(I674*H674,2)</f>
        <v>100.53</v>
      </c>
      <c r="K674" s="141" t="s">
        <v>129</v>
      </c>
      <c r="L674" s="33"/>
      <c r="M674" s="314" t="s">
        <v>3</v>
      </c>
      <c r="N674" s="315"/>
      <c r="O674" s="315"/>
      <c r="P674" s="315"/>
      <c r="Q674" s="315"/>
      <c r="R674" s="315"/>
      <c r="S674" s="315"/>
      <c r="T674" s="316"/>
      <c r="AR674" s="146" t="s">
        <v>307</v>
      </c>
      <c r="AT674" s="146" t="s">
        <v>125</v>
      </c>
      <c r="AU674" s="146" t="s">
        <v>131</v>
      </c>
      <c r="AY674" s="18" t="s">
        <v>122</v>
      </c>
      <c r="BE674" s="147">
        <f>IF(N674="základní",J674,0)</f>
        <v>0</v>
      </c>
      <c r="BF674" s="147">
        <f>IF(N674="snížená",J674,0)</f>
        <v>0</v>
      </c>
      <c r="BG674" s="147">
        <f>IF(N674="zákl. přenesená",J674,0)</f>
        <v>0</v>
      </c>
      <c r="BH674" s="147">
        <f>IF(N674="sníž. přenesená",J674,0)</f>
        <v>0</v>
      </c>
      <c r="BI674" s="147">
        <f>IF(N674="nulová",J674,0)</f>
        <v>0</v>
      </c>
      <c r="BJ674" s="18" t="s">
        <v>131</v>
      </c>
      <c r="BK674" s="147">
        <f>ROUND(I674*H674,2)</f>
        <v>100.53</v>
      </c>
      <c r="BL674" s="18" t="s">
        <v>307</v>
      </c>
      <c r="BM674" s="146" t="s">
        <v>459</v>
      </c>
    </row>
    <row r="675" spans="2:47" s="1" customFormat="1" ht="19.5">
      <c r="B675" s="33"/>
      <c r="D675" s="148" t="s">
        <v>133</v>
      </c>
      <c r="F675" s="149" t="s">
        <v>460</v>
      </c>
      <c r="I675" s="89"/>
      <c r="L675" s="33"/>
      <c r="M675" s="150"/>
      <c r="N675" s="53"/>
      <c r="O675" s="53"/>
      <c r="P675" s="53"/>
      <c r="Q675" s="53"/>
      <c r="R675" s="53"/>
      <c r="S675" s="53"/>
      <c r="T675" s="54"/>
      <c r="AT675" s="18" t="s">
        <v>133</v>
      </c>
      <c r="AU675" s="18" t="s">
        <v>131</v>
      </c>
    </row>
    <row r="676" spans="2:63" s="11" customFormat="1" ht="22.9" customHeight="1">
      <c r="B676" s="129"/>
      <c r="D676" s="130" t="s">
        <v>72</v>
      </c>
      <c r="E676" s="136" t="s">
        <v>461</v>
      </c>
      <c r="F676" s="136" t="s">
        <v>462</v>
      </c>
      <c r="I676" s="132"/>
      <c r="J676" s="137">
        <f>BK676</f>
        <v>1257.23</v>
      </c>
      <c r="L676" s="129"/>
      <c r="M676" s="311" t="s">
        <v>3</v>
      </c>
      <c r="N676" s="312"/>
      <c r="O676" s="312"/>
      <c r="P676" s="312"/>
      <c r="Q676" s="312"/>
      <c r="R676" s="312"/>
      <c r="S676" s="312"/>
      <c r="T676" s="313"/>
      <c r="AR676" s="130" t="s">
        <v>131</v>
      </c>
      <c r="AT676" s="134" t="s">
        <v>72</v>
      </c>
      <c r="AU676" s="134" t="s">
        <v>81</v>
      </c>
      <c r="AY676" s="130" t="s">
        <v>122</v>
      </c>
      <c r="BK676" s="135">
        <f>SUM(BK677:BK689)</f>
        <v>1257.23</v>
      </c>
    </row>
    <row r="677" spans="2:65" s="1" customFormat="1" ht="16.5" customHeight="1">
      <c r="B677" s="138"/>
      <c r="C677" s="139" t="s">
        <v>463</v>
      </c>
      <c r="D677" s="139" t="s">
        <v>125</v>
      </c>
      <c r="E677" s="140" t="s">
        <v>464</v>
      </c>
      <c r="F677" s="141" t="s">
        <v>465</v>
      </c>
      <c r="G677" s="142" t="s">
        <v>344</v>
      </c>
      <c r="H677" s="143">
        <v>13</v>
      </c>
      <c r="I677" s="144">
        <v>21.252</v>
      </c>
      <c r="J677" s="145">
        <f>ROUND(I677*H677,2)</f>
        <v>276.28</v>
      </c>
      <c r="K677" s="141" t="s">
        <v>129</v>
      </c>
      <c r="L677" s="33"/>
      <c r="M677" s="314" t="s">
        <v>3</v>
      </c>
      <c r="N677" s="315"/>
      <c r="O677" s="315"/>
      <c r="P677" s="315"/>
      <c r="Q677" s="315"/>
      <c r="R677" s="315"/>
      <c r="S677" s="315"/>
      <c r="T677" s="316"/>
      <c r="AR677" s="146" t="s">
        <v>307</v>
      </c>
      <c r="AT677" s="146" t="s">
        <v>125</v>
      </c>
      <c r="AU677" s="146" t="s">
        <v>131</v>
      </c>
      <c r="AY677" s="18" t="s">
        <v>122</v>
      </c>
      <c r="BE677" s="147">
        <f>IF(N677="základní",J677,0)</f>
        <v>0</v>
      </c>
      <c r="BF677" s="147">
        <f>IF(N677="snížená",J677,0)</f>
        <v>0</v>
      </c>
      <c r="BG677" s="147">
        <f>IF(N677="zákl. přenesená",J677,0)</f>
        <v>0</v>
      </c>
      <c r="BH677" s="147">
        <f>IF(N677="sníž. přenesená",J677,0)</f>
        <v>0</v>
      </c>
      <c r="BI677" s="147">
        <f>IF(N677="nulová",J677,0)</f>
        <v>0</v>
      </c>
      <c r="BJ677" s="18" t="s">
        <v>131</v>
      </c>
      <c r="BK677" s="147">
        <f>ROUND(I677*H677,2)</f>
        <v>276.28</v>
      </c>
      <c r="BL677" s="18" t="s">
        <v>307</v>
      </c>
      <c r="BM677" s="146" t="s">
        <v>466</v>
      </c>
    </row>
    <row r="678" spans="2:47" s="1" customFormat="1" ht="19.5">
      <c r="B678" s="33"/>
      <c r="D678" s="148" t="s">
        <v>133</v>
      </c>
      <c r="F678" s="149" t="s">
        <v>467</v>
      </c>
      <c r="I678" s="89"/>
      <c r="L678" s="33"/>
      <c r="M678" s="150"/>
      <c r="N678" s="53"/>
      <c r="O678" s="53"/>
      <c r="P678" s="53"/>
      <c r="Q678" s="53"/>
      <c r="R678" s="53"/>
      <c r="S678" s="53"/>
      <c r="T678" s="54"/>
      <c r="AT678" s="18" t="s">
        <v>133</v>
      </c>
      <c r="AU678" s="18" t="s">
        <v>131</v>
      </c>
    </row>
    <row r="679" spans="2:51" s="12" customFormat="1" ht="12">
      <c r="B679" s="151"/>
      <c r="D679" s="148" t="s">
        <v>144</v>
      </c>
      <c r="E679" s="152" t="s">
        <v>3</v>
      </c>
      <c r="F679" s="153" t="s">
        <v>468</v>
      </c>
      <c r="H679" s="152" t="s">
        <v>3</v>
      </c>
      <c r="I679" s="154"/>
      <c r="L679" s="151"/>
      <c r="M679" s="155"/>
      <c r="N679" s="156"/>
      <c r="O679" s="156"/>
      <c r="P679" s="156"/>
      <c r="Q679" s="156"/>
      <c r="R679" s="156"/>
      <c r="S679" s="156"/>
      <c r="T679" s="157"/>
      <c r="AT679" s="152" t="s">
        <v>144</v>
      </c>
      <c r="AU679" s="152" t="s">
        <v>131</v>
      </c>
      <c r="AV679" s="12" t="s">
        <v>81</v>
      </c>
      <c r="AW679" s="12" t="s">
        <v>34</v>
      </c>
      <c r="AX679" s="12" t="s">
        <v>73</v>
      </c>
      <c r="AY679" s="152" t="s">
        <v>122</v>
      </c>
    </row>
    <row r="680" spans="2:51" s="12" customFormat="1" ht="12">
      <c r="B680" s="151"/>
      <c r="D680" s="148" t="s">
        <v>144</v>
      </c>
      <c r="E680" s="152" t="s">
        <v>3</v>
      </c>
      <c r="F680" s="153" t="s">
        <v>176</v>
      </c>
      <c r="H680" s="152" t="s">
        <v>3</v>
      </c>
      <c r="I680" s="154"/>
      <c r="L680" s="151"/>
      <c r="M680" s="155"/>
      <c r="N680" s="156"/>
      <c r="O680" s="156"/>
      <c r="P680" s="156"/>
      <c r="Q680" s="156"/>
      <c r="R680" s="156"/>
      <c r="S680" s="156"/>
      <c r="T680" s="157"/>
      <c r="AT680" s="152" t="s">
        <v>144</v>
      </c>
      <c r="AU680" s="152" t="s">
        <v>131</v>
      </c>
      <c r="AV680" s="12" t="s">
        <v>81</v>
      </c>
      <c r="AW680" s="12" t="s">
        <v>34</v>
      </c>
      <c r="AX680" s="12" t="s">
        <v>73</v>
      </c>
      <c r="AY680" s="152" t="s">
        <v>122</v>
      </c>
    </row>
    <row r="681" spans="2:51" s="12" customFormat="1" ht="12">
      <c r="B681" s="151"/>
      <c r="D681" s="148" t="s">
        <v>144</v>
      </c>
      <c r="E681" s="152" t="s">
        <v>3</v>
      </c>
      <c r="F681" s="153" t="s">
        <v>146</v>
      </c>
      <c r="H681" s="152" t="s">
        <v>3</v>
      </c>
      <c r="I681" s="154"/>
      <c r="L681" s="151"/>
      <c r="M681" s="155"/>
      <c r="N681" s="156"/>
      <c r="O681" s="156"/>
      <c r="P681" s="156"/>
      <c r="Q681" s="156"/>
      <c r="R681" s="156"/>
      <c r="S681" s="156"/>
      <c r="T681" s="157"/>
      <c r="AT681" s="152" t="s">
        <v>144</v>
      </c>
      <c r="AU681" s="152" t="s">
        <v>131</v>
      </c>
      <c r="AV681" s="12" t="s">
        <v>81</v>
      </c>
      <c r="AW681" s="12" t="s">
        <v>34</v>
      </c>
      <c r="AX681" s="12" t="s">
        <v>73</v>
      </c>
      <c r="AY681" s="152" t="s">
        <v>122</v>
      </c>
    </row>
    <row r="682" spans="2:51" s="13" customFormat="1" ht="12">
      <c r="B682" s="158"/>
      <c r="D682" s="148" t="s">
        <v>144</v>
      </c>
      <c r="E682" s="159" t="s">
        <v>3</v>
      </c>
      <c r="F682" s="160" t="s">
        <v>469</v>
      </c>
      <c r="H682" s="161">
        <v>13</v>
      </c>
      <c r="I682" s="162"/>
      <c r="L682" s="158"/>
      <c r="M682" s="163"/>
      <c r="N682" s="164"/>
      <c r="O682" s="164"/>
      <c r="P682" s="164"/>
      <c r="Q682" s="164"/>
      <c r="R682" s="164"/>
      <c r="S682" s="164"/>
      <c r="T682" s="165"/>
      <c r="AT682" s="159" t="s">
        <v>144</v>
      </c>
      <c r="AU682" s="159" t="s">
        <v>131</v>
      </c>
      <c r="AV682" s="13" t="s">
        <v>131</v>
      </c>
      <c r="AW682" s="13" t="s">
        <v>34</v>
      </c>
      <c r="AX682" s="13" t="s">
        <v>73</v>
      </c>
      <c r="AY682" s="159" t="s">
        <v>122</v>
      </c>
    </row>
    <row r="683" spans="2:51" s="14" customFormat="1" ht="12">
      <c r="B683" s="166"/>
      <c r="D683" s="148" t="s">
        <v>144</v>
      </c>
      <c r="E683" s="167" t="s">
        <v>3</v>
      </c>
      <c r="F683" s="168" t="s">
        <v>169</v>
      </c>
      <c r="H683" s="169">
        <v>13</v>
      </c>
      <c r="I683" s="170"/>
      <c r="L683" s="166"/>
      <c r="M683" s="171"/>
      <c r="N683" s="172"/>
      <c r="O683" s="172"/>
      <c r="P683" s="172"/>
      <c r="Q683" s="172"/>
      <c r="R683" s="172"/>
      <c r="S683" s="172"/>
      <c r="T683" s="173"/>
      <c r="AT683" s="167" t="s">
        <v>144</v>
      </c>
      <c r="AU683" s="167" t="s">
        <v>131</v>
      </c>
      <c r="AV683" s="14" t="s">
        <v>130</v>
      </c>
      <c r="AW683" s="14" t="s">
        <v>34</v>
      </c>
      <c r="AX683" s="14" t="s">
        <v>81</v>
      </c>
      <c r="AY683" s="167" t="s">
        <v>122</v>
      </c>
    </row>
    <row r="684" spans="2:65" s="1" customFormat="1" ht="16.5" customHeight="1">
      <c r="B684" s="138"/>
      <c r="C684" s="139" t="s">
        <v>470</v>
      </c>
      <c r="D684" s="139" t="s">
        <v>125</v>
      </c>
      <c r="E684" s="140" t="s">
        <v>471</v>
      </c>
      <c r="F684" s="141" t="s">
        <v>472</v>
      </c>
      <c r="G684" s="142" t="s">
        <v>344</v>
      </c>
      <c r="H684" s="143">
        <v>6</v>
      </c>
      <c r="I684" s="144">
        <v>79.71600000000001</v>
      </c>
      <c r="J684" s="145">
        <f>ROUND(I684*H684,2)</f>
        <v>478.3</v>
      </c>
      <c r="K684" s="141" t="s">
        <v>129</v>
      </c>
      <c r="L684" s="33"/>
      <c r="M684" s="314" t="s">
        <v>3</v>
      </c>
      <c r="N684" s="315"/>
      <c r="O684" s="315"/>
      <c r="P684" s="315"/>
      <c r="Q684" s="315"/>
      <c r="R684" s="315"/>
      <c r="S684" s="315"/>
      <c r="T684" s="316"/>
      <c r="AR684" s="146" t="s">
        <v>307</v>
      </c>
      <c r="AT684" s="146" t="s">
        <v>125</v>
      </c>
      <c r="AU684" s="146" t="s">
        <v>131</v>
      </c>
      <c r="AY684" s="18" t="s">
        <v>122</v>
      </c>
      <c r="BE684" s="147">
        <f>IF(N684="základní",J684,0)</f>
        <v>0</v>
      </c>
      <c r="BF684" s="147">
        <f>IF(N684="snížená",J684,0)</f>
        <v>0</v>
      </c>
      <c r="BG684" s="147">
        <f>IF(N684="zákl. přenesená",J684,0)</f>
        <v>0</v>
      </c>
      <c r="BH684" s="147">
        <f>IF(N684="sníž. přenesená",J684,0)</f>
        <v>0</v>
      </c>
      <c r="BI684" s="147">
        <f>IF(N684="nulová",J684,0)</f>
        <v>0</v>
      </c>
      <c r="BJ684" s="18" t="s">
        <v>131</v>
      </c>
      <c r="BK684" s="147">
        <f>ROUND(I684*H684,2)</f>
        <v>478.3</v>
      </c>
      <c r="BL684" s="18" t="s">
        <v>307</v>
      </c>
      <c r="BM684" s="146" t="s">
        <v>473</v>
      </c>
    </row>
    <row r="685" spans="2:47" s="1" customFormat="1" ht="12">
      <c r="B685" s="33"/>
      <c r="D685" s="148" t="s">
        <v>133</v>
      </c>
      <c r="F685" s="149" t="s">
        <v>474</v>
      </c>
      <c r="I685" s="89"/>
      <c r="L685" s="33"/>
      <c r="M685" s="150"/>
      <c r="N685" s="53"/>
      <c r="O685" s="53"/>
      <c r="P685" s="53"/>
      <c r="Q685" s="53"/>
      <c r="R685" s="53"/>
      <c r="S685" s="53"/>
      <c r="T685" s="54"/>
      <c r="AT685" s="18" t="s">
        <v>133</v>
      </c>
      <c r="AU685" s="18" t="s">
        <v>131</v>
      </c>
    </row>
    <row r="686" spans="2:65" s="1" customFormat="1" ht="16.5" customHeight="1">
      <c r="B686" s="138"/>
      <c r="C686" s="182" t="s">
        <v>475</v>
      </c>
      <c r="D686" s="182" t="s">
        <v>351</v>
      </c>
      <c r="E686" s="183" t="s">
        <v>476</v>
      </c>
      <c r="F686" s="184" t="s">
        <v>477</v>
      </c>
      <c r="G686" s="185" t="s">
        <v>344</v>
      </c>
      <c r="H686" s="186">
        <v>6</v>
      </c>
      <c r="I686" s="187">
        <v>82.236</v>
      </c>
      <c r="J686" s="188">
        <f>ROUND(I686*H686,2)</f>
        <v>493.42</v>
      </c>
      <c r="K686" s="184" t="s">
        <v>129</v>
      </c>
      <c r="L686" s="189"/>
      <c r="M686" s="314" t="s">
        <v>3</v>
      </c>
      <c r="N686" s="315"/>
      <c r="O686" s="315"/>
      <c r="P686" s="315"/>
      <c r="Q686" s="315"/>
      <c r="R686" s="315"/>
      <c r="S686" s="315"/>
      <c r="T686" s="316"/>
      <c r="AR686" s="146" t="s">
        <v>386</v>
      </c>
      <c r="AT686" s="146" t="s">
        <v>351</v>
      </c>
      <c r="AU686" s="146" t="s">
        <v>131</v>
      </c>
      <c r="AY686" s="18" t="s">
        <v>122</v>
      </c>
      <c r="BE686" s="147">
        <f>IF(N686="základní",J686,0)</f>
        <v>0</v>
      </c>
      <c r="BF686" s="147">
        <f>IF(N686="snížená",J686,0)</f>
        <v>0</v>
      </c>
      <c r="BG686" s="147">
        <f>IF(N686="zákl. přenesená",J686,0)</f>
        <v>0</v>
      </c>
      <c r="BH686" s="147">
        <f>IF(N686="sníž. přenesená",J686,0)</f>
        <v>0</v>
      </c>
      <c r="BI686" s="147">
        <f>IF(N686="nulová",J686,0)</f>
        <v>0</v>
      </c>
      <c r="BJ686" s="18" t="s">
        <v>131</v>
      </c>
      <c r="BK686" s="147">
        <f>ROUND(I686*H686,2)</f>
        <v>493.42</v>
      </c>
      <c r="BL686" s="18" t="s">
        <v>307</v>
      </c>
      <c r="BM686" s="146" t="s">
        <v>478</v>
      </c>
    </row>
    <row r="687" spans="2:47" s="1" customFormat="1" ht="12">
      <c r="B687" s="33"/>
      <c r="D687" s="148" t="s">
        <v>133</v>
      </c>
      <c r="F687" s="149" t="s">
        <v>477</v>
      </c>
      <c r="I687" s="89"/>
      <c r="L687" s="33"/>
      <c r="M687" s="150"/>
      <c r="N687" s="53"/>
      <c r="O687" s="53"/>
      <c r="P687" s="53"/>
      <c r="Q687" s="53"/>
      <c r="R687" s="53"/>
      <c r="S687" s="53"/>
      <c r="T687" s="54"/>
      <c r="AT687" s="18" t="s">
        <v>133</v>
      </c>
      <c r="AU687" s="18" t="s">
        <v>131</v>
      </c>
    </row>
    <row r="688" spans="2:65" s="1" customFormat="1" ht="16.5" customHeight="1">
      <c r="B688" s="138"/>
      <c r="C688" s="139" t="s">
        <v>479</v>
      </c>
      <c r="D688" s="139" t="s">
        <v>125</v>
      </c>
      <c r="E688" s="140" t="s">
        <v>480</v>
      </c>
      <c r="F688" s="141" t="s">
        <v>481</v>
      </c>
      <c r="G688" s="142" t="s">
        <v>436</v>
      </c>
      <c r="H688" s="190">
        <v>14.85</v>
      </c>
      <c r="I688" s="144">
        <v>0.6215999999999999</v>
      </c>
      <c r="J688" s="145">
        <f>ROUND(I688*H688,2)</f>
        <v>9.23</v>
      </c>
      <c r="K688" s="141" t="s">
        <v>129</v>
      </c>
      <c r="L688" s="33"/>
      <c r="M688" s="314" t="s">
        <v>3</v>
      </c>
      <c r="N688" s="315"/>
      <c r="O688" s="315"/>
      <c r="P688" s="315"/>
      <c r="Q688" s="315"/>
      <c r="R688" s="315"/>
      <c r="S688" s="315"/>
      <c r="T688" s="316"/>
      <c r="AR688" s="146" t="s">
        <v>307</v>
      </c>
      <c r="AT688" s="146" t="s">
        <v>125</v>
      </c>
      <c r="AU688" s="146" t="s">
        <v>131</v>
      </c>
      <c r="AY688" s="18" t="s">
        <v>122</v>
      </c>
      <c r="BE688" s="147">
        <f>IF(N688="základní",J688,0)</f>
        <v>0</v>
      </c>
      <c r="BF688" s="147">
        <f>IF(N688="snížená",J688,0)</f>
        <v>0</v>
      </c>
      <c r="BG688" s="147">
        <f>IF(N688="zákl. přenesená",J688,0)</f>
        <v>0</v>
      </c>
      <c r="BH688" s="147">
        <f>IF(N688="sníž. přenesená",J688,0)</f>
        <v>0</v>
      </c>
      <c r="BI688" s="147">
        <f>IF(N688="nulová",J688,0)</f>
        <v>0</v>
      </c>
      <c r="BJ688" s="18" t="s">
        <v>131</v>
      </c>
      <c r="BK688" s="147">
        <f>ROUND(I688*H688,2)</f>
        <v>9.23</v>
      </c>
      <c r="BL688" s="18" t="s">
        <v>307</v>
      </c>
      <c r="BM688" s="146" t="s">
        <v>482</v>
      </c>
    </row>
    <row r="689" spans="2:47" s="1" customFormat="1" ht="19.5">
      <c r="B689" s="33"/>
      <c r="D689" s="148" t="s">
        <v>133</v>
      </c>
      <c r="F689" s="149" t="s">
        <v>483</v>
      </c>
      <c r="I689" s="89"/>
      <c r="L689" s="33"/>
      <c r="M689" s="150"/>
      <c r="N689" s="53"/>
      <c r="O689" s="53"/>
      <c r="P689" s="53"/>
      <c r="Q689" s="53"/>
      <c r="R689" s="53"/>
      <c r="S689" s="53"/>
      <c r="T689" s="54"/>
      <c r="AT689" s="18" t="s">
        <v>133</v>
      </c>
      <c r="AU689" s="18" t="s">
        <v>131</v>
      </c>
    </row>
    <row r="690" spans="2:63" s="11" customFormat="1" ht="22.9" customHeight="1">
      <c r="B690" s="129"/>
      <c r="D690" s="130" t="s">
        <v>72</v>
      </c>
      <c r="E690" s="136" t="s">
        <v>484</v>
      </c>
      <c r="F690" s="136" t="s">
        <v>485</v>
      </c>
      <c r="I690" s="132"/>
      <c r="J690" s="137">
        <f>BK690</f>
        <v>33169.759999999995</v>
      </c>
      <c r="L690" s="129"/>
      <c r="M690" s="311" t="s">
        <v>3</v>
      </c>
      <c r="N690" s="312"/>
      <c r="O690" s="312"/>
      <c r="P690" s="312"/>
      <c r="Q690" s="312"/>
      <c r="R690" s="312"/>
      <c r="S690" s="312"/>
      <c r="T690" s="313"/>
      <c r="AR690" s="130" t="s">
        <v>131</v>
      </c>
      <c r="AT690" s="134" t="s">
        <v>72</v>
      </c>
      <c r="AU690" s="134" t="s">
        <v>81</v>
      </c>
      <c r="AY690" s="130" t="s">
        <v>122</v>
      </c>
      <c r="BK690" s="135">
        <f>SUM(BK691:BK785)</f>
        <v>33169.759999999995</v>
      </c>
    </row>
    <row r="691" spans="2:65" s="1" customFormat="1" ht="16.5" customHeight="1">
      <c r="B691" s="138"/>
      <c r="C691" s="139" t="s">
        <v>486</v>
      </c>
      <c r="D691" s="139" t="s">
        <v>125</v>
      </c>
      <c r="E691" s="140" t="s">
        <v>487</v>
      </c>
      <c r="F691" s="141" t="s">
        <v>488</v>
      </c>
      <c r="G691" s="142" t="s">
        <v>128</v>
      </c>
      <c r="H691" s="143">
        <v>31.447</v>
      </c>
      <c r="I691" s="144">
        <v>10.164</v>
      </c>
      <c r="J691" s="145">
        <f>ROUND(I691*H691,2)</f>
        <v>319.63</v>
      </c>
      <c r="K691" s="141" t="s">
        <v>129</v>
      </c>
      <c r="L691" s="33"/>
      <c r="M691" s="314" t="s">
        <v>3</v>
      </c>
      <c r="N691" s="315"/>
      <c r="O691" s="315"/>
      <c r="P691" s="315"/>
      <c r="Q691" s="315"/>
      <c r="R691" s="315"/>
      <c r="S691" s="315"/>
      <c r="T691" s="316"/>
      <c r="AR691" s="146" t="s">
        <v>307</v>
      </c>
      <c r="AT691" s="146" t="s">
        <v>125</v>
      </c>
      <c r="AU691" s="146" t="s">
        <v>131</v>
      </c>
      <c r="AY691" s="18" t="s">
        <v>122</v>
      </c>
      <c r="BE691" s="147">
        <f>IF(N691="základní",J691,0)</f>
        <v>0</v>
      </c>
      <c r="BF691" s="147">
        <f>IF(N691="snížená",J691,0)</f>
        <v>0</v>
      </c>
      <c r="BG691" s="147">
        <f>IF(N691="zákl. přenesená",J691,0)</f>
        <v>0</v>
      </c>
      <c r="BH691" s="147">
        <f>IF(N691="sníž. přenesená",J691,0)</f>
        <v>0</v>
      </c>
      <c r="BI691" s="147">
        <f>IF(N691="nulová",J691,0)</f>
        <v>0</v>
      </c>
      <c r="BJ691" s="18" t="s">
        <v>131</v>
      </c>
      <c r="BK691" s="147">
        <f>ROUND(I691*H691,2)</f>
        <v>319.63</v>
      </c>
      <c r="BL691" s="18" t="s">
        <v>307</v>
      </c>
      <c r="BM691" s="146" t="s">
        <v>489</v>
      </c>
    </row>
    <row r="692" spans="2:47" s="1" customFormat="1" ht="12">
      <c r="B692" s="33"/>
      <c r="D692" s="148" t="s">
        <v>133</v>
      </c>
      <c r="F692" s="149" t="s">
        <v>490</v>
      </c>
      <c r="I692" s="89"/>
      <c r="L692" s="33"/>
      <c r="M692" s="150"/>
      <c r="N692" s="53"/>
      <c r="O692" s="53"/>
      <c r="P692" s="53"/>
      <c r="Q692" s="53"/>
      <c r="R692" s="53"/>
      <c r="S692" s="53"/>
      <c r="T692" s="54"/>
      <c r="AT692" s="18" t="s">
        <v>133</v>
      </c>
      <c r="AU692" s="18" t="s">
        <v>131</v>
      </c>
    </row>
    <row r="693" spans="2:51" s="12" customFormat="1" ht="12">
      <c r="B693" s="151"/>
      <c r="D693" s="148" t="s">
        <v>144</v>
      </c>
      <c r="E693" s="152" t="s">
        <v>3</v>
      </c>
      <c r="F693" s="153" t="s">
        <v>217</v>
      </c>
      <c r="H693" s="152" t="s">
        <v>3</v>
      </c>
      <c r="I693" s="154"/>
      <c r="L693" s="151"/>
      <c r="M693" s="155"/>
      <c r="N693" s="156"/>
      <c r="O693" s="156"/>
      <c r="P693" s="156"/>
      <c r="Q693" s="156"/>
      <c r="R693" s="156"/>
      <c r="S693" s="156"/>
      <c r="T693" s="157"/>
      <c r="AT693" s="152" t="s">
        <v>144</v>
      </c>
      <c r="AU693" s="152" t="s">
        <v>131</v>
      </c>
      <c r="AV693" s="12" t="s">
        <v>81</v>
      </c>
      <c r="AW693" s="12" t="s">
        <v>34</v>
      </c>
      <c r="AX693" s="12" t="s">
        <v>73</v>
      </c>
      <c r="AY693" s="152" t="s">
        <v>122</v>
      </c>
    </row>
    <row r="694" spans="2:51" s="12" customFormat="1" ht="12">
      <c r="B694" s="151"/>
      <c r="D694" s="148" t="s">
        <v>144</v>
      </c>
      <c r="E694" s="152" t="s">
        <v>3</v>
      </c>
      <c r="F694" s="153" t="s">
        <v>146</v>
      </c>
      <c r="H694" s="152" t="s">
        <v>3</v>
      </c>
      <c r="I694" s="154"/>
      <c r="L694" s="151"/>
      <c r="M694" s="155"/>
      <c r="N694" s="156"/>
      <c r="O694" s="156"/>
      <c r="P694" s="156"/>
      <c r="Q694" s="156"/>
      <c r="R694" s="156"/>
      <c r="S694" s="156"/>
      <c r="T694" s="157"/>
      <c r="AT694" s="152" t="s">
        <v>144</v>
      </c>
      <c r="AU694" s="152" t="s">
        <v>131</v>
      </c>
      <c r="AV694" s="12" t="s">
        <v>81</v>
      </c>
      <c r="AW694" s="12" t="s">
        <v>34</v>
      </c>
      <c r="AX694" s="12" t="s">
        <v>73</v>
      </c>
      <c r="AY694" s="152" t="s">
        <v>122</v>
      </c>
    </row>
    <row r="695" spans="2:51" s="12" customFormat="1" ht="12">
      <c r="B695" s="151"/>
      <c r="D695" s="148" t="s">
        <v>144</v>
      </c>
      <c r="E695" s="152" t="s">
        <v>3</v>
      </c>
      <c r="F695" s="153" t="s">
        <v>154</v>
      </c>
      <c r="H695" s="152" t="s">
        <v>3</v>
      </c>
      <c r="I695" s="154"/>
      <c r="L695" s="151"/>
      <c r="M695" s="155"/>
      <c r="N695" s="156"/>
      <c r="O695" s="156"/>
      <c r="P695" s="156"/>
      <c r="Q695" s="156"/>
      <c r="R695" s="156"/>
      <c r="S695" s="156"/>
      <c r="T695" s="157"/>
      <c r="AT695" s="152" t="s">
        <v>144</v>
      </c>
      <c r="AU695" s="152" t="s">
        <v>131</v>
      </c>
      <c r="AV695" s="12" t="s">
        <v>81</v>
      </c>
      <c r="AW695" s="12" t="s">
        <v>34</v>
      </c>
      <c r="AX695" s="12" t="s">
        <v>73</v>
      </c>
      <c r="AY695" s="152" t="s">
        <v>122</v>
      </c>
    </row>
    <row r="696" spans="2:51" s="13" customFormat="1" ht="12">
      <c r="B696" s="158"/>
      <c r="D696" s="148" t="s">
        <v>144</v>
      </c>
      <c r="E696" s="159" t="s">
        <v>3</v>
      </c>
      <c r="F696" s="160" t="s">
        <v>218</v>
      </c>
      <c r="H696" s="161">
        <v>11.54</v>
      </c>
      <c r="I696" s="162"/>
      <c r="L696" s="158"/>
      <c r="M696" s="163"/>
      <c r="N696" s="164"/>
      <c r="O696" s="164"/>
      <c r="P696" s="164"/>
      <c r="Q696" s="164"/>
      <c r="R696" s="164"/>
      <c r="S696" s="164"/>
      <c r="T696" s="165"/>
      <c r="AT696" s="159" t="s">
        <v>144</v>
      </c>
      <c r="AU696" s="159" t="s">
        <v>131</v>
      </c>
      <c r="AV696" s="13" t="s">
        <v>131</v>
      </c>
      <c r="AW696" s="13" t="s">
        <v>34</v>
      </c>
      <c r="AX696" s="13" t="s">
        <v>73</v>
      </c>
      <c r="AY696" s="159" t="s">
        <v>122</v>
      </c>
    </row>
    <row r="697" spans="2:51" s="13" customFormat="1" ht="12">
      <c r="B697" s="158"/>
      <c r="D697" s="148" t="s">
        <v>144</v>
      </c>
      <c r="E697" s="159" t="s">
        <v>3</v>
      </c>
      <c r="F697" s="160" t="s">
        <v>219</v>
      </c>
      <c r="H697" s="161">
        <v>-0.178</v>
      </c>
      <c r="I697" s="162"/>
      <c r="L697" s="158"/>
      <c r="M697" s="163"/>
      <c r="N697" s="164"/>
      <c r="O697" s="164"/>
      <c r="P697" s="164"/>
      <c r="Q697" s="164"/>
      <c r="R697" s="164"/>
      <c r="S697" s="164"/>
      <c r="T697" s="165"/>
      <c r="AT697" s="159" t="s">
        <v>144</v>
      </c>
      <c r="AU697" s="159" t="s">
        <v>131</v>
      </c>
      <c r="AV697" s="13" t="s">
        <v>131</v>
      </c>
      <c r="AW697" s="13" t="s">
        <v>34</v>
      </c>
      <c r="AX697" s="13" t="s">
        <v>73</v>
      </c>
      <c r="AY697" s="159" t="s">
        <v>122</v>
      </c>
    </row>
    <row r="698" spans="2:51" s="13" customFormat="1" ht="12">
      <c r="B698" s="158"/>
      <c r="D698" s="148" t="s">
        <v>144</v>
      </c>
      <c r="E698" s="159" t="s">
        <v>3</v>
      </c>
      <c r="F698" s="160" t="s">
        <v>220</v>
      </c>
      <c r="H698" s="161">
        <v>0.54</v>
      </c>
      <c r="I698" s="162"/>
      <c r="L698" s="158"/>
      <c r="M698" s="163"/>
      <c r="N698" s="164"/>
      <c r="O698" s="164"/>
      <c r="P698" s="164"/>
      <c r="Q698" s="164"/>
      <c r="R698" s="164"/>
      <c r="S698" s="164"/>
      <c r="T698" s="165"/>
      <c r="AT698" s="159" t="s">
        <v>144</v>
      </c>
      <c r="AU698" s="159" t="s">
        <v>131</v>
      </c>
      <c r="AV698" s="13" t="s">
        <v>131</v>
      </c>
      <c r="AW698" s="13" t="s">
        <v>34</v>
      </c>
      <c r="AX698" s="13" t="s">
        <v>73</v>
      </c>
      <c r="AY698" s="159" t="s">
        <v>122</v>
      </c>
    </row>
    <row r="699" spans="2:51" s="15" customFormat="1" ht="12">
      <c r="B699" s="174"/>
      <c r="D699" s="148" t="s">
        <v>144</v>
      </c>
      <c r="E699" s="175" t="s">
        <v>3</v>
      </c>
      <c r="F699" s="176" t="s">
        <v>179</v>
      </c>
      <c r="H699" s="177">
        <v>11.902</v>
      </c>
      <c r="I699" s="178"/>
      <c r="L699" s="174"/>
      <c r="M699" s="179"/>
      <c r="N699" s="180"/>
      <c r="O699" s="180"/>
      <c r="P699" s="180"/>
      <c r="Q699" s="180"/>
      <c r="R699" s="180"/>
      <c r="S699" s="180"/>
      <c r="T699" s="181"/>
      <c r="AT699" s="175" t="s">
        <v>144</v>
      </c>
      <c r="AU699" s="175" t="s">
        <v>131</v>
      </c>
      <c r="AV699" s="15" t="s">
        <v>139</v>
      </c>
      <c r="AW699" s="15" t="s">
        <v>34</v>
      </c>
      <c r="AX699" s="15" t="s">
        <v>73</v>
      </c>
      <c r="AY699" s="175" t="s">
        <v>122</v>
      </c>
    </row>
    <row r="700" spans="2:51" s="12" customFormat="1" ht="12">
      <c r="B700" s="151"/>
      <c r="D700" s="148" t="s">
        <v>144</v>
      </c>
      <c r="E700" s="152" t="s">
        <v>3</v>
      </c>
      <c r="F700" s="153" t="s">
        <v>156</v>
      </c>
      <c r="H700" s="152" t="s">
        <v>3</v>
      </c>
      <c r="I700" s="154"/>
      <c r="L700" s="151"/>
      <c r="M700" s="155"/>
      <c r="N700" s="156"/>
      <c r="O700" s="156"/>
      <c r="P700" s="156"/>
      <c r="Q700" s="156"/>
      <c r="R700" s="156"/>
      <c r="S700" s="156"/>
      <c r="T700" s="157"/>
      <c r="AT700" s="152" t="s">
        <v>144</v>
      </c>
      <c r="AU700" s="152" t="s">
        <v>131</v>
      </c>
      <c r="AV700" s="12" t="s">
        <v>81</v>
      </c>
      <c r="AW700" s="12" t="s">
        <v>34</v>
      </c>
      <c r="AX700" s="12" t="s">
        <v>73</v>
      </c>
      <c r="AY700" s="152" t="s">
        <v>122</v>
      </c>
    </row>
    <row r="701" spans="2:51" s="13" customFormat="1" ht="12">
      <c r="B701" s="158"/>
      <c r="D701" s="148" t="s">
        <v>144</v>
      </c>
      <c r="E701" s="159" t="s">
        <v>3</v>
      </c>
      <c r="F701" s="160" t="s">
        <v>221</v>
      </c>
      <c r="H701" s="161">
        <v>1.825</v>
      </c>
      <c r="I701" s="162"/>
      <c r="L701" s="158"/>
      <c r="M701" s="163"/>
      <c r="N701" s="164"/>
      <c r="O701" s="164"/>
      <c r="P701" s="164"/>
      <c r="Q701" s="164"/>
      <c r="R701" s="164"/>
      <c r="S701" s="164"/>
      <c r="T701" s="165"/>
      <c r="AT701" s="159" t="s">
        <v>144</v>
      </c>
      <c r="AU701" s="159" t="s">
        <v>131</v>
      </c>
      <c r="AV701" s="13" t="s">
        <v>131</v>
      </c>
      <c r="AW701" s="13" t="s">
        <v>34</v>
      </c>
      <c r="AX701" s="13" t="s">
        <v>73</v>
      </c>
      <c r="AY701" s="159" t="s">
        <v>122</v>
      </c>
    </row>
    <row r="702" spans="2:51" s="15" customFormat="1" ht="12">
      <c r="B702" s="174"/>
      <c r="D702" s="148" t="s">
        <v>144</v>
      </c>
      <c r="E702" s="175" t="s">
        <v>3</v>
      </c>
      <c r="F702" s="176" t="s">
        <v>179</v>
      </c>
      <c r="H702" s="177">
        <v>1.825</v>
      </c>
      <c r="I702" s="178"/>
      <c r="L702" s="174"/>
      <c r="M702" s="179"/>
      <c r="N702" s="180"/>
      <c r="O702" s="180"/>
      <c r="P702" s="180"/>
      <c r="Q702" s="180"/>
      <c r="R702" s="180"/>
      <c r="S702" s="180"/>
      <c r="T702" s="181"/>
      <c r="AT702" s="175" t="s">
        <v>144</v>
      </c>
      <c r="AU702" s="175" t="s">
        <v>131</v>
      </c>
      <c r="AV702" s="15" t="s">
        <v>139</v>
      </c>
      <c r="AW702" s="15" t="s">
        <v>34</v>
      </c>
      <c r="AX702" s="15" t="s">
        <v>73</v>
      </c>
      <c r="AY702" s="175" t="s">
        <v>122</v>
      </c>
    </row>
    <row r="703" spans="2:51" s="12" customFormat="1" ht="12">
      <c r="B703" s="151"/>
      <c r="D703" s="148" t="s">
        <v>144</v>
      </c>
      <c r="E703" s="152" t="s">
        <v>3</v>
      </c>
      <c r="F703" s="153" t="s">
        <v>158</v>
      </c>
      <c r="H703" s="152" t="s">
        <v>3</v>
      </c>
      <c r="I703" s="154"/>
      <c r="L703" s="151"/>
      <c r="M703" s="155"/>
      <c r="N703" s="156"/>
      <c r="O703" s="156"/>
      <c r="P703" s="156"/>
      <c r="Q703" s="156"/>
      <c r="R703" s="156"/>
      <c r="S703" s="156"/>
      <c r="T703" s="157"/>
      <c r="AT703" s="152" t="s">
        <v>144</v>
      </c>
      <c r="AU703" s="152" t="s">
        <v>131</v>
      </c>
      <c r="AV703" s="12" t="s">
        <v>81</v>
      </c>
      <c r="AW703" s="12" t="s">
        <v>34</v>
      </c>
      <c r="AX703" s="12" t="s">
        <v>73</v>
      </c>
      <c r="AY703" s="152" t="s">
        <v>122</v>
      </c>
    </row>
    <row r="704" spans="2:51" s="13" customFormat="1" ht="12">
      <c r="B704" s="158"/>
      <c r="D704" s="148" t="s">
        <v>144</v>
      </c>
      <c r="E704" s="159" t="s">
        <v>3</v>
      </c>
      <c r="F704" s="160" t="s">
        <v>222</v>
      </c>
      <c r="H704" s="161">
        <v>3.128</v>
      </c>
      <c r="I704" s="162"/>
      <c r="L704" s="158"/>
      <c r="M704" s="163"/>
      <c r="N704" s="164"/>
      <c r="O704" s="164"/>
      <c r="P704" s="164"/>
      <c r="Q704" s="164"/>
      <c r="R704" s="164"/>
      <c r="S704" s="164"/>
      <c r="T704" s="165"/>
      <c r="AT704" s="159" t="s">
        <v>144</v>
      </c>
      <c r="AU704" s="159" t="s">
        <v>131</v>
      </c>
      <c r="AV704" s="13" t="s">
        <v>131</v>
      </c>
      <c r="AW704" s="13" t="s">
        <v>34</v>
      </c>
      <c r="AX704" s="13" t="s">
        <v>73</v>
      </c>
      <c r="AY704" s="159" t="s">
        <v>122</v>
      </c>
    </row>
    <row r="705" spans="2:51" s="13" customFormat="1" ht="12">
      <c r="B705" s="158"/>
      <c r="D705" s="148" t="s">
        <v>144</v>
      </c>
      <c r="E705" s="159" t="s">
        <v>3</v>
      </c>
      <c r="F705" s="160" t="s">
        <v>223</v>
      </c>
      <c r="H705" s="161">
        <v>0.14</v>
      </c>
      <c r="I705" s="162"/>
      <c r="L705" s="158"/>
      <c r="M705" s="163"/>
      <c r="N705" s="164"/>
      <c r="O705" s="164"/>
      <c r="P705" s="164"/>
      <c r="Q705" s="164"/>
      <c r="R705" s="164"/>
      <c r="S705" s="164"/>
      <c r="T705" s="165"/>
      <c r="AT705" s="159" t="s">
        <v>144</v>
      </c>
      <c r="AU705" s="159" t="s">
        <v>131</v>
      </c>
      <c r="AV705" s="13" t="s">
        <v>131</v>
      </c>
      <c r="AW705" s="13" t="s">
        <v>34</v>
      </c>
      <c r="AX705" s="13" t="s">
        <v>73</v>
      </c>
      <c r="AY705" s="159" t="s">
        <v>122</v>
      </c>
    </row>
    <row r="706" spans="2:51" s="15" customFormat="1" ht="12">
      <c r="B706" s="174"/>
      <c r="D706" s="148" t="s">
        <v>144</v>
      </c>
      <c r="E706" s="175" t="s">
        <v>3</v>
      </c>
      <c r="F706" s="176" t="s">
        <v>179</v>
      </c>
      <c r="H706" s="177">
        <v>3.268</v>
      </c>
      <c r="I706" s="178"/>
      <c r="L706" s="174"/>
      <c r="M706" s="179"/>
      <c r="N706" s="180"/>
      <c r="O706" s="180"/>
      <c r="P706" s="180"/>
      <c r="Q706" s="180"/>
      <c r="R706" s="180"/>
      <c r="S706" s="180"/>
      <c r="T706" s="181"/>
      <c r="AT706" s="175" t="s">
        <v>144</v>
      </c>
      <c r="AU706" s="175" t="s">
        <v>131</v>
      </c>
      <c r="AV706" s="15" t="s">
        <v>139</v>
      </c>
      <c r="AW706" s="15" t="s">
        <v>34</v>
      </c>
      <c r="AX706" s="15" t="s">
        <v>73</v>
      </c>
      <c r="AY706" s="175" t="s">
        <v>122</v>
      </c>
    </row>
    <row r="707" spans="2:51" s="12" customFormat="1" ht="12">
      <c r="B707" s="151"/>
      <c r="D707" s="148" t="s">
        <v>144</v>
      </c>
      <c r="E707" s="152" t="s">
        <v>3</v>
      </c>
      <c r="F707" s="153" t="s">
        <v>184</v>
      </c>
      <c r="H707" s="152" t="s">
        <v>3</v>
      </c>
      <c r="I707" s="154"/>
      <c r="L707" s="151"/>
      <c r="M707" s="155"/>
      <c r="N707" s="156"/>
      <c r="O707" s="156"/>
      <c r="P707" s="156"/>
      <c r="Q707" s="156"/>
      <c r="R707" s="156"/>
      <c r="S707" s="156"/>
      <c r="T707" s="157"/>
      <c r="AT707" s="152" t="s">
        <v>144</v>
      </c>
      <c r="AU707" s="152" t="s">
        <v>131</v>
      </c>
      <c r="AV707" s="12" t="s">
        <v>81</v>
      </c>
      <c r="AW707" s="12" t="s">
        <v>34</v>
      </c>
      <c r="AX707" s="12" t="s">
        <v>73</v>
      </c>
      <c r="AY707" s="152" t="s">
        <v>122</v>
      </c>
    </row>
    <row r="708" spans="2:51" s="13" customFormat="1" ht="12">
      <c r="B708" s="158"/>
      <c r="D708" s="148" t="s">
        <v>144</v>
      </c>
      <c r="E708" s="159" t="s">
        <v>3</v>
      </c>
      <c r="F708" s="160" t="s">
        <v>224</v>
      </c>
      <c r="H708" s="161">
        <v>1.26</v>
      </c>
      <c r="I708" s="162"/>
      <c r="L708" s="158"/>
      <c r="M708" s="163"/>
      <c r="N708" s="164"/>
      <c r="O708" s="164"/>
      <c r="P708" s="164"/>
      <c r="Q708" s="164"/>
      <c r="R708" s="164"/>
      <c r="S708" s="164"/>
      <c r="T708" s="165"/>
      <c r="AT708" s="159" t="s">
        <v>144</v>
      </c>
      <c r="AU708" s="159" t="s">
        <v>131</v>
      </c>
      <c r="AV708" s="13" t="s">
        <v>131</v>
      </c>
      <c r="AW708" s="13" t="s">
        <v>34</v>
      </c>
      <c r="AX708" s="13" t="s">
        <v>73</v>
      </c>
      <c r="AY708" s="159" t="s">
        <v>122</v>
      </c>
    </row>
    <row r="709" spans="2:51" s="15" customFormat="1" ht="12">
      <c r="B709" s="174"/>
      <c r="D709" s="148" t="s">
        <v>144</v>
      </c>
      <c r="E709" s="175" t="s">
        <v>3</v>
      </c>
      <c r="F709" s="176" t="s">
        <v>179</v>
      </c>
      <c r="H709" s="177">
        <v>1.26</v>
      </c>
      <c r="I709" s="178"/>
      <c r="L709" s="174"/>
      <c r="M709" s="179"/>
      <c r="N709" s="180"/>
      <c r="O709" s="180"/>
      <c r="P709" s="180"/>
      <c r="Q709" s="180"/>
      <c r="R709" s="180"/>
      <c r="S709" s="180"/>
      <c r="T709" s="181"/>
      <c r="AT709" s="175" t="s">
        <v>144</v>
      </c>
      <c r="AU709" s="175" t="s">
        <v>131</v>
      </c>
      <c r="AV709" s="15" t="s">
        <v>139</v>
      </c>
      <c r="AW709" s="15" t="s">
        <v>34</v>
      </c>
      <c r="AX709" s="15" t="s">
        <v>73</v>
      </c>
      <c r="AY709" s="175" t="s">
        <v>122</v>
      </c>
    </row>
    <row r="710" spans="2:51" s="12" customFormat="1" ht="12">
      <c r="B710" s="151"/>
      <c r="D710" s="148" t="s">
        <v>144</v>
      </c>
      <c r="E710" s="152" t="s">
        <v>3</v>
      </c>
      <c r="F710" s="153" t="s">
        <v>187</v>
      </c>
      <c r="H710" s="152" t="s">
        <v>3</v>
      </c>
      <c r="I710" s="154"/>
      <c r="L710" s="151"/>
      <c r="M710" s="155"/>
      <c r="N710" s="156"/>
      <c r="O710" s="156"/>
      <c r="P710" s="156"/>
      <c r="Q710" s="156"/>
      <c r="R710" s="156"/>
      <c r="S710" s="156"/>
      <c r="T710" s="157"/>
      <c r="AT710" s="152" t="s">
        <v>144</v>
      </c>
      <c r="AU710" s="152" t="s">
        <v>131</v>
      </c>
      <c r="AV710" s="12" t="s">
        <v>81</v>
      </c>
      <c r="AW710" s="12" t="s">
        <v>34</v>
      </c>
      <c r="AX710" s="12" t="s">
        <v>73</v>
      </c>
      <c r="AY710" s="152" t="s">
        <v>122</v>
      </c>
    </row>
    <row r="711" spans="2:51" s="13" customFormat="1" ht="12">
      <c r="B711" s="158"/>
      <c r="D711" s="148" t="s">
        <v>144</v>
      </c>
      <c r="E711" s="159" t="s">
        <v>3</v>
      </c>
      <c r="F711" s="160" t="s">
        <v>225</v>
      </c>
      <c r="H711" s="161">
        <v>1.299</v>
      </c>
      <c r="I711" s="162"/>
      <c r="L711" s="158"/>
      <c r="M711" s="163"/>
      <c r="N711" s="164"/>
      <c r="O711" s="164"/>
      <c r="P711" s="164"/>
      <c r="Q711" s="164"/>
      <c r="R711" s="164"/>
      <c r="S711" s="164"/>
      <c r="T711" s="165"/>
      <c r="AT711" s="159" t="s">
        <v>144</v>
      </c>
      <c r="AU711" s="159" t="s">
        <v>131</v>
      </c>
      <c r="AV711" s="13" t="s">
        <v>131</v>
      </c>
      <c r="AW711" s="13" t="s">
        <v>34</v>
      </c>
      <c r="AX711" s="13" t="s">
        <v>73</v>
      </c>
      <c r="AY711" s="159" t="s">
        <v>122</v>
      </c>
    </row>
    <row r="712" spans="2:51" s="15" customFormat="1" ht="12">
      <c r="B712" s="174"/>
      <c r="D712" s="148" t="s">
        <v>144</v>
      </c>
      <c r="E712" s="175" t="s">
        <v>3</v>
      </c>
      <c r="F712" s="176" t="s">
        <v>179</v>
      </c>
      <c r="H712" s="177">
        <v>1.299</v>
      </c>
      <c r="I712" s="178"/>
      <c r="L712" s="174"/>
      <c r="M712" s="179"/>
      <c r="N712" s="180"/>
      <c r="O712" s="180"/>
      <c r="P712" s="180"/>
      <c r="Q712" s="180"/>
      <c r="R712" s="180"/>
      <c r="S712" s="180"/>
      <c r="T712" s="181"/>
      <c r="AT712" s="175" t="s">
        <v>144</v>
      </c>
      <c r="AU712" s="175" t="s">
        <v>131</v>
      </c>
      <c r="AV712" s="15" t="s">
        <v>139</v>
      </c>
      <c r="AW712" s="15" t="s">
        <v>34</v>
      </c>
      <c r="AX712" s="15" t="s">
        <v>73</v>
      </c>
      <c r="AY712" s="175" t="s">
        <v>122</v>
      </c>
    </row>
    <row r="713" spans="2:51" s="12" customFormat="1" ht="12">
      <c r="B713" s="151"/>
      <c r="D713" s="148" t="s">
        <v>144</v>
      </c>
      <c r="E713" s="152" t="s">
        <v>3</v>
      </c>
      <c r="F713" s="153" t="s">
        <v>189</v>
      </c>
      <c r="H713" s="152" t="s">
        <v>3</v>
      </c>
      <c r="I713" s="154"/>
      <c r="L713" s="151"/>
      <c r="M713" s="155"/>
      <c r="N713" s="156"/>
      <c r="O713" s="156"/>
      <c r="P713" s="156"/>
      <c r="Q713" s="156"/>
      <c r="R713" s="156"/>
      <c r="S713" s="156"/>
      <c r="T713" s="157"/>
      <c r="AT713" s="152" t="s">
        <v>144</v>
      </c>
      <c r="AU713" s="152" t="s">
        <v>131</v>
      </c>
      <c r="AV713" s="12" t="s">
        <v>81</v>
      </c>
      <c r="AW713" s="12" t="s">
        <v>34</v>
      </c>
      <c r="AX713" s="12" t="s">
        <v>73</v>
      </c>
      <c r="AY713" s="152" t="s">
        <v>122</v>
      </c>
    </row>
    <row r="714" spans="2:51" s="13" customFormat="1" ht="12">
      <c r="B714" s="158"/>
      <c r="D714" s="148" t="s">
        <v>144</v>
      </c>
      <c r="E714" s="159" t="s">
        <v>3</v>
      </c>
      <c r="F714" s="160" t="s">
        <v>226</v>
      </c>
      <c r="H714" s="161">
        <v>2</v>
      </c>
      <c r="I714" s="162"/>
      <c r="L714" s="158"/>
      <c r="M714" s="163"/>
      <c r="N714" s="164"/>
      <c r="O714" s="164"/>
      <c r="P714" s="164"/>
      <c r="Q714" s="164"/>
      <c r="R714" s="164"/>
      <c r="S714" s="164"/>
      <c r="T714" s="165"/>
      <c r="AT714" s="159" t="s">
        <v>144</v>
      </c>
      <c r="AU714" s="159" t="s">
        <v>131</v>
      </c>
      <c r="AV714" s="13" t="s">
        <v>131</v>
      </c>
      <c r="AW714" s="13" t="s">
        <v>34</v>
      </c>
      <c r="AX714" s="13" t="s">
        <v>73</v>
      </c>
      <c r="AY714" s="159" t="s">
        <v>122</v>
      </c>
    </row>
    <row r="715" spans="2:51" s="15" customFormat="1" ht="12">
      <c r="B715" s="174"/>
      <c r="D715" s="148" t="s">
        <v>144</v>
      </c>
      <c r="E715" s="175" t="s">
        <v>3</v>
      </c>
      <c r="F715" s="176" t="s">
        <v>179</v>
      </c>
      <c r="H715" s="177">
        <v>2</v>
      </c>
      <c r="I715" s="178"/>
      <c r="L715" s="174"/>
      <c r="M715" s="179"/>
      <c r="N715" s="180"/>
      <c r="O715" s="180"/>
      <c r="P715" s="180"/>
      <c r="Q715" s="180"/>
      <c r="R715" s="180"/>
      <c r="S715" s="180"/>
      <c r="T715" s="181"/>
      <c r="AT715" s="175" t="s">
        <v>144</v>
      </c>
      <c r="AU715" s="175" t="s">
        <v>131</v>
      </c>
      <c r="AV715" s="15" t="s">
        <v>139</v>
      </c>
      <c r="AW715" s="15" t="s">
        <v>34</v>
      </c>
      <c r="AX715" s="15" t="s">
        <v>73</v>
      </c>
      <c r="AY715" s="175" t="s">
        <v>122</v>
      </c>
    </row>
    <row r="716" spans="2:51" s="12" customFormat="1" ht="12">
      <c r="B716" s="151"/>
      <c r="D716" s="148" t="s">
        <v>144</v>
      </c>
      <c r="E716" s="152" t="s">
        <v>3</v>
      </c>
      <c r="F716" s="153" t="s">
        <v>192</v>
      </c>
      <c r="H716" s="152" t="s">
        <v>3</v>
      </c>
      <c r="I716" s="154"/>
      <c r="L716" s="151"/>
      <c r="M716" s="155"/>
      <c r="N716" s="156"/>
      <c r="O716" s="156"/>
      <c r="P716" s="156"/>
      <c r="Q716" s="156"/>
      <c r="R716" s="156"/>
      <c r="S716" s="156"/>
      <c r="T716" s="157"/>
      <c r="AT716" s="152" t="s">
        <v>144</v>
      </c>
      <c r="AU716" s="152" t="s">
        <v>131</v>
      </c>
      <c r="AV716" s="12" t="s">
        <v>81</v>
      </c>
      <c r="AW716" s="12" t="s">
        <v>34</v>
      </c>
      <c r="AX716" s="12" t="s">
        <v>73</v>
      </c>
      <c r="AY716" s="152" t="s">
        <v>122</v>
      </c>
    </row>
    <row r="717" spans="2:51" s="13" customFormat="1" ht="12">
      <c r="B717" s="158"/>
      <c r="D717" s="148" t="s">
        <v>144</v>
      </c>
      <c r="E717" s="159" t="s">
        <v>3</v>
      </c>
      <c r="F717" s="160" t="s">
        <v>227</v>
      </c>
      <c r="H717" s="161">
        <v>1.904</v>
      </c>
      <c r="I717" s="162"/>
      <c r="L717" s="158"/>
      <c r="M717" s="163"/>
      <c r="N717" s="164"/>
      <c r="O717" s="164"/>
      <c r="P717" s="164"/>
      <c r="Q717" s="164"/>
      <c r="R717" s="164"/>
      <c r="S717" s="164"/>
      <c r="T717" s="165"/>
      <c r="AT717" s="159" t="s">
        <v>144</v>
      </c>
      <c r="AU717" s="159" t="s">
        <v>131</v>
      </c>
      <c r="AV717" s="13" t="s">
        <v>131</v>
      </c>
      <c r="AW717" s="13" t="s">
        <v>34</v>
      </c>
      <c r="AX717" s="13" t="s">
        <v>73</v>
      </c>
      <c r="AY717" s="159" t="s">
        <v>122</v>
      </c>
    </row>
    <row r="718" spans="2:51" s="13" customFormat="1" ht="12">
      <c r="B718" s="158"/>
      <c r="D718" s="148" t="s">
        <v>144</v>
      </c>
      <c r="E718" s="159" t="s">
        <v>3</v>
      </c>
      <c r="F718" s="160" t="s">
        <v>228</v>
      </c>
      <c r="H718" s="161">
        <v>0.12</v>
      </c>
      <c r="I718" s="162"/>
      <c r="L718" s="158"/>
      <c r="M718" s="163"/>
      <c r="N718" s="164"/>
      <c r="O718" s="164"/>
      <c r="P718" s="164"/>
      <c r="Q718" s="164"/>
      <c r="R718" s="164"/>
      <c r="S718" s="164"/>
      <c r="T718" s="165"/>
      <c r="AT718" s="159" t="s">
        <v>144</v>
      </c>
      <c r="AU718" s="159" t="s">
        <v>131</v>
      </c>
      <c r="AV718" s="13" t="s">
        <v>131</v>
      </c>
      <c r="AW718" s="13" t="s">
        <v>34</v>
      </c>
      <c r="AX718" s="13" t="s">
        <v>73</v>
      </c>
      <c r="AY718" s="159" t="s">
        <v>122</v>
      </c>
    </row>
    <row r="719" spans="2:51" s="15" customFormat="1" ht="12">
      <c r="B719" s="174"/>
      <c r="D719" s="148" t="s">
        <v>144</v>
      </c>
      <c r="E719" s="175" t="s">
        <v>3</v>
      </c>
      <c r="F719" s="176" t="s">
        <v>179</v>
      </c>
      <c r="H719" s="177">
        <v>2.024</v>
      </c>
      <c r="I719" s="178"/>
      <c r="L719" s="174"/>
      <c r="M719" s="179"/>
      <c r="N719" s="180"/>
      <c r="O719" s="180"/>
      <c r="P719" s="180"/>
      <c r="Q719" s="180"/>
      <c r="R719" s="180"/>
      <c r="S719" s="180"/>
      <c r="T719" s="181"/>
      <c r="AT719" s="175" t="s">
        <v>144</v>
      </c>
      <c r="AU719" s="175" t="s">
        <v>131</v>
      </c>
      <c r="AV719" s="15" t="s">
        <v>139</v>
      </c>
      <c r="AW719" s="15" t="s">
        <v>34</v>
      </c>
      <c r="AX719" s="15" t="s">
        <v>73</v>
      </c>
      <c r="AY719" s="175" t="s">
        <v>122</v>
      </c>
    </row>
    <row r="720" spans="2:51" s="12" customFormat="1" ht="12">
      <c r="B720" s="151"/>
      <c r="D720" s="148" t="s">
        <v>144</v>
      </c>
      <c r="E720" s="152" t="s">
        <v>3</v>
      </c>
      <c r="F720" s="153" t="s">
        <v>195</v>
      </c>
      <c r="H720" s="152" t="s">
        <v>3</v>
      </c>
      <c r="I720" s="154"/>
      <c r="L720" s="151"/>
      <c r="M720" s="155"/>
      <c r="N720" s="156"/>
      <c r="O720" s="156"/>
      <c r="P720" s="156"/>
      <c r="Q720" s="156"/>
      <c r="R720" s="156"/>
      <c r="S720" s="156"/>
      <c r="T720" s="157"/>
      <c r="AT720" s="152" t="s">
        <v>144</v>
      </c>
      <c r="AU720" s="152" t="s">
        <v>131</v>
      </c>
      <c r="AV720" s="12" t="s">
        <v>81</v>
      </c>
      <c r="AW720" s="12" t="s">
        <v>34</v>
      </c>
      <c r="AX720" s="12" t="s">
        <v>73</v>
      </c>
      <c r="AY720" s="152" t="s">
        <v>122</v>
      </c>
    </row>
    <row r="721" spans="2:51" s="13" customFormat="1" ht="12">
      <c r="B721" s="158"/>
      <c r="D721" s="148" t="s">
        <v>144</v>
      </c>
      <c r="E721" s="159" t="s">
        <v>3</v>
      </c>
      <c r="F721" s="160" t="s">
        <v>229</v>
      </c>
      <c r="H721" s="161">
        <v>1.237</v>
      </c>
      <c r="I721" s="162"/>
      <c r="L721" s="158"/>
      <c r="M721" s="163"/>
      <c r="N721" s="164"/>
      <c r="O721" s="164"/>
      <c r="P721" s="164"/>
      <c r="Q721" s="164"/>
      <c r="R721" s="164"/>
      <c r="S721" s="164"/>
      <c r="T721" s="165"/>
      <c r="AT721" s="159" t="s">
        <v>144</v>
      </c>
      <c r="AU721" s="159" t="s">
        <v>131</v>
      </c>
      <c r="AV721" s="13" t="s">
        <v>131</v>
      </c>
      <c r="AW721" s="13" t="s">
        <v>34</v>
      </c>
      <c r="AX721" s="13" t="s">
        <v>73</v>
      </c>
      <c r="AY721" s="159" t="s">
        <v>122</v>
      </c>
    </row>
    <row r="722" spans="2:51" s="15" customFormat="1" ht="12">
      <c r="B722" s="174"/>
      <c r="D722" s="148" t="s">
        <v>144</v>
      </c>
      <c r="E722" s="175" t="s">
        <v>3</v>
      </c>
      <c r="F722" s="176" t="s">
        <v>179</v>
      </c>
      <c r="H722" s="177">
        <v>1.237</v>
      </c>
      <c r="I722" s="178"/>
      <c r="L722" s="174"/>
      <c r="M722" s="179"/>
      <c r="N722" s="180"/>
      <c r="O722" s="180"/>
      <c r="P722" s="180"/>
      <c r="Q722" s="180"/>
      <c r="R722" s="180"/>
      <c r="S722" s="180"/>
      <c r="T722" s="181"/>
      <c r="AT722" s="175" t="s">
        <v>144</v>
      </c>
      <c r="AU722" s="175" t="s">
        <v>131</v>
      </c>
      <c r="AV722" s="15" t="s">
        <v>139</v>
      </c>
      <c r="AW722" s="15" t="s">
        <v>34</v>
      </c>
      <c r="AX722" s="15" t="s">
        <v>73</v>
      </c>
      <c r="AY722" s="175" t="s">
        <v>122</v>
      </c>
    </row>
    <row r="723" spans="2:51" s="12" customFormat="1" ht="12">
      <c r="B723" s="151"/>
      <c r="D723" s="148" t="s">
        <v>144</v>
      </c>
      <c r="E723" s="152" t="s">
        <v>3</v>
      </c>
      <c r="F723" s="153" t="s">
        <v>166</v>
      </c>
      <c r="H723" s="152" t="s">
        <v>3</v>
      </c>
      <c r="I723" s="154"/>
      <c r="L723" s="151"/>
      <c r="M723" s="155"/>
      <c r="N723" s="156"/>
      <c r="O723" s="156"/>
      <c r="P723" s="156"/>
      <c r="Q723" s="156"/>
      <c r="R723" s="156"/>
      <c r="S723" s="156"/>
      <c r="T723" s="157"/>
      <c r="AT723" s="152" t="s">
        <v>144</v>
      </c>
      <c r="AU723" s="152" t="s">
        <v>131</v>
      </c>
      <c r="AV723" s="12" t="s">
        <v>81</v>
      </c>
      <c r="AW723" s="12" t="s">
        <v>34</v>
      </c>
      <c r="AX723" s="12" t="s">
        <v>73</v>
      </c>
      <c r="AY723" s="152" t="s">
        <v>122</v>
      </c>
    </row>
    <row r="724" spans="2:51" s="13" customFormat="1" ht="12">
      <c r="B724" s="158"/>
      <c r="D724" s="148" t="s">
        <v>144</v>
      </c>
      <c r="E724" s="159" t="s">
        <v>3</v>
      </c>
      <c r="F724" s="160" t="s">
        <v>230</v>
      </c>
      <c r="H724" s="161">
        <v>3.139</v>
      </c>
      <c r="I724" s="162"/>
      <c r="L724" s="158"/>
      <c r="M724" s="163"/>
      <c r="N724" s="164"/>
      <c r="O724" s="164"/>
      <c r="P724" s="164"/>
      <c r="Q724" s="164"/>
      <c r="R724" s="164"/>
      <c r="S724" s="164"/>
      <c r="T724" s="165"/>
      <c r="AT724" s="159" t="s">
        <v>144</v>
      </c>
      <c r="AU724" s="159" t="s">
        <v>131</v>
      </c>
      <c r="AV724" s="13" t="s">
        <v>131</v>
      </c>
      <c r="AW724" s="13" t="s">
        <v>34</v>
      </c>
      <c r="AX724" s="13" t="s">
        <v>73</v>
      </c>
      <c r="AY724" s="159" t="s">
        <v>122</v>
      </c>
    </row>
    <row r="725" spans="2:51" s="13" customFormat="1" ht="12">
      <c r="B725" s="158"/>
      <c r="D725" s="148" t="s">
        <v>144</v>
      </c>
      <c r="E725" s="159" t="s">
        <v>3</v>
      </c>
      <c r="F725" s="160" t="s">
        <v>231</v>
      </c>
      <c r="H725" s="161">
        <v>0.06</v>
      </c>
      <c r="I725" s="162"/>
      <c r="L725" s="158"/>
      <c r="M725" s="163"/>
      <c r="N725" s="164"/>
      <c r="O725" s="164"/>
      <c r="P725" s="164"/>
      <c r="Q725" s="164"/>
      <c r="R725" s="164"/>
      <c r="S725" s="164"/>
      <c r="T725" s="165"/>
      <c r="AT725" s="159" t="s">
        <v>144</v>
      </c>
      <c r="AU725" s="159" t="s">
        <v>131</v>
      </c>
      <c r="AV725" s="13" t="s">
        <v>131</v>
      </c>
      <c r="AW725" s="13" t="s">
        <v>34</v>
      </c>
      <c r="AX725" s="13" t="s">
        <v>73</v>
      </c>
      <c r="AY725" s="159" t="s">
        <v>122</v>
      </c>
    </row>
    <row r="726" spans="2:51" s="15" customFormat="1" ht="12">
      <c r="B726" s="174"/>
      <c r="D726" s="148" t="s">
        <v>144</v>
      </c>
      <c r="E726" s="175" t="s">
        <v>3</v>
      </c>
      <c r="F726" s="176" t="s">
        <v>179</v>
      </c>
      <c r="H726" s="177">
        <v>3.199</v>
      </c>
      <c r="I726" s="178"/>
      <c r="L726" s="174"/>
      <c r="M726" s="179"/>
      <c r="N726" s="180"/>
      <c r="O726" s="180"/>
      <c r="P726" s="180"/>
      <c r="Q726" s="180"/>
      <c r="R726" s="180"/>
      <c r="S726" s="180"/>
      <c r="T726" s="181"/>
      <c r="AT726" s="175" t="s">
        <v>144</v>
      </c>
      <c r="AU726" s="175" t="s">
        <v>131</v>
      </c>
      <c r="AV726" s="15" t="s">
        <v>139</v>
      </c>
      <c r="AW726" s="15" t="s">
        <v>34</v>
      </c>
      <c r="AX726" s="15" t="s">
        <v>73</v>
      </c>
      <c r="AY726" s="175" t="s">
        <v>122</v>
      </c>
    </row>
    <row r="727" spans="2:51" s="12" customFormat="1" ht="12">
      <c r="B727" s="151"/>
      <c r="D727" s="148" t="s">
        <v>144</v>
      </c>
      <c r="E727" s="152" t="s">
        <v>3</v>
      </c>
      <c r="F727" s="153" t="s">
        <v>201</v>
      </c>
      <c r="H727" s="152" t="s">
        <v>3</v>
      </c>
      <c r="I727" s="154"/>
      <c r="L727" s="151"/>
      <c r="M727" s="155"/>
      <c r="N727" s="156"/>
      <c r="O727" s="156"/>
      <c r="P727" s="156"/>
      <c r="Q727" s="156"/>
      <c r="R727" s="156"/>
      <c r="S727" s="156"/>
      <c r="T727" s="157"/>
      <c r="AT727" s="152" t="s">
        <v>144</v>
      </c>
      <c r="AU727" s="152" t="s">
        <v>131</v>
      </c>
      <c r="AV727" s="12" t="s">
        <v>81</v>
      </c>
      <c r="AW727" s="12" t="s">
        <v>34</v>
      </c>
      <c r="AX727" s="12" t="s">
        <v>73</v>
      </c>
      <c r="AY727" s="152" t="s">
        <v>122</v>
      </c>
    </row>
    <row r="728" spans="2:51" s="13" customFormat="1" ht="12">
      <c r="B728" s="158"/>
      <c r="D728" s="148" t="s">
        <v>144</v>
      </c>
      <c r="E728" s="159" t="s">
        <v>3</v>
      </c>
      <c r="F728" s="160" t="s">
        <v>232</v>
      </c>
      <c r="H728" s="161">
        <v>1.911</v>
      </c>
      <c r="I728" s="162"/>
      <c r="L728" s="158"/>
      <c r="M728" s="163"/>
      <c r="N728" s="164"/>
      <c r="O728" s="164"/>
      <c r="P728" s="164"/>
      <c r="Q728" s="164"/>
      <c r="R728" s="164"/>
      <c r="S728" s="164"/>
      <c r="T728" s="165"/>
      <c r="AT728" s="159" t="s">
        <v>144</v>
      </c>
      <c r="AU728" s="159" t="s">
        <v>131</v>
      </c>
      <c r="AV728" s="13" t="s">
        <v>131</v>
      </c>
      <c r="AW728" s="13" t="s">
        <v>34</v>
      </c>
      <c r="AX728" s="13" t="s">
        <v>73</v>
      </c>
      <c r="AY728" s="159" t="s">
        <v>122</v>
      </c>
    </row>
    <row r="729" spans="2:51" s="13" customFormat="1" ht="12">
      <c r="B729" s="158"/>
      <c r="D729" s="148" t="s">
        <v>144</v>
      </c>
      <c r="E729" s="159" t="s">
        <v>3</v>
      </c>
      <c r="F729" s="160" t="s">
        <v>233</v>
      </c>
      <c r="H729" s="161">
        <v>0.28</v>
      </c>
      <c r="I729" s="162"/>
      <c r="L729" s="158"/>
      <c r="M729" s="163"/>
      <c r="N729" s="164"/>
      <c r="O729" s="164"/>
      <c r="P729" s="164"/>
      <c r="Q729" s="164"/>
      <c r="R729" s="164"/>
      <c r="S729" s="164"/>
      <c r="T729" s="165"/>
      <c r="AT729" s="159" t="s">
        <v>144</v>
      </c>
      <c r="AU729" s="159" t="s">
        <v>131</v>
      </c>
      <c r="AV729" s="13" t="s">
        <v>131</v>
      </c>
      <c r="AW729" s="13" t="s">
        <v>34</v>
      </c>
      <c r="AX729" s="13" t="s">
        <v>73</v>
      </c>
      <c r="AY729" s="159" t="s">
        <v>122</v>
      </c>
    </row>
    <row r="730" spans="2:51" s="15" customFormat="1" ht="12">
      <c r="B730" s="174"/>
      <c r="D730" s="148" t="s">
        <v>144</v>
      </c>
      <c r="E730" s="175" t="s">
        <v>3</v>
      </c>
      <c r="F730" s="176" t="s">
        <v>179</v>
      </c>
      <c r="H730" s="177">
        <v>2.191</v>
      </c>
      <c r="I730" s="178"/>
      <c r="L730" s="174"/>
      <c r="M730" s="179"/>
      <c r="N730" s="180"/>
      <c r="O730" s="180"/>
      <c r="P730" s="180"/>
      <c r="Q730" s="180"/>
      <c r="R730" s="180"/>
      <c r="S730" s="180"/>
      <c r="T730" s="181"/>
      <c r="AT730" s="175" t="s">
        <v>144</v>
      </c>
      <c r="AU730" s="175" t="s">
        <v>131</v>
      </c>
      <c r="AV730" s="15" t="s">
        <v>139</v>
      </c>
      <c r="AW730" s="15" t="s">
        <v>34</v>
      </c>
      <c r="AX730" s="15" t="s">
        <v>73</v>
      </c>
      <c r="AY730" s="175" t="s">
        <v>122</v>
      </c>
    </row>
    <row r="731" spans="2:51" s="12" customFormat="1" ht="12">
      <c r="B731" s="151"/>
      <c r="D731" s="148" t="s">
        <v>144</v>
      </c>
      <c r="E731" s="152" t="s">
        <v>3</v>
      </c>
      <c r="F731" s="153" t="s">
        <v>203</v>
      </c>
      <c r="H731" s="152" t="s">
        <v>3</v>
      </c>
      <c r="I731" s="154"/>
      <c r="L731" s="151"/>
      <c r="M731" s="155"/>
      <c r="N731" s="156"/>
      <c r="O731" s="156"/>
      <c r="P731" s="156"/>
      <c r="Q731" s="156"/>
      <c r="R731" s="156"/>
      <c r="S731" s="156"/>
      <c r="T731" s="157"/>
      <c r="AT731" s="152" t="s">
        <v>144</v>
      </c>
      <c r="AU731" s="152" t="s">
        <v>131</v>
      </c>
      <c r="AV731" s="12" t="s">
        <v>81</v>
      </c>
      <c r="AW731" s="12" t="s">
        <v>34</v>
      </c>
      <c r="AX731" s="12" t="s">
        <v>73</v>
      </c>
      <c r="AY731" s="152" t="s">
        <v>122</v>
      </c>
    </row>
    <row r="732" spans="2:51" s="13" customFormat="1" ht="12">
      <c r="B732" s="158"/>
      <c r="D732" s="148" t="s">
        <v>144</v>
      </c>
      <c r="E732" s="159" t="s">
        <v>3</v>
      </c>
      <c r="F732" s="160" t="s">
        <v>234</v>
      </c>
      <c r="H732" s="161">
        <v>1.242</v>
      </c>
      <c r="I732" s="162"/>
      <c r="L732" s="158"/>
      <c r="M732" s="163"/>
      <c r="N732" s="164"/>
      <c r="O732" s="164"/>
      <c r="P732" s="164"/>
      <c r="Q732" s="164"/>
      <c r="R732" s="164"/>
      <c r="S732" s="164"/>
      <c r="T732" s="165"/>
      <c r="AT732" s="159" t="s">
        <v>144</v>
      </c>
      <c r="AU732" s="159" t="s">
        <v>131</v>
      </c>
      <c r="AV732" s="13" t="s">
        <v>131</v>
      </c>
      <c r="AW732" s="13" t="s">
        <v>34</v>
      </c>
      <c r="AX732" s="13" t="s">
        <v>73</v>
      </c>
      <c r="AY732" s="159" t="s">
        <v>122</v>
      </c>
    </row>
    <row r="733" spans="2:51" s="15" customFormat="1" ht="12">
      <c r="B733" s="174"/>
      <c r="D733" s="148" t="s">
        <v>144</v>
      </c>
      <c r="E733" s="175" t="s">
        <v>3</v>
      </c>
      <c r="F733" s="176" t="s">
        <v>179</v>
      </c>
      <c r="H733" s="177">
        <v>1.242</v>
      </c>
      <c r="I733" s="178"/>
      <c r="L733" s="174"/>
      <c r="M733" s="179"/>
      <c r="N733" s="180"/>
      <c r="O733" s="180"/>
      <c r="P733" s="180"/>
      <c r="Q733" s="180"/>
      <c r="R733" s="180"/>
      <c r="S733" s="180"/>
      <c r="T733" s="181"/>
      <c r="AT733" s="175" t="s">
        <v>144</v>
      </c>
      <c r="AU733" s="175" t="s">
        <v>131</v>
      </c>
      <c r="AV733" s="15" t="s">
        <v>139</v>
      </c>
      <c r="AW733" s="15" t="s">
        <v>34</v>
      </c>
      <c r="AX733" s="15" t="s">
        <v>73</v>
      </c>
      <c r="AY733" s="175" t="s">
        <v>122</v>
      </c>
    </row>
    <row r="734" spans="2:51" s="14" customFormat="1" ht="12">
      <c r="B734" s="166"/>
      <c r="D734" s="148" t="s">
        <v>144</v>
      </c>
      <c r="E734" s="167" t="s">
        <v>3</v>
      </c>
      <c r="F734" s="168" t="s">
        <v>169</v>
      </c>
      <c r="H734" s="169">
        <v>31.447</v>
      </c>
      <c r="I734" s="170"/>
      <c r="L734" s="166"/>
      <c r="M734" s="171"/>
      <c r="N734" s="172"/>
      <c r="O734" s="172"/>
      <c r="P734" s="172"/>
      <c r="Q734" s="172"/>
      <c r="R734" s="172"/>
      <c r="S734" s="172"/>
      <c r="T734" s="173"/>
      <c r="AT734" s="167" t="s">
        <v>144</v>
      </c>
      <c r="AU734" s="167" t="s">
        <v>131</v>
      </c>
      <c r="AV734" s="14" t="s">
        <v>130</v>
      </c>
      <c r="AW734" s="14" t="s">
        <v>34</v>
      </c>
      <c r="AX734" s="14" t="s">
        <v>81</v>
      </c>
      <c r="AY734" s="167" t="s">
        <v>122</v>
      </c>
    </row>
    <row r="735" spans="2:65" s="1" customFormat="1" ht="16.5" customHeight="1">
      <c r="B735" s="138"/>
      <c r="C735" s="139" t="s">
        <v>491</v>
      </c>
      <c r="D735" s="139" t="s">
        <v>125</v>
      </c>
      <c r="E735" s="140" t="s">
        <v>492</v>
      </c>
      <c r="F735" s="141" t="s">
        <v>493</v>
      </c>
      <c r="G735" s="142" t="s">
        <v>128</v>
      </c>
      <c r="H735" s="143">
        <v>31.447</v>
      </c>
      <c r="I735" s="144">
        <v>39.648</v>
      </c>
      <c r="J735" s="145">
        <f>ROUND(I735*H735,2)</f>
        <v>1246.81</v>
      </c>
      <c r="K735" s="141" t="s">
        <v>129</v>
      </c>
      <c r="L735" s="33"/>
      <c r="M735" s="314" t="s">
        <v>3</v>
      </c>
      <c r="N735" s="315"/>
      <c r="O735" s="315"/>
      <c r="P735" s="315"/>
      <c r="Q735" s="315"/>
      <c r="R735" s="315"/>
      <c r="S735" s="315"/>
      <c r="T735" s="316"/>
      <c r="AR735" s="146" t="s">
        <v>307</v>
      </c>
      <c r="AT735" s="146" t="s">
        <v>125</v>
      </c>
      <c r="AU735" s="146" t="s">
        <v>131</v>
      </c>
      <c r="AY735" s="18" t="s">
        <v>122</v>
      </c>
      <c r="BE735" s="147">
        <f>IF(N735="základní",J735,0)</f>
        <v>0</v>
      </c>
      <c r="BF735" s="147">
        <f>IF(N735="snížená",J735,0)</f>
        <v>0</v>
      </c>
      <c r="BG735" s="147">
        <f>IF(N735="zákl. přenesená",J735,0)</f>
        <v>0</v>
      </c>
      <c r="BH735" s="147">
        <f>IF(N735="sníž. přenesená",J735,0)</f>
        <v>0</v>
      </c>
      <c r="BI735" s="147">
        <f>IF(N735="nulová",J735,0)</f>
        <v>0</v>
      </c>
      <c r="BJ735" s="18" t="s">
        <v>131</v>
      </c>
      <c r="BK735" s="147">
        <f>ROUND(I735*H735,2)</f>
        <v>1246.81</v>
      </c>
      <c r="BL735" s="18" t="s">
        <v>307</v>
      </c>
      <c r="BM735" s="146" t="s">
        <v>494</v>
      </c>
    </row>
    <row r="736" spans="2:47" s="1" customFormat="1" ht="12">
      <c r="B736" s="33"/>
      <c r="D736" s="148" t="s">
        <v>133</v>
      </c>
      <c r="F736" s="149" t="s">
        <v>495</v>
      </c>
      <c r="I736" s="89"/>
      <c r="L736" s="33"/>
      <c r="M736" s="150"/>
      <c r="N736" s="53"/>
      <c r="O736" s="53"/>
      <c r="P736" s="53"/>
      <c r="Q736" s="53"/>
      <c r="R736" s="53"/>
      <c r="S736" s="53"/>
      <c r="T736" s="54"/>
      <c r="AT736" s="18" t="s">
        <v>133</v>
      </c>
      <c r="AU736" s="18" t="s">
        <v>131</v>
      </c>
    </row>
    <row r="737" spans="2:65" s="1" customFormat="1" ht="16.5" customHeight="1">
      <c r="B737" s="138"/>
      <c r="C737" s="139" t="s">
        <v>496</v>
      </c>
      <c r="D737" s="139" t="s">
        <v>125</v>
      </c>
      <c r="E737" s="140" t="s">
        <v>497</v>
      </c>
      <c r="F737" s="141" t="s">
        <v>498</v>
      </c>
      <c r="G737" s="142" t="s">
        <v>128</v>
      </c>
      <c r="H737" s="143">
        <v>31.447</v>
      </c>
      <c r="I737" s="144">
        <v>325.92</v>
      </c>
      <c r="J737" s="145">
        <f>ROUND(I737*H737,2)</f>
        <v>10249.21</v>
      </c>
      <c r="K737" s="141" t="s">
        <v>129</v>
      </c>
      <c r="L737" s="33"/>
      <c r="M737" s="314" t="s">
        <v>3</v>
      </c>
      <c r="N737" s="315"/>
      <c r="O737" s="315"/>
      <c r="P737" s="315"/>
      <c r="Q737" s="315"/>
      <c r="R737" s="315"/>
      <c r="S737" s="315"/>
      <c r="T737" s="316"/>
      <c r="AR737" s="146" t="s">
        <v>307</v>
      </c>
      <c r="AT737" s="146" t="s">
        <v>125</v>
      </c>
      <c r="AU737" s="146" t="s">
        <v>131</v>
      </c>
      <c r="AY737" s="18" t="s">
        <v>122</v>
      </c>
      <c r="BE737" s="147">
        <f>IF(N737="základní",J737,0)</f>
        <v>0</v>
      </c>
      <c r="BF737" s="147">
        <f>IF(N737="snížená",J737,0)</f>
        <v>0</v>
      </c>
      <c r="BG737" s="147">
        <f>IF(N737="zákl. přenesená",J737,0)</f>
        <v>0</v>
      </c>
      <c r="BH737" s="147">
        <f>IF(N737="sníž. přenesená",J737,0)</f>
        <v>0</v>
      </c>
      <c r="BI737" s="147">
        <f>IF(N737="nulová",J737,0)</f>
        <v>0</v>
      </c>
      <c r="BJ737" s="18" t="s">
        <v>131</v>
      </c>
      <c r="BK737" s="147">
        <f>ROUND(I737*H737,2)</f>
        <v>10249.21</v>
      </c>
      <c r="BL737" s="18" t="s">
        <v>307</v>
      </c>
      <c r="BM737" s="146" t="s">
        <v>499</v>
      </c>
    </row>
    <row r="738" spans="2:47" s="1" customFormat="1" ht="12">
      <c r="B738" s="33"/>
      <c r="D738" s="148" t="s">
        <v>133</v>
      </c>
      <c r="F738" s="149" t="s">
        <v>500</v>
      </c>
      <c r="I738" s="89"/>
      <c r="L738" s="33"/>
      <c r="M738" s="150"/>
      <c r="N738" s="53"/>
      <c r="O738" s="53"/>
      <c r="P738" s="53"/>
      <c r="Q738" s="53"/>
      <c r="R738" s="53"/>
      <c r="S738" s="53"/>
      <c r="T738" s="54"/>
      <c r="AT738" s="18" t="s">
        <v>133</v>
      </c>
      <c r="AU738" s="18" t="s">
        <v>131</v>
      </c>
    </row>
    <row r="739" spans="2:65" s="1" customFormat="1" ht="16.5" customHeight="1">
      <c r="B739" s="138"/>
      <c r="C739" s="182" t="s">
        <v>501</v>
      </c>
      <c r="D739" s="182" t="s">
        <v>351</v>
      </c>
      <c r="E739" s="183" t="s">
        <v>502</v>
      </c>
      <c r="F739" s="184" t="s">
        <v>503</v>
      </c>
      <c r="G739" s="185" t="s">
        <v>128</v>
      </c>
      <c r="H739" s="186">
        <v>34.592</v>
      </c>
      <c r="I739" s="187">
        <v>525</v>
      </c>
      <c r="J739" s="188">
        <f>ROUND(I739*H739,2)</f>
        <v>18160.8</v>
      </c>
      <c r="K739" s="184" t="s">
        <v>129</v>
      </c>
      <c r="L739" s="189"/>
      <c r="M739" s="314" t="s">
        <v>3</v>
      </c>
      <c r="N739" s="315"/>
      <c r="O739" s="315"/>
      <c r="P739" s="315"/>
      <c r="Q739" s="315"/>
      <c r="R739" s="315"/>
      <c r="S739" s="315"/>
      <c r="T739" s="316"/>
      <c r="AR739" s="146" t="s">
        <v>386</v>
      </c>
      <c r="AT739" s="146" t="s">
        <v>351</v>
      </c>
      <c r="AU739" s="146" t="s">
        <v>131</v>
      </c>
      <c r="AY739" s="18" t="s">
        <v>122</v>
      </c>
      <c r="BE739" s="147">
        <f>IF(N739="základní",J739,0)</f>
        <v>0</v>
      </c>
      <c r="BF739" s="147">
        <f>IF(N739="snížená",J739,0)</f>
        <v>0</v>
      </c>
      <c r="BG739" s="147">
        <f>IF(N739="zákl. přenesená",J739,0)</f>
        <v>0</v>
      </c>
      <c r="BH739" s="147">
        <f>IF(N739="sníž. přenesená",J739,0)</f>
        <v>0</v>
      </c>
      <c r="BI739" s="147">
        <f>IF(N739="nulová",J739,0)</f>
        <v>0</v>
      </c>
      <c r="BJ739" s="18" t="s">
        <v>131</v>
      </c>
      <c r="BK739" s="147">
        <f>ROUND(I739*H739,2)</f>
        <v>18160.8</v>
      </c>
      <c r="BL739" s="18" t="s">
        <v>307</v>
      </c>
      <c r="BM739" s="146" t="s">
        <v>504</v>
      </c>
    </row>
    <row r="740" spans="2:47" s="1" customFormat="1" ht="12">
      <c r="B740" s="33"/>
      <c r="D740" s="148" t="s">
        <v>133</v>
      </c>
      <c r="F740" s="149" t="s">
        <v>503</v>
      </c>
      <c r="I740" s="89"/>
      <c r="L740" s="33"/>
      <c r="M740" s="150"/>
      <c r="N740" s="53"/>
      <c r="O740" s="53"/>
      <c r="P740" s="53"/>
      <c r="Q740" s="53"/>
      <c r="R740" s="53"/>
      <c r="S740" s="53"/>
      <c r="T740" s="54"/>
      <c r="AT740" s="18" t="s">
        <v>133</v>
      </c>
      <c r="AU740" s="18" t="s">
        <v>131</v>
      </c>
    </row>
    <row r="741" spans="2:51" s="13" customFormat="1" ht="12">
      <c r="B741" s="158"/>
      <c r="D741" s="148" t="s">
        <v>144</v>
      </c>
      <c r="F741" s="160" t="s">
        <v>505</v>
      </c>
      <c r="H741" s="161">
        <v>34.592</v>
      </c>
      <c r="I741" s="162"/>
      <c r="L741" s="158"/>
      <c r="M741" s="163"/>
      <c r="N741" s="164"/>
      <c r="O741" s="164"/>
      <c r="P741" s="164"/>
      <c r="Q741" s="164"/>
      <c r="R741" s="164"/>
      <c r="S741" s="164"/>
      <c r="T741" s="165"/>
      <c r="AT741" s="159" t="s">
        <v>144</v>
      </c>
      <c r="AU741" s="159" t="s">
        <v>131</v>
      </c>
      <c r="AV741" s="13" t="s">
        <v>131</v>
      </c>
      <c r="AW741" s="13" t="s">
        <v>4</v>
      </c>
      <c r="AX741" s="13" t="s">
        <v>81</v>
      </c>
      <c r="AY741" s="159" t="s">
        <v>122</v>
      </c>
    </row>
    <row r="742" spans="2:65" s="1" customFormat="1" ht="16.5" customHeight="1">
      <c r="B742" s="138"/>
      <c r="C742" s="139" t="s">
        <v>506</v>
      </c>
      <c r="D742" s="139" t="s">
        <v>125</v>
      </c>
      <c r="E742" s="140" t="s">
        <v>507</v>
      </c>
      <c r="F742" s="141" t="s">
        <v>508</v>
      </c>
      <c r="G742" s="142" t="s">
        <v>128</v>
      </c>
      <c r="H742" s="143">
        <v>19.545</v>
      </c>
      <c r="I742" s="144">
        <v>11.844</v>
      </c>
      <c r="J742" s="145">
        <f>ROUND(I742*H742,2)</f>
        <v>231.49</v>
      </c>
      <c r="K742" s="141" t="s">
        <v>129</v>
      </c>
      <c r="L742" s="33"/>
      <c r="M742" s="314" t="s">
        <v>3</v>
      </c>
      <c r="N742" s="315"/>
      <c r="O742" s="315"/>
      <c r="P742" s="315"/>
      <c r="Q742" s="315"/>
      <c r="R742" s="315"/>
      <c r="S742" s="315"/>
      <c r="T742" s="316"/>
      <c r="AR742" s="146" t="s">
        <v>307</v>
      </c>
      <c r="AT742" s="146" t="s">
        <v>125</v>
      </c>
      <c r="AU742" s="146" t="s">
        <v>131</v>
      </c>
      <c r="AY742" s="18" t="s">
        <v>122</v>
      </c>
      <c r="BE742" s="147">
        <f>IF(N742="základní",J742,0)</f>
        <v>0</v>
      </c>
      <c r="BF742" s="147">
        <f>IF(N742="snížená",J742,0)</f>
        <v>0</v>
      </c>
      <c r="BG742" s="147">
        <f>IF(N742="zákl. přenesená",J742,0)</f>
        <v>0</v>
      </c>
      <c r="BH742" s="147">
        <f>IF(N742="sníž. přenesená",J742,0)</f>
        <v>0</v>
      </c>
      <c r="BI742" s="147">
        <f>IF(N742="nulová",J742,0)</f>
        <v>0</v>
      </c>
      <c r="BJ742" s="18" t="s">
        <v>131</v>
      </c>
      <c r="BK742" s="147">
        <f>ROUND(I742*H742,2)</f>
        <v>231.49</v>
      </c>
      <c r="BL742" s="18" t="s">
        <v>307</v>
      </c>
      <c r="BM742" s="146" t="s">
        <v>509</v>
      </c>
    </row>
    <row r="743" spans="2:47" s="1" customFormat="1" ht="12">
      <c r="B743" s="33"/>
      <c r="D743" s="148" t="s">
        <v>133</v>
      </c>
      <c r="F743" s="149" t="s">
        <v>510</v>
      </c>
      <c r="I743" s="89"/>
      <c r="L743" s="33"/>
      <c r="M743" s="150"/>
      <c r="N743" s="53"/>
      <c r="O743" s="53"/>
      <c r="P743" s="53"/>
      <c r="Q743" s="53"/>
      <c r="R743" s="53"/>
      <c r="S743" s="53"/>
      <c r="T743" s="54"/>
      <c r="AT743" s="18" t="s">
        <v>133</v>
      </c>
      <c r="AU743" s="18" t="s">
        <v>131</v>
      </c>
    </row>
    <row r="744" spans="2:51" s="12" customFormat="1" ht="12">
      <c r="B744" s="151"/>
      <c r="D744" s="148" t="s">
        <v>144</v>
      </c>
      <c r="E744" s="152" t="s">
        <v>3</v>
      </c>
      <c r="F744" s="153" t="s">
        <v>176</v>
      </c>
      <c r="H744" s="152" t="s">
        <v>3</v>
      </c>
      <c r="I744" s="154"/>
      <c r="L744" s="151"/>
      <c r="M744" s="155"/>
      <c r="N744" s="156"/>
      <c r="O744" s="156"/>
      <c r="P744" s="156"/>
      <c r="Q744" s="156"/>
      <c r="R744" s="156"/>
      <c r="S744" s="156"/>
      <c r="T744" s="157"/>
      <c r="AT744" s="152" t="s">
        <v>144</v>
      </c>
      <c r="AU744" s="152" t="s">
        <v>131</v>
      </c>
      <c r="AV744" s="12" t="s">
        <v>81</v>
      </c>
      <c r="AW744" s="12" t="s">
        <v>34</v>
      </c>
      <c r="AX744" s="12" t="s">
        <v>73</v>
      </c>
      <c r="AY744" s="152" t="s">
        <v>122</v>
      </c>
    </row>
    <row r="745" spans="2:51" s="12" customFormat="1" ht="12">
      <c r="B745" s="151"/>
      <c r="D745" s="148" t="s">
        <v>144</v>
      </c>
      <c r="E745" s="152" t="s">
        <v>3</v>
      </c>
      <c r="F745" s="153" t="s">
        <v>146</v>
      </c>
      <c r="H745" s="152" t="s">
        <v>3</v>
      </c>
      <c r="I745" s="154"/>
      <c r="L745" s="151"/>
      <c r="M745" s="155"/>
      <c r="N745" s="156"/>
      <c r="O745" s="156"/>
      <c r="P745" s="156"/>
      <c r="Q745" s="156"/>
      <c r="R745" s="156"/>
      <c r="S745" s="156"/>
      <c r="T745" s="157"/>
      <c r="AT745" s="152" t="s">
        <v>144</v>
      </c>
      <c r="AU745" s="152" t="s">
        <v>131</v>
      </c>
      <c r="AV745" s="12" t="s">
        <v>81</v>
      </c>
      <c r="AW745" s="12" t="s">
        <v>34</v>
      </c>
      <c r="AX745" s="12" t="s">
        <v>73</v>
      </c>
      <c r="AY745" s="152" t="s">
        <v>122</v>
      </c>
    </row>
    <row r="746" spans="2:51" s="12" customFormat="1" ht="12">
      <c r="B746" s="151"/>
      <c r="D746" s="148" t="s">
        <v>144</v>
      </c>
      <c r="E746" s="152" t="s">
        <v>3</v>
      </c>
      <c r="F746" s="153" t="s">
        <v>156</v>
      </c>
      <c r="H746" s="152" t="s">
        <v>3</v>
      </c>
      <c r="I746" s="154"/>
      <c r="L746" s="151"/>
      <c r="M746" s="155"/>
      <c r="N746" s="156"/>
      <c r="O746" s="156"/>
      <c r="P746" s="156"/>
      <c r="Q746" s="156"/>
      <c r="R746" s="156"/>
      <c r="S746" s="156"/>
      <c r="T746" s="157"/>
      <c r="AT746" s="152" t="s">
        <v>144</v>
      </c>
      <c r="AU746" s="152" t="s">
        <v>131</v>
      </c>
      <c r="AV746" s="12" t="s">
        <v>81</v>
      </c>
      <c r="AW746" s="12" t="s">
        <v>34</v>
      </c>
      <c r="AX746" s="12" t="s">
        <v>73</v>
      </c>
      <c r="AY746" s="152" t="s">
        <v>122</v>
      </c>
    </row>
    <row r="747" spans="2:51" s="13" customFormat="1" ht="12">
      <c r="B747" s="158"/>
      <c r="D747" s="148" t="s">
        <v>144</v>
      </c>
      <c r="E747" s="159" t="s">
        <v>3</v>
      </c>
      <c r="F747" s="160" t="s">
        <v>221</v>
      </c>
      <c r="H747" s="161">
        <v>1.825</v>
      </c>
      <c r="I747" s="162"/>
      <c r="L747" s="158"/>
      <c r="M747" s="163"/>
      <c r="N747" s="164"/>
      <c r="O747" s="164"/>
      <c r="P747" s="164"/>
      <c r="Q747" s="164"/>
      <c r="R747" s="164"/>
      <c r="S747" s="164"/>
      <c r="T747" s="165"/>
      <c r="AT747" s="159" t="s">
        <v>144</v>
      </c>
      <c r="AU747" s="159" t="s">
        <v>131</v>
      </c>
      <c r="AV747" s="13" t="s">
        <v>131</v>
      </c>
      <c r="AW747" s="13" t="s">
        <v>34</v>
      </c>
      <c r="AX747" s="13" t="s">
        <v>73</v>
      </c>
      <c r="AY747" s="159" t="s">
        <v>122</v>
      </c>
    </row>
    <row r="748" spans="2:51" s="15" customFormat="1" ht="12">
      <c r="B748" s="174"/>
      <c r="D748" s="148" t="s">
        <v>144</v>
      </c>
      <c r="E748" s="175" t="s">
        <v>3</v>
      </c>
      <c r="F748" s="176" t="s">
        <v>179</v>
      </c>
      <c r="H748" s="177">
        <v>1.825</v>
      </c>
      <c r="I748" s="178"/>
      <c r="L748" s="174"/>
      <c r="M748" s="179"/>
      <c r="N748" s="180"/>
      <c r="O748" s="180"/>
      <c r="P748" s="180"/>
      <c r="Q748" s="180"/>
      <c r="R748" s="180"/>
      <c r="S748" s="180"/>
      <c r="T748" s="181"/>
      <c r="AT748" s="175" t="s">
        <v>144</v>
      </c>
      <c r="AU748" s="175" t="s">
        <v>131</v>
      </c>
      <c r="AV748" s="15" t="s">
        <v>139</v>
      </c>
      <c r="AW748" s="15" t="s">
        <v>34</v>
      </c>
      <c r="AX748" s="15" t="s">
        <v>73</v>
      </c>
      <c r="AY748" s="175" t="s">
        <v>122</v>
      </c>
    </row>
    <row r="749" spans="2:51" s="12" customFormat="1" ht="12">
      <c r="B749" s="151"/>
      <c r="D749" s="148" t="s">
        <v>144</v>
      </c>
      <c r="E749" s="152" t="s">
        <v>3</v>
      </c>
      <c r="F749" s="153" t="s">
        <v>158</v>
      </c>
      <c r="H749" s="152" t="s">
        <v>3</v>
      </c>
      <c r="I749" s="154"/>
      <c r="L749" s="151"/>
      <c r="M749" s="155"/>
      <c r="N749" s="156"/>
      <c r="O749" s="156"/>
      <c r="P749" s="156"/>
      <c r="Q749" s="156"/>
      <c r="R749" s="156"/>
      <c r="S749" s="156"/>
      <c r="T749" s="157"/>
      <c r="AT749" s="152" t="s">
        <v>144</v>
      </c>
      <c r="AU749" s="152" t="s">
        <v>131</v>
      </c>
      <c r="AV749" s="12" t="s">
        <v>81</v>
      </c>
      <c r="AW749" s="12" t="s">
        <v>34</v>
      </c>
      <c r="AX749" s="12" t="s">
        <v>73</v>
      </c>
      <c r="AY749" s="152" t="s">
        <v>122</v>
      </c>
    </row>
    <row r="750" spans="2:51" s="13" customFormat="1" ht="12">
      <c r="B750" s="158"/>
      <c r="D750" s="148" t="s">
        <v>144</v>
      </c>
      <c r="E750" s="159" t="s">
        <v>3</v>
      </c>
      <c r="F750" s="160" t="s">
        <v>222</v>
      </c>
      <c r="H750" s="161">
        <v>3.128</v>
      </c>
      <c r="I750" s="162"/>
      <c r="L750" s="158"/>
      <c r="M750" s="163"/>
      <c r="N750" s="164"/>
      <c r="O750" s="164"/>
      <c r="P750" s="164"/>
      <c r="Q750" s="164"/>
      <c r="R750" s="164"/>
      <c r="S750" s="164"/>
      <c r="T750" s="165"/>
      <c r="AT750" s="159" t="s">
        <v>144</v>
      </c>
      <c r="AU750" s="159" t="s">
        <v>131</v>
      </c>
      <c r="AV750" s="13" t="s">
        <v>131</v>
      </c>
      <c r="AW750" s="13" t="s">
        <v>34</v>
      </c>
      <c r="AX750" s="13" t="s">
        <v>73</v>
      </c>
      <c r="AY750" s="159" t="s">
        <v>122</v>
      </c>
    </row>
    <row r="751" spans="2:51" s="13" customFormat="1" ht="12">
      <c r="B751" s="158"/>
      <c r="D751" s="148" t="s">
        <v>144</v>
      </c>
      <c r="E751" s="159" t="s">
        <v>3</v>
      </c>
      <c r="F751" s="160" t="s">
        <v>223</v>
      </c>
      <c r="H751" s="161">
        <v>0.14</v>
      </c>
      <c r="I751" s="162"/>
      <c r="L751" s="158"/>
      <c r="M751" s="163"/>
      <c r="N751" s="164"/>
      <c r="O751" s="164"/>
      <c r="P751" s="164"/>
      <c r="Q751" s="164"/>
      <c r="R751" s="164"/>
      <c r="S751" s="164"/>
      <c r="T751" s="165"/>
      <c r="AT751" s="159" t="s">
        <v>144</v>
      </c>
      <c r="AU751" s="159" t="s">
        <v>131</v>
      </c>
      <c r="AV751" s="13" t="s">
        <v>131</v>
      </c>
      <c r="AW751" s="13" t="s">
        <v>34</v>
      </c>
      <c r="AX751" s="13" t="s">
        <v>73</v>
      </c>
      <c r="AY751" s="159" t="s">
        <v>122</v>
      </c>
    </row>
    <row r="752" spans="2:51" s="15" customFormat="1" ht="12">
      <c r="B752" s="174"/>
      <c r="D752" s="148" t="s">
        <v>144</v>
      </c>
      <c r="E752" s="175" t="s">
        <v>3</v>
      </c>
      <c r="F752" s="176" t="s">
        <v>179</v>
      </c>
      <c r="H752" s="177">
        <v>3.268</v>
      </c>
      <c r="I752" s="178"/>
      <c r="L752" s="174"/>
      <c r="M752" s="179"/>
      <c r="N752" s="180"/>
      <c r="O752" s="180"/>
      <c r="P752" s="180"/>
      <c r="Q752" s="180"/>
      <c r="R752" s="180"/>
      <c r="S752" s="180"/>
      <c r="T752" s="181"/>
      <c r="AT752" s="175" t="s">
        <v>144</v>
      </c>
      <c r="AU752" s="175" t="s">
        <v>131</v>
      </c>
      <c r="AV752" s="15" t="s">
        <v>139</v>
      </c>
      <c r="AW752" s="15" t="s">
        <v>34</v>
      </c>
      <c r="AX752" s="15" t="s">
        <v>73</v>
      </c>
      <c r="AY752" s="175" t="s">
        <v>122</v>
      </c>
    </row>
    <row r="753" spans="2:51" s="12" customFormat="1" ht="12">
      <c r="B753" s="151"/>
      <c r="D753" s="148" t="s">
        <v>144</v>
      </c>
      <c r="E753" s="152" t="s">
        <v>3</v>
      </c>
      <c r="F753" s="153" t="s">
        <v>184</v>
      </c>
      <c r="H753" s="152" t="s">
        <v>3</v>
      </c>
      <c r="I753" s="154"/>
      <c r="L753" s="151"/>
      <c r="M753" s="155"/>
      <c r="N753" s="156"/>
      <c r="O753" s="156"/>
      <c r="P753" s="156"/>
      <c r="Q753" s="156"/>
      <c r="R753" s="156"/>
      <c r="S753" s="156"/>
      <c r="T753" s="157"/>
      <c r="AT753" s="152" t="s">
        <v>144</v>
      </c>
      <c r="AU753" s="152" t="s">
        <v>131</v>
      </c>
      <c r="AV753" s="12" t="s">
        <v>81</v>
      </c>
      <c r="AW753" s="12" t="s">
        <v>34</v>
      </c>
      <c r="AX753" s="12" t="s">
        <v>73</v>
      </c>
      <c r="AY753" s="152" t="s">
        <v>122</v>
      </c>
    </row>
    <row r="754" spans="2:51" s="13" customFormat="1" ht="12">
      <c r="B754" s="158"/>
      <c r="D754" s="148" t="s">
        <v>144</v>
      </c>
      <c r="E754" s="159" t="s">
        <v>3</v>
      </c>
      <c r="F754" s="160" t="s">
        <v>224</v>
      </c>
      <c r="H754" s="161">
        <v>1.26</v>
      </c>
      <c r="I754" s="162"/>
      <c r="L754" s="158"/>
      <c r="M754" s="163"/>
      <c r="N754" s="164"/>
      <c r="O754" s="164"/>
      <c r="P754" s="164"/>
      <c r="Q754" s="164"/>
      <c r="R754" s="164"/>
      <c r="S754" s="164"/>
      <c r="T754" s="165"/>
      <c r="AT754" s="159" t="s">
        <v>144</v>
      </c>
      <c r="AU754" s="159" t="s">
        <v>131</v>
      </c>
      <c r="AV754" s="13" t="s">
        <v>131</v>
      </c>
      <c r="AW754" s="13" t="s">
        <v>34</v>
      </c>
      <c r="AX754" s="13" t="s">
        <v>73</v>
      </c>
      <c r="AY754" s="159" t="s">
        <v>122</v>
      </c>
    </row>
    <row r="755" spans="2:51" s="15" customFormat="1" ht="12">
      <c r="B755" s="174"/>
      <c r="D755" s="148" t="s">
        <v>144</v>
      </c>
      <c r="E755" s="175" t="s">
        <v>3</v>
      </c>
      <c r="F755" s="176" t="s">
        <v>179</v>
      </c>
      <c r="H755" s="177">
        <v>1.26</v>
      </c>
      <c r="I755" s="178"/>
      <c r="L755" s="174"/>
      <c r="M755" s="179"/>
      <c r="N755" s="180"/>
      <c r="O755" s="180"/>
      <c r="P755" s="180"/>
      <c r="Q755" s="180"/>
      <c r="R755" s="180"/>
      <c r="S755" s="180"/>
      <c r="T755" s="181"/>
      <c r="AT755" s="175" t="s">
        <v>144</v>
      </c>
      <c r="AU755" s="175" t="s">
        <v>131</v>
      </c>
      <c r="AV755" s="15" t="s">
        <v>139</v>
      </c>
      <c r="AW755" s="15" t="s">
        <v>34</v>
      </c>
      <c r="AX755" s="15" t="s">
        <v>73</v>
      </c>
      <c r="AY755" s="175" t="s">
        <v>122</v>
      </c>
    </row>
    <row r="756" spans="2:51" s="12" customFormat="1" ht="12">
      <c r="B756" s="151"/>
      <c r="D756" s="148" t="s">
        <v>144</v>
      </c>
      <c r="E756" s="152" t="s">
        <v>3</v>
      </c>
      <c r="F756" s="153" t="s">
        <v>187</v>
      </c>
      <c r="H756" s="152" t="s">
        <v>3</v>
      </c>
      <c r="I756" s="154"/>
      <c r="L756" s="151"/>
      <c r="M756" s="155"/>
      <c r="N756" s="156"/>
      <c r="O756" s="156"/>
      <c r="P756" s="156"/>
      <c r="Q756" s="156"/>
      <c r="R756" s="156"/>
      <c r="S756" s="156"/>
      <c r="T756" s="157"/>
      <c r="AT756" s="152" t="s">
        <v>144</v>
      </c>
      <c r="AU756" s="152" t="s">
        <v>131</v>
      </c>
      <c r="AV756" s="12" t="s">
        <v>81</v>
      </c>
      <c r="AW756" s="12" t="s">
        <v>34</v>
      </c>
      <c r="AX756" s="12" t="s">
        <v>73</v>
      </c>
      <c r="AY756" s="152" t="s">
        <v>122</v>
      </c>
    </row>
    <row r="757" spans="2:51" s="13" customFormat="1" ht="12">
      <c r="B757" s="158"/>
      <c r="D757" s="148" t="s">
        <v>144</v>
      </c>
      <c r="E757" s="159" t="s">
        <v>3</v>
      </c>
      <c r="F757" s="160" t="s">
        <v>225</v>
      </c>
      <c r="H757" s="161">
        <v>1.299</v>
      </c>
      <c r="I757" s="162"/>
      <c r="L757" s="158"/>
      <c r="M757" s="163"/>
      <c r="N757" s="164"/>
      <c r="O757" s="164"/>
      <c r="P757" s="164"/>
      <c r="Q757" s="164"/>
      <c r="R757" s="164"/>
      <c r="S757" s="164"/>
      <c r="T757" s="165"/>
      <c r="AT757" s="159" t="s">
        <v>144</v>
      </c>
      <c r="AU757" s="159" t="s">
        <v>131</v>
      </c>
      <c r="AV757" s="13" t="s">
        <v>131</v>
      </c>
      <c r="AW757" s="13" t="s">
        <v>34</v>
      </c>
      <c r="AX757" s="13" t="s">
        <v>73</v>
      </c>
      <c r="AY757" s="159" t="s">
        <v>122</v>
      </c>
    </row>
    <row r="758" spans="2:51" s="15" customFormat="1" ht="12">
      <c r="B758" s="174"/>
      <c r="D758" s="148" t="s">
        <v>144</v>
      </c>
      <c r="E758" s="175" t="s">
        <v>3</v>
      </c>
      <c r="F758" s="176" t="s">
        <v>179</v>
      </c>
      <c r="H758" s="177">
        <v>1.299</v>
      </c>
      <c r="I758" s="178"/>
      <c r="L758" s="174"/>
      <c r="M758" s="179"/>
      <c r="N758" s="180"/>
      <c r="O758" s="180"/>
      <c r="P758" s="180"/>
      <c r="Q758" s="180"/>
      <c r="R758" s="180"/>
      <c r="S758" s="180"/>
      <c r="T758" s="181"/>
      <c r="AT758" s="175" t="s">
        <v>144</v>
      </c>
      <c r="AU758" s="175" t="s">
        <v>131</v>
      </c>
      <c r="AV758" s="15" t="s">
        <v>139</v>
      </c>
      <c r="AW758" s="15" t="s">
        <v>34</v>
      </c>
      <c r="AX758" s="15" t="s">
        <v>73</v>
      </c>
      <c r="AY758" s="175" t="s">
        <v>122</v>
      </c>
    </row>
    <row r="759" spans="2:51" s="12" customFormat="1" ht="12">
      <c r="B759" s="151"/>
      <c r="D759" s="148" t="s">
        <v>144</v>
      </c>
      <c r="E759" s="152" t="s">
        <v>3</v>
      </c>
      <c r="F759" s="153" t="s">
        <v>189</v>
      </c>
      <c r="H759" s="152" t="s">
        <v>3</v>
      </c>
      <c r="I759" s="154"/>
      <c r="L759" s="151"/>
      <c r="M759" s="155"/>
      <c r="N759" s="156"/>
      <c r="O759" s="156"/>
      <c r="P759" s="156"/>
      <c r="Q759" s="156"/>
      <c r="R759" s="156"/>
      <c r="S759" s="156"/>
      <c r="T759" s="157"/>
      <c r="AT759" s="152" t="s">
        <v>144</v>
      </c>
      <c r="AU759" s="152" t="s">
        <v>131</v>
      </c>
      <c r="AV759" s="12" t="s">
        <v>81</v>
      </c>
      <c r="AW759" s="12" t="s">
        <v>34</v>
      </c>
      <c r="AX759" s="12" t="s">
        <v>73</v>
      </c>
      <c r="AY759" s="152" t="s">
        <v>122</v>
      </c>
    </row>
    <row r="760" spans="2:51" s="13" customFormat="1" ht="12">
      <c r="B760" s="158"/>
      <c r="D760" s="148" t="s">
        <v>144</v>
      </c>
      <c r="E760" s="159" t="s">
        <v>3</v>
      </c>
      <c r="F760" s="160" t="s">
        <v>226</v>
      </c>
      <c r="H760" s="161">
        <v>2</v>
      </c>
      <c r="I760" s="162"/>
      <c r="L760" s="158"/>
      <c r="M760" s="163"/>
      <c r="N760" s="164"/>
      <c r="O760" s="164"/>
      <c r="P760" s="164"/>
      <c r="Q760" s="164"/>
      <c r="R760" s="164"/>
      <c r="S760" s="164"/>
      <c r="T760" s="165"/>
      <c r="AT760" s="159" t="s">
        <v>144</v>
      </c>
      <c r="AU760" s="159" t="s">
        <v>131</v>
      </c>
      <c r="AV760" s="13" t="s">
        <v>131</v>
      </c>
      <c r="AW760" s="13" t="s">
        <v>34</v>
      </c>
      <c r="AX760" s="13" t="s">
        <v>73</v>
      </c>
      <c r="AY760" s="159" t="s">
        <v>122</v>
      </c>
    </row>
    <row r="761" spans="2:51" s="15" customFormat="1" ht="12">
      <c r="B761" s="174"/>
      <c r="D761" s="148" t="s">
        <v>144</v>
      </c>
      <c r="E761" s="175" t="s">
        <v>3</v>
      </c>
      <c r="F761" s="176" t="s">
        <v>179</v>
      </c>
      <c r="H761" s="177">
        <v>2</v>
      </c>
      <c r="I761" s="178"/>
      <c r="L761" s="174"/>
      <c r="M761" s="179"/>
      <c r="N761" s="180"/>
      <c r="O761" s="180"/>
      <c r="P761" s="180"/>
      <c r="Q761" s="180"/>
      <c r="R761" s="180"/>
      <c r="S761" s="180"/>
      <c r="T761" s="181"/>
      <c r="AT761" s="175" t="s">
        <v>144</v>
      </c>
      <c r="AU761" s="175" t="s">
        <v>131</v>
      </c>
      <c r="AV761" s="15" t="s">
        <v>139</v>
      </c>
      <c r="AW761" s="15" t="s">
        <v>34</v>
      </c>
      <c r="AX761" s="15" t="s">
        <v>73</v>
      </c>
      <c r="AY761" s="175" t="s">
        <v>122</v>
      </c>
    </row>
    <row r="762" spans="2:51" s="12" customFormat="1" ht="12">
      <c r="B762" s="151"/>
      <c r="D762" s="148" t="s">
        <v>144</v>
      </c>
      <c r="E762" s="152" t="s">
        <v>3</v>
      </c>
      <c r="F762" s="153" t="s">
        <v>192</v>
      </c>
      <c r="H762" s="152" t="s">
        <v>3</v>
      </c>
      <c r="I762" s="154"/>
      <c r="L762" s="151"/>
      <c r="M762" s="155"/>
      <c r="N762" s="156"/>
      <c r="O762" s="156"/>
      <c r="P762" s="156"/>
      <c r="Q762" s="156"/>
      <c r="R762" s="156"/>
      <c r="S762" s="156"/>
      <c r="T762" s="157"/>
      <c r="AT762" s="152" t="s">
        <v>144</v>
      </c>
      <c r="AU762" s="152" t="s">
        <v>131</v>
      </c>
      <c r="AV762" s="12" t="s">
        <v>81</v>
      </c>
      <c r="AW762" s="12" t="s">
        <v>34</v>
      </c>
      <c r="AX762" s="12" t="s">
        <v>73</v>
      </c>
      <c r="AY762" s="152" t="s">
        <v>122</v>
      </c>
    </row>
    <row r="763" spans="2:51" s="13" customFormat="1" ht="12">
      <c r="B763" s="158"/>
      <c r="D763" s="148" t="s">
        <v>144</v>
      </c>
      <c r="E763" s="159" t="s">
        <v>3</v>
      </c>
      <c r="F763" s="160" t="s">
        <v>227</v>
      </c>
      <c r="H763" s="161">
        <v>1.904</v>
      </c>
      <c r="I763" s="162"/>
      <c r="L763" s="158"/>
      <c r="M763" s="163"/>
      <c r="N763" s="164"/>
      <c r="O763" s="164"/>
      <c r="P763" s="164"/>
      <c r="Q763" s="164"/>
      <c r="R763" s="164"/>
      <c r="S763" s="164"/>
      <c r="T763" s="165"/>
      <c r="AT763" s="159" t="s">
        <v>144</v>
      </c>
      <c r="AU763" s="159" t="s">
        <v>131</v>
      </c>
      <c r="AV763" s="13" t="s">
        <v>131</v>
      </c>
      <c r="AW763" s="13" t="s">
        <v>34</v>
      </c>
      <c r="AX763" s="13" t="s">
        <v>73</v>
      </c>
      <c r="AY763" s="159" t="s">
        <v>122</v>
      </c>
    </row>
    <row r="764" spans="2:51" s="13" customFormat="1" ht="12">
      <c r="B764" s="158"/>
      <c r="D764" s="148" t="s">
        <v>144</v>
      </c>
      <c r="E764" s="159" t="s">
        <v>3</v>
      </c>
      <c r="F764" s="160" t="s">
        <v>228</v>
      </c>
      <c r="H764" s="161">
        <v>0.12</v>
      </c>
      <c r="I764" s="162"/>
      <c r="L764" s="158"/>
      <c r="M764" s="163"/>
      <c r="N764" s="164"/>
      <c r="O764" s="164"/>
      <c r="P764" s="164"/>
      <c r="Q764" s="164"/>
      <c r="R764" s="164"/>
      <c r="S764" s="164"/>
      <c r="T764" s="165"/>
      <c r="AT764" s="159" t="s">
        <v>144</v>
      </c>
      <c r="AU764" s="159" t="s">
        <v>131</v>
      </c>
      <c r="AV764" s="13" t="s">
        <v>131</v>
      </c>
      <c r="AW764" s="13" t="s">
        <v>34</v>
      </c>
      <c r="AX764" s="13" t="s">
        <v>73</v>
      </c>
      <c r="AY764" s="159" t="s">
        <v>122</v>
      </c>
    </row>
    <row r="765" spans="2:51" s="15" customFormat="1" ht="12">
      <c r="B765" s="174"/>
      <c r="D765" s="148" t="s">
        <v>144</v>
      </c>
      <c r="E765" s="175" t="s">
        <v>3</v>
      </c>
      <c r="F765" s="176" t="s">
        <v>179</v>
      </c>
      <c r="H765" s="177">
        <v>2.024</v>
      </c>
      <c r="I765" s="178"/>
      <c r="L765" s="174"/>
      <c r="M765" s="179"/>
      <c r="N765" s="180"/>
      <c r="O765" s="180"/>
      <c r="P765" s="180"/>
      <c r="Q765" s="180"/>
      <c r="R765" s="180"/>
      <c r="S765" s="180"/>
      <c r="T765" s="181"/>
      <c r="AT765" s="175" t="s">
        <v>144</v>
      </c>
      <c r="AU765" s="175" t="s">
        <v>131</v>
      </c>
      <c r="AV765" s="15" t="s">
        <v>139</v>
      </c>
      <c r="AW765" s="15" t="s">
        <v>34</v>
      </c>
      <c r="AX765" s="15" t="s">
        <v>73</v>
      </c>
      <c r="AY765" s="175" t="s">
        <v>122</v>
      </c>
    </row>
    <row r="766" spans="2:51" s="12" customFormat="1" ht="12">
      <c r="B766" s="151"/>
      <c r="D766" s="148" t="s">
        <v>144</v>
      </c>
      <c r="E766" s="152" t="s">
        <v>3</v>
      </c>
      <c r="F766" s="153" t="s">
        <v>195</v>
      </c>
      <c r="H766" s="152" t="s">
        <v>3</v>
      </c>
      <c r="I766" s="154"/>
      <c r="L766" s="151"/>
      <c r="M766" s="155"/>
      <c r="N766" s="156"/>
      <c r="O766" s="156"/>
      <c r="P766" s="156"/>
      <c r="Q766" s="156"/>
      <c r="R766" s="156"/>
      <c r="S766" s="156"/>
      <c r="T766" s="157"/>
      <c r="AT766" s="152" t="s">
        <v>144</v>
      </c>
      <c r="AU766" s="152" t="s">
        <v>131</v>
      </c>
      <c r="AV766" s="12" t="s">
        <v>81</v>
      </c>
      <c r="AW766" s="12" t="s">
        <v>34</v>
      </c>
      <c r="AX766" s="12" t="s">
        <v>73</v>
      </c>
      <c r="AY766" s="152" t="s">
        <v>122</v>
      </c>
    </row>
    <row r="767" spans="2:51" s="13" customFormat="1" ht="12">
      <c r="B767" s="158"/>
      <c r="D767" s="148" t="s">
        <v>144</v>
      </c>
      <c r="E767" s="159" t="s">
        <v>3</v>
      </c>
      <c r="F767" s="160" t="s">
        <v>229</v>
      </c>
      <c r="H767" s="161">
        <v>1.237</v>
      </c>
      <c r="I767" s="162"/>
      <c r="L767" s="158"/>
      <c r="M767" s="163"/>
      <c r="N767" s="164"/>
      <c r="O767" s="164"/>
      <c r="P767" s="164"/>
      <c r="Q767" s="164"/>
      <c r="R767" s="164"/>
      <c r="S767" s="164"/>
      <c r="T767" s="165"/>
      <c r="AT767" s="159" t="s">
        <v>144</v>
      </c>
      <c r="AU767" s="159" t="s">
        <v>131</v>
      </c>
      <c r="AV767" s="13" t="s">
        <v>131</v>
      </c>
      <c r="AW767" s="13" t="s">
        <v>34</v>
      </c>
      <c r="AX767" s="13" t="s">
        <v>73</v>
      </c>
      <c r="AY767" s="159" t="s">
        <v>122</v>
      </c>
    </row>
    <row r="768" spans="2:51" s="15" customFormat="1" ht="12">
      <c r="B768" s="174"/>
      <c r="D768" s="148" t="s">
        <v>144</v>
      </c>
      <c r="E768" s="175" t="s">
        <v>3</v>
      </c>
      <c r="F768" s="176" t="s">
        <v>179</v>
      </c>
      <c r="H768" s="177">
        <v>1.237</v>
      </c>
      <c r="I768" s="178"/>
      <c r="L768" s="174"/>
      <c r="M768" s="179"/>
      <c r="N768" s="180"/>
      <c r="O768" s="180"/>
      <c r="P768" s="180"/>
      <c r="Q768" s="180"/>
      <c r="R768" s="180"/>
      <c r="S768" s="180"/>
      <c r="T768" s="181"/>
      <c r="AT768" s="175" t="s">
        <v>144</v>
      </c>
      <c r="AU768" s="175" t="s">
        <v>131</v>
      </c>
      <c r="AV768" s="15" t="s">
        <v>139</v>
      </c>
      <c r="AW768" s="15" t="s">
        <v>34</v>
      </c>
      <c r="AX768" s="15" t="s">
        <v>73</v>
      </c>
      <c r="AY768" s="175" t="s">
        <v>122</v>
      </c>
    </row>
    <row r="769" spans="2:51" s="12" customFormat="1" ht="12">
      <c r="B769" s="151"/>
      <c r="D769" s="148" t="s">
        <v>144</v>
      </c>
      <c r="E769" s="152" t="s">
        <v>3</v>
      </c>
      <c r="F769" s="153" t="s">
        <v>166</v>
      </c>
      <c r="H769" s="152" t="s">
        <v>3</v>
      </c>
      <c r="I769" s="154"/>
      <c r="L769" s="151"/>
      <c r="M769" s="155"/>
      <c r="N769" s="156"/>
      <c r="O769" s="156"/>
      <c r="P769" s="156"/>
      <c r="Q769" s="156"/>
      <c r="R769" s="156"/>
      <c r="S769" s="156"/>
      <c r="T769" s="157"/>
      <c r="AT769" s="152" t="s">
        <v>144</v>
      </c>
      <c r="AU769" s="152" t="s">
        <v>131</v>
      </c>
      <c r="AV769" s="12" t="s">
        <v>81</v>
      </c>
      <c r="AW769" s="12" t="s">
        <v>34</v>
      </c>
      <c r="AX769" s="12" t="s">
        <v>73</v>
      </c>
      <c r="AY769" s="152" t="s">
        <v>122</v>
      </c>
    </row>
    <row r="770" spans="2:51" s="13" customFormat="1" ht="12">
      <c r="B770" s="158"/>
      <c r="D770" s="148" t="s">
        <v>144</v>
      </c>
      <c r="E770" s="159" t="s">
        <v>3</v>
      </c>
      <c r="F770" s="160" t="s">
        <v>230</v>
      </c>
      <c r="H770" s="161">
        <v>3.139</v>
      </c>
      <c r="I770" s="162"/>
      <c r="L770" s="158"/>
      <c r="M770" s="163"/>
      <c r="N770" s="164"/>
      <c r="O770" s="164"/>
      <c r="P770" s="164"/>
      <c r="Q770" s="164"/>
      <c r="R770" s="164"/>
      <c r="S770" s="164"/>
      <c r="T770" s="165"/>
      <c r="AT770" s="159" t="s">
        <v>144</v>
      </c>
      <c r="AU770" s="159" t="s">
        <v>131</v>
      </c>
      <c r="AV770" s="13" t="s">
        <v>131</v>
      </c>
      <c r="AW770" s="13" t="s">
        <v>34</v>
      </c>
      <c r="AX770" s="13" t="s">
        <v>73</v>
      </c>
      <c r="AY770" s="159" t="s">
        <v>122</v>
      </c>
    </row>
    <row r="771" spans="2:51" s="13" customFormat="1" ht="12">
      <c r="B771" s="158"/>
      <c r="D771" s="148" t="s">
        <v>144</v>
      </c>
      <c r="E771" s="159" t="s">
        <v>3</v>
      </c>
      <c r="F771" s="160" t="s">
        <v>231</v>
      </c>
      <c r="H771" s="161">
        <v>0.06</v>
      </c>
      <c r="I771" s="162"/>
      <c r="L771" s="158"/>
      <c r="M771" s="163"/>
      <c r="N771" s="164"/>
      <c r="O771" s="164"/>
      <c r="P771" s="164"/>
      <c r="Q771" s="164"/>
      <c r="R771" s="164"/>
      <c r="S771" s="164"/>
      <c r="T771" s="165"/>
      <c r="AT771" s="159" t="s">
        <v>144</v>
      </c>
      <c r="AU771" s="159" t="s">
        <v>131</v>
      </c>
      <c r="AV771" s="13" t="s">
        <v>131</v>
      </c>
      <c r="AW771" s="13" t="s">
        <v>34</v>
      </c>
      <c r="AX771" s="13" t="s">
        <v>73</v>
      </c>
      <c r="AY771" s="159" t="s">
        <v>122</v>
      </c>
    </row>
    <row r="772" spans="2:51" s="15" customFormat="1" ht="12">
      <c r="B772" s="174"/>
      <c r="D772" s="148" t="s">
        <v>144</v>
      </c>
      <c r="E772" s="175" t="s">
        <v>3</v>
      </c>
      <c r="F772" s="176" t="s">
        <v>179</v>
      </c>
      <c r="H772" s="177">
        <v>3.199</v>
      </c>
      <c r="I772" s="178"/>
      <c r="L772" s="174"/>
      <c r="M772" s="179"/>
      <c r="N772" s="180"/>
      <c r="O772" s="180"/>
      <c r="P772" s="180"/>
      <c r="Q772" s="180"/>
      <c r="R772" s="180"/>
      <c r="S772" s="180"/>
      <c r="T772" s="181"/>
      <c r="AT772" s="175" t="s">
        <v>144</v>
      </c>
      <c r="AU772" s="175" t="s">
        <v>131</v>
      </c>
      <c r="AV772" s="15" t="s">
        <v>139</v>
      </c>
      <c r="AW772" s="15" t="s">
        <v>34</v>
      </c>
      <c r="AX772" s="15" t="s">
        <v>73</v>
      </c>
      <c r="AY772" s="175" t="s">
        <v>122</v>
      </c>
    </row>
    <row r="773" spans="2:51" s="12" customFormat="1" ht="12">
      <c r="B773" s="151"/>
      <c r="D773" s="148" t="s">
        <v>144</v>
      </c>
      <c r="E773" s="152" t="s">
        <v>3</v>
      </c>
      <c r="F773" s="153" t="s">
        <v>201</v>
      </c>
      <c r="H773" s="152" t="s">
        <v>3</v>
      </c>
      <c r="I773" s="154"/>
      <c r="L773" s="151"/>
      <c r="M773" s="155"/>
      <c r="N773" s="156"/>
      <c r="O773" s="156"/>
      <c r="P773" s="156"/>
      <c r="Q773" s="156"/>
      <c r="R773" s="156"/>
      <c r="S773" s="156"/>
      <c r="T773" s="157"/>
      <c r="AT773" s="152" t="s">
        <v>144</v>
      </c>
      <c r="AU773" s="152" t="s">
        <v>131</v>
      </c>
      <c r="AV773" s="12" t="s">
        <v>81</v>
      </c>
      <c r="AW773" s="12" t="s">
        <v>34</v>
      </c>
      <c r="AX773" s="12" t="s">
        <v>73</v>
      </c>
      <c r="AY773" s="152" t="s">
        <v>122</v>
      </c>
    </row>
    <row r="774" spans="2:51" s="13" customFormat="1" ht="12">
      <c r="B774" s="158"/>
      <c r="D774" s="148" t="s">
        <v>144</v>
      </c>
      <c r="E774" s="159" t="s">
        <v>3</v>
      </c>
      <c r="F774" s="160" t="s">
        <v>232</v>
      </c>
      <c r="H774" s="161">
        <v>1.911</v>
      </c>
      <c r="I774" s="162"/>
      <c r="L774" s="158"/>
      <c r="M774" s="163"/>
      <c r="N774" s="164"/>
      <c r="O774" s="164"/>
      <c r="P774" s="164"/>
      <c r="Q774" s="164"/>
      <c r="R774" s="164"/>
      <c r="S774" s="164"/>
      <c r="T774" s="165"/>
      <c r="AT774" s="159" t="s">
        <v>144</v>
      </c>
      <c r="AU774" s="159" t="s">
        <v>131</v>
      </c>
      <c r="AV774" s="13" t="s">
        <v>131</v>
      </c>
      <c r="AW774" s="13" t="s">
        <v>34</v>
      </c>
      <c r="AX774" s="13" t="s">
        <v>73</v>
      </c>
      <c r="AY774" s="159" t="s">
        <v>122</v>
      </c>
    </row>
    <row r="775" spans="2:51" s="13" customFormat="1" ht="12">
      <c r="B775" s="158"/>
      <c r="D775" s="148" t="s">
        <v>144</v>
      </c>
      <c r="E775" s="159" t="s">
        <v>3</v>
      </c>
      <c r="F775" s="160" t="s">
        <v>233</v>
      </c>
      <c r="H775" s="161">
        <v>0.28</v>
      </c>
      <c r="I775" s="162"/>
      <c r="L775" s="158"/>
      <c r="M775" s="163"/>
      <c r="N775" s="164"/>
      <c r="O775" s="164"/>
      <c r="P775" s="164"/>
      <c r="Q775" s="164"/>
      <c r="R775" s="164"/>
      <c r="S775" s="164"/>
      <c r="T775" s="165"/>
      <c r="AT775" s="159" t="s">
        <v>144</v>
      </c>
      <c r="AU775" s="159" t="s">
        <v>131</v>
      </c>
      <c r="AV775" s="13" t="s">
        <v>131</v>
      </c>
      <c r="AW775" s="13" t="s">
        <v>34</v>
      </c>
      <c r="AX775" s="13" t="s">
        <v>73</v>
      </c>
      <c r="AY775" s="159" t="s">
        <v>122</v>
      </c>
    </row>
    <row r="776" spans="2:51" s="15" customFormat="1" ht="12">
      <c r="B776" s="174"/>
      <c r="D776" s="148" t="s">
        <v>144</v>
      </c>
      <c r="E776" s="175" t="s">
        <v>3</v>
      </c>
      <c r="F776" s="176" t="s">
        <v>179</v>
      </c>
      <c r="H776" s="177">
        <v>2.191</v>
      </c>
      <c r="I776" s="178"/>
      <c r="L776" s="174"/>
      <c r="M776" s="179"/>
      <c r="N776" s="180"/>
      <c r="O776" s="180"/>
      <c r="P776" s="180"/>
      <c r="Q776" s="180"/>
      <c r="R776" s="180"/>
      <c r="S776" s="180"/>
      <c r="T776" s="181"/>
      <c r="AT776" s="175" t="s">
        <v>144</v>
      </c>
      <c r="AU776" s="175" t="s">
        <v>131</v>
      </c>
      <c r="AV776" s="15" t="s">
        <v>139</v>
      </c>
      <c r="AW776" s="15" t="s">
        <v>34</v>
      </c>
      <c r="AX776" s="15" t="s">
        <v>73</v>
      </c>
      <c r="AY776" s="175" t="s">
        <v>122</v>
      </c>
    </row>
    <row r="777" spans="2:51" s="12" customFormat="1" ht="12">
      <c r="B777" s="151"/>
      <c r="D777" s="148" t="s">
        <v>144</v>
      </c>
      <c r="E777" s="152" t="s">
        <v>3</v>
      </c>
      <c r="F777" s="153" t="s">
        <v>203</v>
      </c>
      <c r="H777" s="152" t="s">
        <v>3</v>
      </c>
      <c r="I777" s="154"/>
      <c r="L777" s="151"/>
      <c r="M777" s="155"/>
      <c r="N777" s="156"/>
      <c r="O777" s="156"/>
      <c r="P777" s="156"/>
      <c r="Q777" s="156"/>
      <c r="R777" s="156"/>
      <c r="S777" s="156"/>
      <c r="T777" s="157"/>
      <c r="AT777" s="152" t="s">
        <v>144</v>
      </c>
      <c r="AU777" s="152" t="s">
        <v>131</v>
      </c>
      <c r="AV777" s="12" t="s">
        <v>81</v>
      </c>
      <c r="AW777" s="12" t="s">
        <v>34</v>
      </c>
      <c r="AX777" s="12" t="s">
        <v>73</v>
      </c>
      <c r="AY777" s="152" t="s">
        <v>122</v>
      </c>
    </row>
    <row r="778" spans="2:51" s="13" customFormat="1" ht="12">
      <c r="B778" s="158"/>
      <c r="D778" s="148" t="s">
        <v>144</v>
      </c>
      <c r="E778" s="159" t="s">
        <v>3</v>
      </c>
      <c r="F778" s="160" t="s">
        <v>234</v>
      </c>
      <c r="H778" s="161">
        <v>1.242</v>
      </c>
      <c r="I778" s="162"/>
      <c r="L778" s="158"/>
      <c r="M778" s="163"/>
      <c r="N778" s="164"/>
      <c r="O778" s="164"/>
      <c r="P778" s="164"/>
      <c r="Q778" s="164"/>
      <c r="R778" s="164"/>
      <c r="S778" s="164"/>
      <c r="T778" s="165"/>
      <c r="AT778" s="159" t="s">
        <v>144</v>
      </c>
      <c r="AU778" s="159" t="s">
        <v>131</v>
      </c>
      <c r="AV778" s="13" t="s">
        <v>131</v>
      </c>
      <c r="AW778" s="13" t="s">
        <v>34</v>
      </c>
      <c r="AX778" s="13" t="s">
        <v>73</v>
      </c>
      <c r="AY778" s="159" t="s">
        <v>122</v>
      </c>
    </row>
    <row r="779" spans="2:51" s="15" customFormat="1" ht="12">
      <c r="B779" s="174"/>
      <c r="D779" s="148" t="s">
        <v>144</v>
      </c>
      <c r="E779" s="175" t="s">
        <v>3</v>
      </c>
      <c r="F779" s="176" t="s">
        <v>179</v>
      </c>
      <c r="H779" s="177">
        <v>1.242</v>
      </c>
      <c r="I779" s="178"/>
      <c r="L779" s="174"/>
      <c r="M779" s="179"/>
      <c r="N779" s="180"/>
      <c r="O779" s="180"/>
      <c r="P779" s="180"/>
      <c r="Q779" s="180"/>
      <c r="R779" s="180"/>
      <c r="S779" s="180"/>
      <c r="T779" s="181"/>
      <c r="AT779" s="175" t="s">
        <v>144</v>
      </c>
      <c r="AU779" s="175" t="s">
        <v>131</v>
      </c>
      <c r="AV779" s="15" t="s">
        <v>139</v>
      </c>
      <c r="AW779" s="15" t="s">
        <v>34</v>
      </c>
      <c r="AX779" s="15" t="s">
        <v>73</v>
      </c>
      <c r="AY779" s="175" t="s">
        <v>122</v>
      </c>
    </row>
    <row r="780" spans="2:51" s="14" customFormat="1" ht="12">
      <c r="B780" s="166"/>
      <c r="D780" s="148" t="s">
        <v>144</v>
      </c>
      <c r="E780" s="167" t="s">
        <v>3</v>
      </c>
      <c r="F780" s="168" t="s">
        <v>169</v>
      </c>
      <c r="H780" s="169">
        <v>19.545</v>
      </c>
      <c r="I780" s="170"/>
      <c r="L780" s="166"/>
      <c r="M780" s="171"/>
      <c r="N780" s="172"/>
      <c r="O780" s="172"/>
      <c r="P780" s="172"/>
      <c r="Q780" s="172"/>
      <c r="R780" s="172"/>
      <c r="S780" s="172"/>
      <c r="T780" s="173"/>
      <c r="AT780" s="167" t="s">
        <v>144</v>
      </c>
      <c r="AU780" s="167" t="s">
        <v>131</v>
      </c>
      <c r="AV780" s="14" t="s">
        <v>130</v>
      </c>
      <c r="AW780" s="14" t="s">
        <v>34</v>
      </c>
      <c r="AX780" s="14" t="s">
        <v>81</v>
      </c>
      <c r="AY780" s="167" t="s">
        <v>122</v>
      </c>
    </row>
    <row r="781" spans="2:65" s="1" customFormat="1" ht="16.5" customHeight="1">
      <c r="B781" s="138"/>
      <c r="C781" s="139" t="s">
        <v>511</v>
      </c>
      <c r="D781" s="139" t="s">
        <v>125</v>
      </c>
      <c r="E781" s="140" t="s">
        <v>512</v>
      </c>
      <c r="F781" s="141" t="s">
        <v>513</v>
      </c>
      <c r="G781" s="142" t="s">
        <v>128</v>
      </c>
      <c r="H781" s="143">
        <v>31.447</v>
      </c>
      <c r="I781" s="144">
        <v>39.48</v>
      </c>
      <c r="J781" s="145">
        <f>ROUND(I781*H781,2)</f>
        <v>1241.53</v>
      </c>
      <c r="K781" s="141" t="s">
        <v>129</v>
      </c>
      <c r="L781" s="33"/>
      <c r="M781" s="314" t="s">
        <v>3</v>
      </c>
      <c r="N781" s="315"/>
      <c r="O781" s="315"/>
      <c r="P781" s="315"/>
      <c r="Q781" s="315"/>
      <c r="R781" s="315"/>
      <c r="S781" s="315"/>
      <c r="T781" s="316"/>
      <c r="AR781" s="146" t="s">
        <v>307</v>
      </c>
      <c r="AT781" s="146" t="s">
        <v>125</v>
      </c>
      <c r="AU781" s="146" t="s">
        <v>131</v>
      </c>
      <c r="AY781" s="18" t="s">
        <v>122</v>
      </c>
      <c r="BE781" s="147">
        <f>IF(N781="základní",J781,0)</f>
        <v>0</v>
      </c>
      <c r="BF781" s="147">
        <f>IF(N781="snížená",J781,0)</f>
        <v>0</v>
      </c>
      <c r="BG781" s="147">
        <f>IF(N781="zákl. přenesená",J781,0)</f>
        <v>0</v>
      </c>
      <c r="BH781" s="147">
        <f>IF(N781="sníž. přenesená",J781,0)</f>
        <v>0</v>
      </c>
      <c r="BI781" s="147">
        <f>IF(N781="nulová",J781,0)</f>
        <v>0</v>
      </c>
      <c r="BJ781" s="18" t="s">
        <v>131</v>
      </c>
      <c r="BK781" s="147">
        <f>ROUND(I781*H781,2)</f>
        <v>1241.53</v>
      </c>
      <c r="BL781" s="18" t="s">
        <v>307</v>
      </c>
      <c r="BM781" s="146" t="s">
        <v>514</v>
      </c>
    </row>
    <row r="782" spans="2:47" s="1" customFormat="1" ht="12">
      <c r="B782" s="33"/>
      <c r="D782" s="148" t="s">
        <v>133</v>
      </c>
      <c r="F782" s="149" t="s">
        <v>515</v>
      </c>
      <c r="I782" s="89"/>
      <c r="L782" s="33"/>
      <c r="M782" s="150"/>
      <c r="N782" s="53"/>
      <c r="O782" s="53"/>
      <c r="P782" s="53"/>
      <c r="Q782" s="53"/>
      <c r="R782" s="53"/>
      <c r="S782" s="53"/>
      <c r="T782" s="54"/>
      <c r="AT782" s="18" t="s">
        <v>133</v>
      </c>
      <c r="AU782" s="18" t="s">
        <v>131</v>
      </c>
    </row>
    <row r="783" spans="2:51" s="13" customFormat="1" ht="12">
      <c r="B783" s="158"/>
      <c r="D783" s="148" t="s">
        <v>144</v>
      </c>
      <c r="E783" s="159" t="s">
        <v>3</v>
      </c>
      <c r="F783" s="160" t="s">
        <v>516</v>
      </c>
      <c r="H783" s="161">
        <v>31.447</v>
      </c>
      <c r="I783" s="162"/>
      <c r="L783" s="158"/>
      <c r="M783" s="163"/>
      <c r="N783" s="164"/>
      <c r="O783" s="164"/>
      <c r="P783" s="164"/>
      <c r="Q783" s="164"/>
      <c r="R783" s="164"/>
      <c r="S783" s="164"/>
      <c r="T783" s="165"/>
      <c r="AT783" s="159" t="s">
        <v>144</v>
      </c>
      <c r="AU783" s="159" t="s">
        <v>131</v>
      </c>
      <c r="AV783" s="13" t="s">
        <v>131</v>
      </c>
      <c r="AW783" s="13" t="s">
        <v>34</v>
      </c>
      <c r="AX783" s="13" t="s">
        <v>81</v>
      </c>
      <c r="AY783" s="159" t="s">
        <v>122</v>
      </c>
    </row>
    <row r="784" spans="2:65" s="1" customFormat="1" ht="16.5" customHeight="1">
      <c r="B784" s="138"/>
      <c r="C784" s="139" t="s">
        <v>517</v>
      </c>
      <c r="D784" s="139" t="s">
        <v>125</v>
      </c>
      <c r="E784" s="140" t="s">
        <v>518</v>
      </c>
      <c r="F784" s="141" t="s">
        <v>519</v>
      </c>
      <c r="G784" s="142" t="s">
        <v>436</v>
      </c>
      <c r="H784" s="190">
        <v>374.4</v>
      </c>
      <c r="I784" s="144">
        <v>4.594799999999999</v>
      </c>
      <c r="J784" s="145">
        <f>ROUND(I784*H784,2)</f>
        <v>1720.29</v>
      </c>
      <c r="K784" s="141" t="s">
        <v>129</v>
      </c>
      <c r="L784" s="33"/>
      <c r="M784" s="314" t="s">
        <v>3</v>
      </c>
      <c r="N784" s="315"/>
      <c r="O784" s="315"/>
      <c r="P784" s="315"/>
      <c r="Q784" s="315"/>
      <c r="R784" s="315"/>
      <c r="S784" s="315"/>
      <c r="T784" s="316"/>
      <c r="AR784" s="146" t="s">
        <v>307</v>
      </c>
      <c r="AT784" s="146" t="s">
        <v>125</v>
      </c>
      <c r="AU784" s="146" t="s">
        <v>131</v>
      </c>
      <c r="AY784" s="18" t="s">
        <v>122</v>
      </c>
      <c r="BE784" s="147">
        <f>IF(N784="základní",J784,0)</f>
        <v>0</v>
      </c>
      <c r="BF784" s="147">
        <f>IF(N784="snížená",J784,0)</f>
        <v>0</v>
      </c>
      <c r="BG784" s="147">
        <f>IF(N784="zákl. přenesená",J784,0)</f>
        <v>0</v>
      </c>
      <c r="BH784" s="147">
        <f>IF(N784="sníž. přenesená",J784,0)</f>
        <v>0</v>
      </c>
      <c r="BI784" s="147">
        <f>IF(N784="nulová",J784,0)</f>
        <v>0</v>
      </c>
      <c r="BJ784" s="18" t="s">
        <v>131</v>
      </c>
      <c r="BK784" s="147">
        <f>ROUND(I784*H784,2)</f>
        <v>1720.29</v>
      </c>
      <c r="BL784" s="18" t="s">
        <v>307</v>
      </c>
      <c r="BM784" s="146" t="s">
        <v>520</v>
      </c>
    </row>
    <row r="785" spans="2:47" s="1" customFormat="1" ht="19.5">
      <c r="B785" s="33"/>
      <c r="D785" s="148" t="s">
        <v>133</v>
      </c>
      <c r="F785" s="149" t="s">
        <v>521</v>
      </c>
      <c r="I785" s="89"/>
      <c r="L785" s="33"/>
      <c r="M785" s="150"/>
      <c r="N785" s="53"/>
      <c r="O785" s="53"/>
      <c r="P785" s="53"/>
      <c r="Q785" s="53"/>
      <c r="R785" s="53"/>
      <c r="S785" s="53"/>
      <c r="T785" s="54"/>
      <c r="AT785" s="18" t="s">
        <v>133</v>
      </c>
      <c r="AU785" s="18" t="s">
        <v>131</v>
      </c>
    </row>
    <row r="786" spans="2:63" s="11" customFormat="1" ht="22.9" customHeight="1">
      <c r="B786" s="129"/>
      <c r="D786" s="130" t="s">
        <v>72</v>
      </c>
      <c r="E786" s="136" t="s">
        <v>522</v>
      </c>
      <c r="F786" s="136" t="s">
        <v>523</v>
      </c>
      <c r="I786" s="132"/>
      <c r="J786" s="137">
        <f>BK786</f>
        <v>99790.37000000001</v>
      </c>
      <c r="L786" s="129"/>
      <c r="M786" s="311" t="s">
        <v>3</v>
      </c>
      <c r="N786" s="312"/>
      <c r="O786" s="312"/>
      <c r="P786" s="312"/>
      <c r="Q786" s="312"/>
      <c r="R786" s="312"/>
      <c r="S786" s="312"/>
      <c r="T786" s="313"/>
      <c r="AR786" s="130" t="s">
        <v>131</v>
      </c>
      <c r="AT786" s="134" t="s">
        <v>72</v>
      </c>
      <c r="AU786" s="134" t="s">
        <v>81</v>
      </c>
      <c r="AY786" s="130" t="s">
        <v>122</v>
      </c>
      <c r="BK786" s="135">
        <f>SUM(BK787:BK901)</f>
        <v>99790.37000000001</v>
      </c>
    </row>
    <row r="787" spans="2:65" s="1" customFormat="1" ht="16.5" customHeight="1">
      <c r="B787" s="138"/>
      <c r="C787" s="139" t="s">
        <v>524</v>
      </c>
      <c r="D787" s="139" t="s">
        <v>125</v>
      </c>
      <c r="E787" s="140" t="s">
        <v>525</v>
      </c>
      <c r="F787" s="141" t="s">
        <v>526</v>
      </c>
      <c r="G787" s="142" t="s">
        <v>128</v>
      </c>
      <c r="H787" s="143">
        <v>125.536</v>
      </c>
      <c r="I787" s="144">
        <v>4.746</v>
      </c>
      <c r="J787" s="145">
        <f>ROUND(I787*H787,2)</f>
        <v>595.79</v>
      </c>
      <c r="K787" s="141" t="s">
        <v>129</v>
      </c>
      <c r="L787" s="33"/>
      <c r="M787" s="314" t="s">
        <v>3</v>
      </c>
      <c r="N787" s="315"/>
      <c r="O787" s="315"/>
      <c r="P787" s="315"/>
      <c r="Q787" s="315"/>
      <c r="R787" s="315"/>
      <c r="S787" s="315"/>
      <c r="T787" s="316"/>
      <c r="AR787" s="146" t="s">
        <v>307</v>
      </c>
      <c r="AT787" s="146" t="s">
        <v>125</v>
      </c>
      <c r="AU787" s="146" t="s">
        <v>131</v>
      </c>
      <c r="AY787" s="18" t="s">
        <v>122</v>
      </c>
      <c r="BE787" s="147">
        <f>IF(N787="základní",J787,0)</f>
        <v>0</v>
      </c>
      <c r="BF787" s="147">
        <f>IF(N787="snížená",J787,0)</f>
        <v>0</v>
      </c>
      <c r="BG787" s="147">
        <f>IF(N787="zákl. přenesená",J787,0)</f>
        <v>0</v>
      </c>
      <c r="BH787" s="147">
        <f>IF(N787="sníž. přenesená",J787,0)</f>
        <v>0</v>
      </c>
      <c r="BI787" s="147">
        <f>IF(N787="nulová",J787,0)</f>
        <v>0</v>
      </c>
      <c r="BJ787" s="18" t="s">
        <v>131</v>
      </c>
      <c r="BK787" s="147">
        <f>ROUND(I787*H787,2)</f>
        <v>595.79</v>
      </c>
      <c r="BL787" s="18" t="s">
        <v>307</v>
      </c>
      <c r="BM787" s="146" t="s">
        <v>527</v>
      </c>
    </row>
    <row r="788" spans="2:47" s="1" customFormat="1" ht="12">
      <c r="B788" s="33"/>
      <c r="D788" s="148" t="s">
        <v>133</v>
      </c>
      <c r="F788" s="149" t="s">
        <v>528</v>
      </c>
      <c r="I788" s="89"/>
      <c r="L788" s="33"/>
      <c r="M788" s="150"/>
      <c r="N788" s="53"/>
      <c r="O788" s="53"/>
      <c r="P788" s="53"/>
      <c r="Q788" s="53"/>
      <c r="R788" s="53"/>
      <c r="S788" s="53"/>
      <c r="T788" s="54"/>
      <c r="AT788" s="18" t="s">
        <v>133</v>
      </c>
      <c r="AU788" s="18" t="s">
        <v>131</v>
      </c>
    </row>
    <row r="789" spans="2:51" s="12" customFormat="1" ht="12">
      <c r="B789" s="151"/>
      <c r="D789" s="148" t="s">
        <v>144</v>
      </c>
      <c r="E789" s="152" t="s">
        <v>3</v>
      </c>
      <c r="F789" s="153" t="s">
        <v>529</v>
      </c>
      <c r="H789" s="152" t="s">
        <v>3</v>
      </c>
      <c r="I789" s="154"/>
      <c r="L789" s="151"/>
      <c r="M789" s="155"/>
      <c r="N789" s="156"/>
      <c r="O789" s="156"/>
      <c r="P789" s="156"/>
      <c r="Q789" s="156"/>
      <c r="R789" s="156"/>
      <c r="S789" s="156"/>
      <c r="T789" s="157"/>
      <c r="AT789" s="152" t="s">
        <v>144</v>
      </c>
      <c r="AU789" s="152" t="s">
        <v>131</v>
      </c>
      <c r="AV789" s="12" t="s">
        <v>81</v>
      </c>
      <c r="AW789" s="12" t="s">
        <v>34</v>
      </c>
      <c r="AX789" s="12" t="s">
        <v>73</v>
      </c>
      <c r="AY789" s="152" t="s">
        <v>122</v>
      </c>
    </row>
    <row r="790" spans="2:51" s="12" customFormat="1" ht="12">
      <c r="B790" s="151"/>
      <c r="D790" s="148" t="s">
        <v>144</v>
      </c>
      <c r="E790" s="152" t="s">
        <v>3</v>
      </c>
      <c r="F790" s="153" t="s">
        <v>146</v>
      </c>
      <c r="H790" s="152" t="s">
        <v>3</v>
      </c>
      <c r="I790" s="154"/>
      <c r="L790" s="151"/>
      <c r="M790" s="155"/>
      <c r="N790" s="156"/>
      <c r="O790" s="156"/>
      <c r="P790" s="156"/>
      <c r="Q790" s="156"/>
      <c r="R790" s="156"/>
      <c r="S790" s="156"/>
      <c r="T790" s="157"/>
      <c r="AT790" s="152" t="s">
        <v>144</v>
      </c>
      <c r="AU790" s="152" t="s">
        <v>131</v>
      </c>
      <c r="AV790" s="12" t="s">
        <v>81</v>
      </c>
      <c r="AW790" s="12" t="s">
        <v>34</v>
      </c>
      <c r="AX790" s="12" t="s">
        <v>73</v>
      </c>
      <c r="AY790" s="152" t="s">
        <v>122</v>
      </c>
    </row>
    <row r="791" spans="2:51" s="12" customFormat="1" ht="12">
      <c r="B791" s="151"/>
      <c r="D791" s="148" t="s">
        <v>144</v>
      </c>
      <c r="E791" s="152" t="s">
        <v>3</v>
      </c>
      <c r="F791" s="153" t="s">
        <v>154</v>
      </c>
      <c r="H791" s="152" t="s">
        <v>3</v>
      </c>
      <c r="I791" s="154"/>
      <c r="L791" s="151"/>
      <c r="M791" s="155"/>
      <c r="N791" s="156"/>
      <c r="O791" s="156"/>
      <c r="P791" s="156"/>
      <c r="Q791" s="156"/>
      <c r="R791" s="156"/>
      <c r="S791" s="156"/>
      <c r="T791" s="157"/>
      <c r="AT791" s="152" t="s">
        <v>144</v>
      </c>
      <c r="AU791" s="152" t="s">
        <v>131</v>
      </c>
      <c r="AV791" s="12" t="s">
        <v>81</v>
      </c>
      <c r="AW791" s="12" t="s">
        <v>34</v>
      </c>
      <c r="AX791" s="12" t="s">
        <v>73</v>
      </c>
      <c r="AY791" s="152" t="s">
        <v>122</v>
      </c>
    </row>
    <row r="792" spans="2:51" s="13" customFormat="1" ht="12">
      <c r="B792" s="158"/>
      <c r="D792" s="148" t="s">
        <v>144</v>
      </c>
      <c r="E792" s="159" t="s">
        <v>3</v>
      </c>
      <c r="F792" s="160" t="s">
        <v>530</v>
      </c>
      <c r="H792" s="161">
        <v>27.29</v>
      </c>
      <c r="I792" s="162"/>
      <c r="L792" s="158"/>
      <c r="M792" s="163"/>
      <c r="N792" s="164"/>
      <c r="O792" s="164"/>
      <c r="P792" s="164"/>
      <c r="Q792" s="164"/>
      <c r="R792" s="164"/>
      <c r="S792" s="164"/>
      <c r="T792" s="165"/>
      <c r="AT792" s="159" t="s">
        <v>144</v>
      </c>
      <c r="AU792" s="159" t="s">
        <v>131</v>
      </c>
      <c r="AV792" s="13" t="s">
        <v>131</v>
      </c>
      <c r="AW792" s="13" t="s">
        <v>34</v>
      </c>
      <c r="AX792" s="13" t="s">
        <v>73</v>
      </c>
      <c r="AY792" s="159" t="s">
        <v>122</v>
      </c>
    </row>
    <row r="793" spans="2:51" s="13" customFormat="1" ht="12">
      <c r="B793" s="158"/>
      <c r="D793" s="148" t="s">
        <v>144</v>
      </c>
      <c r="E793" s="159" t="s">
        <v>3</v>
      </c>
      <c r="F793" s="160" t="s">
        <v>531</v>
      </c>
      <c r="H793" s="161">
        <v>0.42</v>
      </c>
      <c r="I793" s="162"/>
      <c r="L793" s="158"/>
      <c r="M793" s="163"/>
      <c r="N793" s="164"/>
      <c r="O793" s="164"/>
      <c r="P793" s="164"/>
      <c r="Q793" s="164"/>
      <c r="R793" s="164"/>
      <c r="S793" s="164"/>
      <c r="T793" s="165"/>
      <c r="AT793" s="159" t="s">
        <v>144</v>
      </c>
      <c r="AU793" s="159" t="s">
        <v>131</v>
      </c>
      <c r="AV793" s="13" t="s">
        <v>131</v>
      </c>
      <c r="AW793" s="13" t="s">
        <v>34</v>
      </c>
      <c r="AX793" s="13" t="s">
        <v>73</v>
      </c>
      <c r="AY793" s="159" t="s">
        <v>122</v>
      </c>
    </row>
    <row r="794" spans="2:51" s="13" customFormat="1" ht="12">
      <c r="B794" s="158"/>
      <c r="D794" s="148" t="s">
        <v>144</v>
      </c>
      <c r="E794" s="159" t="s">
        <v>3</v>
      </c>
      <c r="F794" s="160" t="s">
        <v>284</v>
      </c>
      <c r="H794" s="161">
        <v>-7.41</v>
      </c>
      <c r="I794" s="162"/>
      <c r="L794" s="158"/>
      <c r="M794" s="163"/>
      <c r="N794" s="164"/>
      <c r="O794" s="164"/>
      <c r="P794" s="164"/>
      <c r="Q794" s="164"/>
      <c r="R794" s="164"/>
      <c r="S794" s="164"/>
      <c r="T794" s="165"/>
      <c r="AT794" s="159" t="s">
        <v>144</v>
      </c>
      <c r="AU794" s="159" t="s">
        <v>131</v>
      </c>
      <c r="AV794" s="13" t="s">
        <v>131</v>
      </c>
      <c r="AW794" s="13" t="s">
        <v>34</v>
      </c>
      <c r="AX794" s="13" t="s">
        <v>73</v>
      </c>
      <c r="AY794" s="159" t="s">
        <v>122</v>
      </c>
    </row>
    <row r="795" spans="2:51" s="15" customFormat="1" ht="12">
      <c r="B795" s="174"/>
      <c r="D795" s="148" t="s">
        <v>144</v>
      </c>
      <c r="E795" s="175" t="s">
        <v>3</v>
      </c>
      <c r="F795" s="176" t="s">
        <v>179</v>
      </c>
      <c r="H795" s="177">
        <v>20.3</v>
      </c>
      <c r="I795" s="178"/>
      <c r="L795" s="174"/>
      <c r="M795" s="179"/>
      <c r="N795" s="180"/>
      <c r="O795" s="180"/>
      <c r="P795" s="180"/>
      <c r="Q795" s="180"/>
      <c r="R795" s="180"/>
      <c r="S795" s="180"/>
      <c r="T795" s="181"/>
      <c r="AT795" s="175" t="s">
        <v>144</v>
      </c>
      <c r="AU795" s="175" t="s">
        <v>131</v>
      </c>
      <c r="AV795" s="15" t="s">
        <v>139</v>
      </c>
      <c r="AW795" s="15" t="s">
        <v>34</v>
      </c>
      <c r="AX795" s="15" t="s">
        <v>73</v>
      </c>
      <c r="AY795" s="175" t="s">
        <v>122</v>
      </c>
    </row>
    <row r="796" spans="2:51" s="12" customFormat="1" ht="12">
      <c r="B796" s="151"/>
      <c r="D796" s="148" t="s">
        <v>144</v>
      </c>
      <c r="E796" s="152" t="s">
        <v>3</v>
      </c>
      <c r="F796" s="153" t="s">
        <v>156</v>
      </c>
      <c r="H796" s="152" t="s">
        <v>3</v>
      </c>
      <c r="I796" s="154"/>
      <c r="L796" s="151"/>
      <c r="M796" s="155"/>
      <c r="N796" s="156"/>
      <c r="O796" s="156"/>
      <c r="P796" s="156"/>
      <c r="Q796" s="156"/>
      <c r="R796" s="156"/>
      <c r="S796" s="156"/>
      <c r="T796" s="157"/>
      <c r="AT796" s="152" t="s">
        <v>144</v>
      </c>
      <c r="AU796" s="152" t="s">
        <v>131</v>
      </c>
      <c r="AV796" s="12" t="s">
        <v>81</v>
      </c>
      <c r="AW796" s="12" t="s">
        <v>34</v>
      </c>
      <c r="AX796" s="12" t="s">
        <v>73</v>
      </c>
      <c r="AY796" s="152" t="s">
        <v>122</v>
      </c>
    </row>
    <row r="797" spans="2:51" s="13" customFormat="1" ht="12">
      <c r="B797" s="158"/>
      <c r="D797" s="148" t="s">
        <v>144</v>
      </c>
      <c r="E797" s="159" t="s">
        <v>3</v>
      </c>
      <c r="F797" s="160" t="s">
        <v>532</v>
      </c>
      <c r="H797" s="161">
        <v>10.84</v>
      </c>
      <c r="I797" s="162"/>
      <c r="L797" s="158"/>
      <c r="M797" s="163"/>
      <c r="N797" s="164"/>
      <c r="O797" s="164"/>
      <c r="P797" s="164"/>
      <c r="Q797" s="164"/>
      <c r="R797" s="164"/>
      <c r="S797" s="164"/>
      <c r="T797" s="165"/>
      <c r="AT797" s="159" t="s">
        <v>144</v>
      </c>
      <c r="AU797" s="159" t="s">
        <v>131</v>
      </c>
      <c r="AV797" s="13" t="s">
        <v>131</v>
      </c>
      <c r="AW797" s="13" t="s">
        <v>34</v>
      </c>
      <c r="AX797" s="13" t="s">
        <v>73</v>
      </c>
      <c r="AY797" s="159" t="s">
        <v>122</v>
      </c>
    </row>
    <row r="798" spans="2:51" s="13" customFormat="1" ht="12">
      <c r="B798" s="158"/>
      <c r="D798" s="148" t="s">
        <v>144</v>
      </c>
      <c r="E798" s="159" t="s">
        <v>3</v>
      </c>
      <c r="F798" s="160" t="s">
        <v>286</v>
      </c>
      <c r="H798" s="161">
        <v>-3.12</v>
      </c>
      <c r="I798" s="162"/>
      <c r="L798" s="158"/>
      <c r="M798" s="163"/>
      <c r="N798" s="164"/>
      <c r="O798" s="164"/>
      <c r="P798" s="164"/>
      <c r="Q798" s="164"/>
      <c r="R798" s="164"/>
      <c r="S798" s="164"/>
      <c r="T798" s="165"/>
      <c r="AT798" s="159" t="s">
        <v>144</v>
      </c>
      <c r="AU798" s="159" t="s">
        <v>131</v>
      </c>
      <c r="AV798" s="13" t="s">
        <v>131</v>
      </c>
      <c r="AW798" s="13" t="s">
        <v>34</v>
      </c>
      <c r="AX798" s="13" t="s">
        <v>73</v>
      </c>
      <c r="AY798" s="159" t="s">
        <v>122</v>
      </c>
    </row>
    <row r="799" spans="2:51" s="15" customFormat="1" ht="12">
      <c r="B799" s="174"/>
      <c r="D799" s="148" t="s">
        <v>144</v>
      </c>
      <c r="E799" s="175" t="s">
        <v>3</v>
      </c>
      <c r="F799" s="176" t="s">
        <v>179</v>
      </c>
      <c r="H799" s="177">
        <v>7.72</v>
      </c>
      <c r="I799" s="178"/>
      <c r="L799" s="174"/>
      <c r="M799" s="179"/>
      <c r="N799" s="180"/>
      <c r="O799" s="180"/>
      <c r="P799" s="180"/>
      <c r="Q799" s="180"/>
      <c r="R799" s="180"/>
      <c r="S799" s="180"/>
      <c r="T799" s="181"/>
      <c r="AT799" s="175" t="s">
        <v>144</v>
      </c>
      <c r="AU799" s="175" t="s">
        <v>131</v>
      </c>
      <c r="AV799" s="15" t="s">
        <v>139</v>
      </c>
      <c r="AW799" s="15" t="s">
        <v>34</v>
      </c>
      <c r="AX799" s="15" t="s">
        <v>73</v>
      </c>
      <c r="AY799" s="175" t="s">
        <v>122</v>
      </c>
    </row>
    <row r="800" spans="2:51" s="12" customFormat="1" ht="12">
      <c r="B800" s="151"/>
      <c r="D800" s="148" t="s">
        <v>144</v>
      </c>
      <c r="E800" s="152" t="s">
        <v>3</v>
      </c>
      <c r="F800" s="153" t="s">
        <v>158</v>
      </c>
      <c r="H800" s="152" t="s">
        <v>3</v>
      </c>
      <c r="I800" s="154"/>
      <c r="L800" s="151"/>
      <c r="M800" s="155"/>
      <c r="N800" s="156"/>
      <c r="O800" s="156"/>
      <c r="P800" s="156"/>
      <c r="Q800" s="156"/>
      <c r="R800" s="156"/>
      <c r="S800" s="156"/>
      <c r="T800" s="157"/>
      <c r="AT800" s="152" t="s">
        <v>144</v>
      </c>
      <c r="AU800" s="152" t="s">
        <v>131</v>
      </c>
      <c r="AV800" s="12" t="s">
        <v>81</v>
      </c>
      <c r="AW800" s="12" t="s">
        <v>34</v>
      </c>
      <c r="AX800" s="12" t="s">
        <v>73</v>
      </c>
      <c r="AY800" s="152" t="s">
        <v>122</v>
      </c>
    </row>
    <row r="801" spans="2:51" s="13" customFormat="1" ht="12">
      <c r="B801" s="158"/>
      <c r="D801" s="148" t="s">
        <v>144</v>
      </c>
      <c r="E801" s="159" t="s">
        <v>3</v>
      </c>
      <c r="F801" s="160" t="s">
        <v>533</v>
      </c>
      <c r="H801" s="161">
        <v>14.56</v>
      </c>
      <c r="I801" s="162"/>
      <c r="L801" s="158"/>
      <c r="M801" s="163"/>
      <c r="N801" s="164"/>
      <c r="O801" s="164"/>
      <c r="P801" s="164"/>
      <c r="Q801" s="164"/>
      <c r="R801" s="164"/>
      <c r="S801" s="164"/>
      <c r="T801" s="165"/>
      <c r="AT801" s="159" t="s">
        <v>144</v>
      </c>
      <c r="AU801" s="159" t="s">
        <v>131</v>
      </c>
      <c r="AV801" s="13" t="s">
        <v>131</v>
      </c>
      <c r="AW801" s="13" t="s">
        <v>34</v>
      </c>
      <c r="AX801" s="13" t="s">
        <v>73</v>
      </c>
      <c r="AY801" s="159" t="s">
        <v>122</v>
      </c>
    </row>
    <row r="802" spans="2:51" s="13" customFormat="1" ht="12">
      <c r="B802" s="158"/>
      <c r="D802" s="148" t="s">
        <v>144</v>
      </c>
      <c r="E802" s="159" t="s">
        <v>3</v>
      </c>
      <c r="F802" s="160" t="s">
        <v>288</v>
      </c>
      <c r="H802" s="161">
        <v>-2.925</v>
      </c>
      <c r="I802" s="162"/>
      <c r="L802" s="158"/>
      <c r="M802" s="163"/>
      <c r="N802" s="164"/>
      <c r="O802" s="164"/>
      <c r="P802" s="164"/>
      <c r="Q802" s="164"/>
      <c r="R802" s="164"/>
      <c r="S802" s="164"/>
      <c r="T802" s="165"/>
      <c r="AT802" s="159" t="s">
        <v>144</v>
      </c>
      <c r="AU802" s="159" t="s">
        <v>131</v>
      </c>
      <c r="AV802" s="13" t="s">
        <v>131</v>
      </c>
      <c r="AW802" s="13" t="s">
        <v>34</v>
      </c>
      <c r="AX802" s="13" t="s">
        <v>73</v>
      </c>
      <c r="AY802" s="159" t="s">
        <v>122</v>
      </c>
    </row>
    <row r="803" spans="2:51" s="15" customFormat="1" ht="12">
      <c r="B803" s="174"/>
      <c r="D803" s="148" t="s">
        <v>144</v>
      </c>
      <c r="E803" s="175" t="s">
        <v>3</v>
      </c>
      <c r="F803" s="176" t="s">
        <v>179</v>
      </c>
      <c r="H803" s="177">
        <v>11.635</v>
      </c>
      <c r="I803" s="178"/>
      <c r="L803" s="174"/>
      <c r="M803" s="179"/>
      <c r="N803" s="180"/>
      <c r="O803" s="180"/>
      <c r="P803" s="180"/>
      <c r="Q803" s="180"/>
      <c r="R803" s="180"/>
      <c r="S803" s="180"/>
      <c r="T803" s="181"/>
      <c r="AT803" s="175" t="s">
        <v>144</v>
      </c>
      <c r="AU803" s="175" t="s">
        <v>131</v>
      </c>
      <c r="AV803" s="15" t="s">
        <v>139</v>
      </c>
      <c r="AW803" s="15" t="s">
        <v>34</v>
      </c>
      <c r="AX803" s="15" t="s">
        <v>73</v>
      </c>
      <c r="AY803" s="175" t="s">
        <v>122</v>
      </c>
    </row>
    <row r="804" spans="2:51" s="12" customFormat="1" ht="12">
      <c r="B804" s="151"/>
      <c r="D804" s="148" t="s">
        <v>144</v>
      </c>
      <c r="E804" s="152" t="s">
        <v>3</v>
      </c>
      <c r="F804" s="153" t="s">
        <v>184</v>
      </c>
      <c r="H804" s="152" t="s">
        <v>3</v>
      </c>
      <c r="I804" s="154"/>
      <c r="L804" s="151"/>
      <c r="M804" s="155"/>
      <c r="N804" s="156"/>
      <c r="O804" s="156"/>
      <c r="P804" s="156"/>
      <c r="Q804" s="156"/>
      <c r="R804" s="156"/>
      <c r="S804" s="156"/>
      <c r="T804" s="157"/>
      <c r="AT804" s="152" t="s">
        <v>144</v>
      </c>
      <c r="AU804" s="152" t="s">
        <v>131</v>
      </c>
      <c r="AV804" s="12" t="s">
        <v>81</v>
      </c>
      <c r="AW804" s="12" t="s">
        <v>34</v>
      </c>
      <c r="AX804" s="12" t="s">
        <v>73</v>
      </c>
      <c r="AY804" s="152" t="s">
        <v>122</v>
      </c>
    </row>
    <row r="805" spans="2:51" s="13" customFormat="1" ht="12">
      <c r="B805" s="158"/>
      <c r="D805" s="148" t="s">
        <v>144</v>
      </c>
      <c r="E805" s="159" t="s">
        <v>3</v>
      </c>
      <c r="F805" s="160" t="s">
        <v>534</v>
      </c>
      <c r="H805" s="161">
        <v>9.44</v>
      </c>
      <c r="I805" s="162"/>
      <c r="L805" s="158"/>
      <c r="M805" s="163"/>
      <c r="N805" s="164"/>
      <c r="O805" s="164"/>
      <c r="P805" s="164"/>
      <c r="Q805" s="164"/>
      <c r="R805" s="164"/>
      <c r="S805" s="164"/>
      <c r="T805" s="165"/>
      <c r="AT805" s="159" t="s">
        <v>144</v>
      </c>
      <c r="AU805" s="159" t="s">
        <v>131</v>
      </c>
      <c r="AV805" s="13" t="s">
        <v>131</v>
      </c>
      <c r="AW805" s="13" t="s">
        <v>34</v>
      </c>
      <c r="AX805" s="13" t="s">
        <v>73</v>
      </c>
      <c r="AY805" s="159" t="s">
        <v>122</v>
      </c>
    </row>
    <row r="806" spans="2:51" s="13" customFormat="1" ht="12">
      <c r="B806" s="158"/>
      <c r="D806" s="148" t="s">
        <v>144</v>
      </c>
      <c r="E806" s="159" t="s">
        <v>3</v>
      </c>
      <c r="F806" s="160" t="s">
        <v>290</v>
      </c>
      <c r="H806" s="161">
        <v>-1.17</v>
      </c>
      <c r="I806" s="162"/>
      <c r="L806" s="158"/>
      <c r="M806" s="163"/>
      <c r="N806" s="164"/>
      <c r="O806" s="164"/>
      <c r="P806" s="164"/>
      <c r="Q806" s="164"/>
      <c r="R806" s="164"/>
      <c r="S806" s="164"/>
      <c r="T806" s="165"/>
      <c r="AT806" s="159" t="s">
        <v>144</v>
      </c>
      <c r="AU806" s="159" t="s">
        <v>131</v>
      </c>
      <c r="AV806" s="13" t="s">
        <v>131</v>
      </c>
      <c r="AW806" s="13" t="s">
        <v>34</v>
      </c>
      <c r="AX806" s="13" t="s">
        <v>73</v>
      </c>
      <c r="AY806" s="159" t="s">
        <v>122</v>
      </c>
    </row>
    <row r="807" spans="2:51" s="15" customFormat="1" ht="12">
      <c r="B807" s="174"/>
      <c r="D807" s="148" t="s">
        <v>144</v>
      </c>
      <c r="E807" s="175" t="s">
        <v>3</v>
      </c>
      <c r="F807" s="176" t="s">
        <v>179</v>
      </c>
      <c r="H807" s="177">
        <v>8.27</v>
      </c>
      <c r="I807" s="178"/>
      <c r="L807" s="174"/>
      <c r="M807" s="179"/>
      <c r="N807" s="180"/>
      <c r="O807" s="180"/>
      <c r="P807" s="180"/>
      <c r="Q807" s="180"/>
      <c r="R807" s="180"/>
      <c r="S807" s="180"/>
      <c r="T807" s="181"/>
      <c r="AT807" s="175" t="s">
        <v>144</v>
      </c>
      <c r="AU807" s="175" t="s">
        <v>131</v>
      </c>
      <c r="AV807" s="15" t="s">
        <v>139</v>
      </c>
      <c r="AW807" s="15" t="s">
        <v>34</v>
      </c>
      <c r="AX807" s="15" t="s">
        <v>73</v>
      </c>
      <c r="AY807" s="175" t="s">
        <v>122</v>
      </c>
    </row>
    <row r="808" spans="2:51" s="12" customFormat="1" ht="12">
      <c r="B808" s="151"/>
      <c r="D808" s="148" t="s">
        <v>144</v>
      </c>
      <c r="E808" s="152" t="s">
        <v>3</v>
      </c>
      <c r="F808" s="153" t="s">
        <v>187</v>
      </c>
      <c r="H808" s="152" t="s">
        <v>3</v>
      </c>
      <c r="I808" s="154"/>
      <c r="L808" s="151"/>
      <c r="M808" s="155"/>
      <c r="N808" s="156"/>
      <c r="O808" s="156"/>
      <c r="P808" s="156"/>
      <c r="Q808" s="156"/>
      <c r="R808" s="156"/>
      <c r="S808" s="156"/>
      <c r="T808" s="157"/>
      <c r="AT808" s="152" t="s">
        <v>144</v>
      </c>
      <c r="AU808" s="152" t="s">
        <v>131</v>
      </c>
      <c r="AV808" s="12" t="s">
        <v>81</v>
      </c>
      <c r="AW808" s="12" t="s">
        <v>34</v>
      </c>
      <c r="AX808" s="12" t="s">
        <v>73</v>
      </c>
      <c r="AY808" s="152" t="s">
        <v>122</v>
      </c>
    </row>
    <row r="809" spans="2:51" s="13" customFormat="1" ht="12">
      <c r="B809" s="158"/>
      <c r="D809" s="148" t="s">
        <v>144</v>
      </c>
      <c r="E809" s="159" t="s">
        <v>3</v>
      </c>
      <c r="F809" s="160" t="s">
        <v>535</v>
      </c>
      <c r="H809" s="161">
        <v>9.4</v>
      </c>
      <c r="I809" s="162"/>
      <c r="L809" s="158"/>
      <c r="M809" s="163"/>
      <c r="N809" s="164"/>
      <c r="O809" s="164"/>
      <c r="P809" s="164"/>
      <c r="Q809" s="164"/>
      <c r="R809" s="164"/>
      <c r="S809" s="164"/>
      <c r="T809" s="165"/>
      <c r="AT809" s="159" t="s">
        <v>144</v>
      </c>
      <c r="AU809" s="159" t="s">
        <v>131</v>
      </c>
      <c r="AV809" s="13" t="s">
        <v>131</v>
      </c>
      <c r="AW809" s="13" t="s">
        <v>34</v>
      </c>
      <c r="AX809" s="13" t="s">
        <v>73</v>
      </c>
      <c r="AY809" s="159" t="s">
        <v>122</v>
      </c>
    </row>
    <row r="810" spans="2:51" s="13" customFormat="1" ht="12">
      <c r="B810" s="158"/>
      <c r="D810" s="148" t="s">
        <v>144</v>
      </c>
      <c r="E810" s="159" t="s">
        <v>3</v>
      </c>
      <c r="F810" s="160" t="s">
        <v>290</v>
      </c>
      <c r="H810" s="161">
        <v>-1.17</v>
      </c>
      <c r="I810" s="162"/>
      <c r="L810" s="158"/>
      <c r="M810" s="163"/>
      <c r="N810" s="164"/>
      <c r="O810" s="164"/>
      <c r="P810" s="164"/>
      <c r="Q810" s="164"/>
      <c r="R810" s="164"/>
      <c r="S810" s="164"/>
      <c r="T810" s="165"/>
      <c r="AT810" s="159" t="s">
        <v>144</v>
      </c>
      <c r="AU810" s="159" t="s">
        <v>131</v>
      </c>
      <c r="AV810" s="13" t="s">
        <v>131</v>
      </c>
      <c r="AW810" s="13" t="s">
        <v>34</v>
      </c>
      <c r="AX810" s="13" t="s">
        <v>73</v>
      </c>
      <c r="AY810" s="159" t="s">
        <v>122</v>
      </c>
    </row>
    <row r="811" spans="2:51" s="15" customFormat="1" ht="12">
      <c r="B811" s="174"/>
      <c r="D811" s="148" t="s">
        <v>144</v>
      </c>
      <c r="E811" s="175" t="s">
        <v>3</v>
      </c>
      <c r="F811" s="176" t="s">
        <v>179</v>
      </c>
      <c r="H811" s="177">
        <v>8.23</v>
      </c>
      <c r="I811" s="178"/>
      <c r="L811" s="174"/>
      <c r="M811" s="179"/>
      <c r="N811" s="180"/>
      <c r="O811" s="180"/>
      <c r="P811" s="180"/>
      <c r="Q811" s="180"/>
      <c r="R811" s="180"/>
      <c r="S811" s="180"/>
      <c r="T811" s="181"/>
      <c r="AT811" s="175" t="s">
        <v>144</v>
      </c>
      <c r="AU811" s="175" t="s">
        <v>131</v>
      </c>
      <c r="AV811" s="15" t="s">
        <v>139</v>
      </c>
      <c r="AW811" s="15" t="s">
        <v>34</v>
      </c>
      <c r="AX811" s="15" t="s">
        <v>73</v>
      </c>
      <c r="AY811" s="175" t="s">
        <v>122</v>
      </c>
    </row>
    <row r="812" spans="2:51" s="12" customFormat="1" ht="12">
      <c r="B812" s="151"/>
      <c r="D812" s="148" t="s">
        <v>144</v>
      </c>
      <c r="E812" s="152" t="s">
        <v>3</v>
      </c>
      <c r="F812" s="153" t="s">
        <v>189</v>
      </c>
      <c r="H812" s="152" t="s">
        <v>3</v>
      </c>
      <c r="I812" s="154"/>
      <c r="L812" s="151"/>
      <c r="M812" s="155"/>
      <c r="N812" s="156"/>
      <c r="O812" s="156"/>
      <c r="P812" s="156"/>
      <c r="Q812" s="156"/>
      <c r="R812" s="156"/>
      <c r="S812" s="156"/>
      <c r="T812" s="157"/>
      <c r="AT812" s="152" t="s">
        <v>144</v>
      </c>
      <c r="AU812" s="152" t="s">
        <v>131</v>
      </c>
      <c r="AV812" s="12" t="s">
        <v>81</v>
      </c>
      <c r="AW812" s="12" t="s">
        <v>34</v>
      </c>
      <c r="AX812" s="12" t="s">
        <v>73</v>
      </c>
      <c r="AY812" s="152" t="s">
        <v>122</v>
      </c>
    </row>
    <row r="813" spans="2:51" s="13" customFormat="1" ht="12">
      <c r="B813" s="158"/>
      <c r="D813" s="148" t="s">
        <v>144</v>
      </c>
      <c r="E813" s="159" t="s">
        <v>3</v>
      </c>
      <c r="F813" s="160" t="s">
        <v>536</v>
      </c>
      <c r="H813" s="161">
        <v>11.32</v>
      </c>
      <c r="I813" s="162"/>
      <c r="L813" s="158"/>
      <c r="M813" s="163"/>
      <c r="N813" s="164"/>
      <c r="O813" s="164"/>
      <c r="P813" s="164"/>
      <c r="Q813" s="164"/>
      <c r="R813" s="164"/>
      <c r="S813" s="164"/>
      <c r="T813" s="165"/>
      <c r="AT813" s="159" t="s">
        <v>144</v>
      </c>
      <c r="AU813" s="159" t="s">
        <v>131</v>
      </c>
      <c r="AV813" s="13" t="s">
        <v>131</v>
      </c>
      <c r="AW813" s="13" t="s">
        <v>34</v>
      </c>
      <c r="AX813" s="13" t="s">
        <v>73</v>
      </c>
      <c r="AY813" s="159" t="s">
        <v>122</v>
      </c>
    </row>
    <row r="814" spans="2:51" s="13" customFormat="1" ht="12">
      <c r="B814" s="158"/>
      <c r="D814" s="148" t="s">
        <v>144</v>
      </c>
      <c r="E814" s="159" t="s">
        <v>3</v>
      </c>
      <c r="F814" s="160" t="s">
        <v>293</v>
      </c>
      <c r="H814" s="161">
        <v>-2.73</v>
      </c>
      <c r="I814" s="162"/>
      <c r="L814" s="158"/>
      <c r="M814" s="163"/>
      <c r="N814" s="164"/>
      <c r="O814" s="164"/>
      <c r="P814" s="164"/>
      <c r="Q814" s="164"/>
      <c r="R814" s="164"/>
      <c r="S814" s="164"/>
      <c r="T814" s="165"/>
      <c r="AT814" s="159" t="s">
        <v>144</v>
      </c>
      <c r="AU814" s="159" t="s">
        <v>131</v>
      </c>
      <c r="AV814" s="13" t="s">
        <v>131</v>
      </c>
      <c r="AW814" s="13" t="s">
        <v>34</v>
      </c>
      <c r="AX814" s="13" t="s">
        <v>73</v>
      </c>
      <c r="AY814" s="159" t="s">
        <v>122</v>
      </c>
    </row>
    <row r="815" spans="2:51" s="15" customFormat="1" ht="12">
      <c r="B815" s="174"/>
      <c r="D815" s="148" t="s">
        <v>144</v>
      </c>
      <c r="E815" s="175" t="s">
        <v>3</v>
      </c>
      <c r="F815" s="176" t="s">
        <v>179</v>
      </c>
      <c r="H815" s="177">
        <v>8.59</v>
      </c>
      <c r="I815" s="178"/>
      <c r="L815" s="174"/>
      <c r="M815" s="179"/>
      <c r="N815" s="180"/>
      <c r="O815" s="180"/>
      <c r="P815" s="180"/>
      <c r="Q815" s="180"/>
      <c r="R815" s="180"/>
      <c r="S815" s="180"/>
      <c r="T815" s="181"/>
      <c r="AT815" s="175" t="s">
        <v>144</v>
      </c>
      <c r="AU815" s="175" t="s">
        <v>131</v>
      </c>
      <c r="AV815" s="15" t="s">
        <v>139</v>
      </c>
      <c r="AW815" s="15" t="s">
        <v>34</v>
      </c>
      <c r="AX815" s="15" t="s">
        <v>73</v>
      </c>
      <c r="AY815" s="175" t="s">
        <v>122</v>
      </c>
    </row>
    <row r="816" spans="2:51" s="12" customFormat="1" ht="12">
      <c r="B816" s="151"/>
      <c r="D816" s="148" t="s">
        <v>144</v>
      </c>
      <c r="E816" s="152" t="s">
        <v>3</v>
      </c>
      <c r="F816" s="153" t="s">
        <v>192</v>
      </c>
      <c r="H816" s="152" t="s">
        <v>3</v>
      </c>
      <c r="I816" s="154"/>
      <c r="L816" s="151"/>
      <c r="M816" s="155"/>
      <c r="N816" s="156"/>
      <c r="O816" s="156"/>
      <c r="P816" s="156"/>
      <c r="Q816" s="156"/>
      <c r="R816" s="156"/>
      <c r="S816" s="156"/>
      <c r="T816" s="157"/>
      <c r="AT816" s="152" t="s">
        <v>144</v>
      </c>
      <c r="AU816" s="152" t="s">
        <v>131</v>
      </c>
      <c r="AV816" s="12" t="s">
        <v>81</v>
      </c>
      <c r="AW816" s="12" t="s">
        <v>34</v>
      </c>
      <c r="AX816" s="12" t="s">
        <v>73</v>
      </c>
      <c r="AY816" s="152" t="s">
        <v>122</v>
      </c>
    </row>
    <row r="817" spans="2:51" s="13" customFormat="1" ht="12">
      <c r="B817" s="158"/>
      <c r="D817" s="148" t="s">
        <v>144</v>
      </c>
      <c r="E817" s="159" t="s">
        <v>3</v>
      </c>
      <c r="F817" s="160" t="s">
        <v>537</v>
      </c>
      <c r="H817" s="161">
        <v>11.04</v>
      </c>
      <c r="I817" s="162"/>
      <c r="L817" s="158"/>
      <c r="M817" s="163"/>
      <c r="N817" s="164"/>
      <c r="O817" s="164"/>
      <c r="P817" s="164"/>
      <c r="Q817" s="164"/>
      <c r="R817" s="164"/>
      <c r="S817" s="164"/>
      <c r="T817" s="165"/>
      <c r="AT817" s="159" t="s">
        <v>144</v>
      </c>
      <c r="AU817" s="159" t="s">
        <v>131</v>
      </c>
      <c r="AV817" s="13" t="s">
        <v>131</v>
      </c>
      <c r="AW817" s="13" t="s">
        <v>34</v>
      </c>
      <c r="AX817" s="13" t="s">
        <v>73</v>
      </c>
      <c r="AY817" s="159" t="s">
        <v>122</v>
      </c>
    </row>
    <row r="818" spans="2:51" s="13" customFormat="1" ht="12">
      <c r="B818" s="158"/>
      <c r="D818" s="148" t="s">
        <v>144</v>
      </c>
      <c r="E818" s="159" t="s">
        <v>3</v>
      </c>
      <c r="F818" s="160" t="s">
        <v>295</v>
      </c>
      <c r="H818" s="161">
        <v>-2.34</v>
      </c>
      <c r="I818" s="162"/>
      <c r="L818" s="158"/>
      <c r="M818" s="163"/>
      <c r="N818" s="164"/>
      <c r="O818" s="164"/>
      <c r="P818" s="164"/>
      <c r="Q818" s="164"/>
      <c r="R818" s="164"/>
      <c r="S818" s="164"/>
      <c r="T818" s="165"/>
      <c r="AT818" s="159" t="s">
        <v>144</v>
      </c>
      <c r="AU818" s="159" t="s">
        <v>131</v>
      </c>
      <c r="AV818" s="13" t="s">
        <v>131</v>
      </c>
      <c r="AW818" s="13" t="s">
        <v>34</v>
      </c>
      <c r="AX818" s="13" t="s">
        <v>73</v>
      </c>
      <c r="AY818" s="159" t="s">
        <v>122</v>
      </c>
    </row>
    <row r="819" spans="2:51" s="15" customFormat="1" ht="12">
      <c r="B819" s="174"/>
      <c r="D819" s="148" t="s">
        <v>144</v>
      </c>
      <c r="E819" s="175" t="s">
        <v>3</v>
      </c>
      <c r="F819" s="176" t="s">
        <v>179</v>
      </c>
      <c r="H819" s="177">
        <v>8.7</v>
      </c>
      <c r="I819" s="178"/>
      <c r="L819" s="174"/>
      <c r="M819" s="179"/>
      <c r="N819" s="180"/>
      <c r="O819" s="180"/>
      <c r="P819" s="180"/>
      <c r="Q819" s="180"/>
      <c r="R819" s="180"/>
      <c r="S819" s="180"/>
      <c r="T819" s="181"/>
      <c r="AT819" s="175" t="s">
        <v>144</v>
      </c>
      <c r="AU819" s="175" t="s">
        <v>131</v>
      </c>
      <c r="AV819" s="15" t="s">
        <v>139</v>
      </c>
      <c r="AW819" s="15" t="s">
        <v>34</v>
      </c>
      <c r="AX819" s="15" t="s">
        <v>73</v>
      </c>
      <c r="AY819" s="175" t="s">
        <v>122</v>
      </c>
    </row>
    <row r="820" spans="2:51" s="12" customFormat="1" ht="12">
      <c r="B820" s="151"/>
      <c r="D820" s="148" t="s">
        <v>144</v>
      </c>
      <c r="E820" s="152" t="s">
        <v>3</v>
      </c>
      <c r="F820" s="153" t="s">
        <v>195</v>
      </c>
      <c r="H820" s="152" t="s">
        <v>3</v>
      </c>
      <c r="I820" s="154"/>
      <c r="L820" s="151"/>
      <c r="M820" s="155"/>
      <c r="N820" s="156"/>
      <c r="O820" s="156"/>
      <c r="P820" s="156"/>
      <c r="Q820" s="156"/>
      <c r="R820" s="156"/>
      <c r="S820" s="156"/>
      <c r="T820" s="157"/>
      <c r="AT820" s="152" t="s">
        <v>144</v>
      </c>
      <c r="AU820" s="152" t="s">
        <v>131</v>
      </c>
      <c r="AV820" s="12" t="s">
        <v>81</v>
      </c>
      <c r="AW820" s="12" t="s">
        <v>34</v>
      </c>
      <c r="AX820" s="12" t="s">
        <v>73</v>
      </c>
      <c r="AY820" s="152" t="s">
        <v>122</v>
      </c>
    </row>
    <row r="821" spans="2:51" s="13" customFormat="1" ht="12">
      <c r="B821" s="158"/>
      <c r="D821" s="148" t="s">
        <v>144</v>
      </c>
      <c r="E821" s="159" t="s">
        <v>3</v>
      </c>
      <c r="F821" s="160" t="s">
        <v>538</v>
      </c>
      <c r="H821" s="161">
        <v>9.12</v>
      </c>
      <c r="I821" s="162"/>
      <c r="L821" s="158"/>
      <c r="M821" s="163"/>
      <c r="N821" s="164"/>
      <c r="O821" s="164"/>
      <c r="P821" s="164"/>
      <c r="Q821" s="164"/>
      <c r="R821" s="164"/>
      <c r="S821" s="164"/>
      <c r="T821" s="165"/>
      <c r="AT821" s="159" t="s">
        <v>144</v>
      </c>
      <c r="AU821" s="159" t="s">
        <v>131</v>
      </c>
      <c r="AV821" s="13" t="s">
        <v>131</v>
      </c>
      <c r="AW821" s="13" t="s">
        <v>34</v>
      </c>
      <c r="AX821" s="13" t="s">
        <v>73</v>
      </c>
      <c r="AY821" s="159" t="s">
        <v>122</v>
      </c>
    </row>
    <row r="822" spans="2:51" s="13" customFormat="1" ht="12">
      <c r="B822" s="158"/>
      <c r="D822" s="148" t="s">
        <v>144</v>
      </c>
      <c r="E822" s="159" t="s">
        <v>3</v>
      </c>
      <c r="F822" s="160" t="s">
        <v>290</v>
      </c>
      <c r="H822" s="161">
        <v>-1.17</v>
      </c>
      <c r="I822" s="162"/>
      <c r="L822" s="158"/>
      <c r="M822" s="163"/>
      <c r="N822" s="164"/>
      <c r="O822" s="164"/>
      <c r="P822" s="164"/>
      <c r="Q822" s="164"/>
      <c r="R822" s="164"/>
      <c r="S822" s="164"/>
      <c r="T822" s="165"/>
      <c r="AT822" s="159" t="s">
        <v>144</v>
      </c>
      <c r="AU822" s="159" t="s">
        <v>131</v>
      </c>
      <c r="AV822" s="13" t="s">
        <v>131</v>
      </c>
      <c r="AW822" s="13" t="s">
        <v>34</v>
      </c>
      <c r="AX822" s="13" t="s">
        <v>73</v>
      </c>
      <c r="AY822" s="159" t="s">
        <v>122</v>
      </c>
    </row>
    <row r="823" spans="2:51" s="15" customFormat="1" ht="12">
      <c r="B823" s="174"/>
      <c r="D823" s="148" t="s">
        <v>144</v>
      </c>
      <c r="E823" s="175" t="s">
        <v>3</v>
      </c>
      <c r="F823" s="176" t="s">
        <v>179</v>
      </c>
      <c r="H823" s="177">
        <v>7.95</v>
      </c>
      <c r="I823" s="178"/>
      <c r="L823" s="174"/>
      <c r="M823" s="179"/>
      <c r="N823" s="180"/>
      <c r="O823" s="180"/>
      <c r="P823" s="180"/>
      <c r="Q823" s="180"/>
      <c r="R823" s="180"/>
      <c r="S823" s="180"/>
      <c r="T823" s="181"/>
      <c r="AT823" s="175" t="s">
        <v>144</v>
      </c>
      <c r="AU823" s="175" t="s">
        <v>131</v>
      </c>
      <c r="AV823" s="15" t="s">
        <v>139</v>
      </c>
      <c r="AW823" s="15" t="s">
        <v>34</v>
      </c>
      <c r="AX823" s="15" t="s">
        <v>73</v>
      </c>
      <c r="AY823" s="175" t="s">
        <v>122</v>
      </c>
    </row>
    <row r="824" spans="2:51" s="12" customFormat="1" ht="12">
      <c r="B824" s="151"/>
      <c r="D824" s="148" t="s">
        <v>144</v>
      </c>
      <c r="E824" s="152" t="s">
        <v>3</v>
      </c>
      <c r="F824" s="153" t="s">
        <v>162</v>
      </c>
      <c r="H824" s="152" t="s">
        <v>3</v>
      </c>
      <c r="I824" s="154"/>
      <c r="L824" s="151"/>
      <c r="M824" s="155"/>
      <c r="N824" s="156"/>
      <c r="O824" s="156"/>
      <c r="P824" s="156"/>
      <c r="Q824" s="156"/>
      <c r="R824" s="156"/>
      <c r="S824" s="156"/>
      <c r="T824" s="157"/>
      <c r="AT824" s="152" t="s">
        <v>144</v>
      </c>
      <c r="AU824" s="152" t="s">
        <v>131</v>
      </c>
      <c r="AV824" s="12" t="s">
        <v>81</v>
      </c>
      <c r="AW824" s="12" t="s">
        <v>34</v>
      </c>
      <c r="AX824" s="12" t="s">
        <v>73</v>
      </c>
      <c r="AY824" s="152" t="s">
        <v>122</v>
      </c>
    </row>
    <row r="825" spans="2:51" s="13" customFormat="1" ht="12">
      <c r="B825" s="158"/>
      <c r="D825" s="148" t="s">
        <v>144</v>
      </c>
      <c r="E825" s="159" t="s">
        <v>3</v>
      </c>
      <c r="F825" s="160" t="s">
        <v>297</v>
      </c>
      <c r="H825" s="161">
        <v>7.469</v>
      </c>
      <c r="I825" s="162"/>
      <c r="L825" s="158"/>
      <c r="M825" s="163"/>
      <c r="N825" s="164"/>
      <c r="O825" s="164"/>
      <c r="P825" s="164"/>
      <c r="Q825" s="164"/>
      <c r="R825" s="164"/>
      <c r="S825" s="164"/>
      <c r="T825" s="165"/>
      <c r="AT825" s="159" t="s">
        <v>144</v>
      </c>
      <c r="AU825" s="159" t="s">
        <v>131</v>
      </c>
      <c r="AV825" s="13" t="s">
        <v>131</v>
      </c>
      <c r="AW825" s="13" t="s">
        <v>34</v>
      </c>
      <c r="AX825" s="13" t="s">
        <v>73</v>
      </c>
      <c r="AY825" s="159" t="s">
        <v>122</v>
      </c>
    </row>
    <row r="826" spans="2:51" s="13" customFormat="1" ht="12">
      <c r="B826" s="158"/>
      <c r="D826" s="148" t="s">
        <v>144</v>
      </c>
      <c r="E826" s="159" t="s">
        <v>3</v>
      </c>
      <c r="F826" s="160" t="s">
        <v>298</v>
      </c>
      <c r="H826" s="161">
        <v>7.742</v>
      </c>
      <c r="I826" s="162"/>
      <c r="L826" s="158"/>
      <c r="M826" s="163"/>
      <c r="N826" s="164"/>
      <c r="O826" s="164"/>
      <c r="P826" s="164"/>
      <c r="Q826" s="164"/>
      <c r="R826" s="164"/>
      <c r="S826" s="164"/>
      <c r="T826" s="165"/>
      <c r="AT826" s="159" t="s">
        <v>144</v>
      </c>
      <c r="AU826" s="159" t="s">
        <v>131</v>
      </c>
      <c r="AV826" s="13" t="s">
        <v>131</v>
      </c>
      <c r="AW826" s="13" t="s">
        <v>34</v>
      </c>
      <c r="AX826" s="13" t="s">
        <v>73</v>
      </c>
      <c r="AY826" s="159" t="s">
        <v>122</v>
      </c>
    </row>
    <row r="827" spans="2:51" s="15" customFormat="1" ht="12">
      <c r="B827" s="174"/>
      <c r="D827" s="148" t="s">
        <v>144</v>
      </c>
      <c r="E827" s="175" t="s">
        <v>3</v>
      </c>
      <c r="F827" s="176" t="s">
        <v>179</v>
      </c>
      <c r="H827" s="177">
        <v>15.211</v>
      </c>
      <c r="I827" s="178"/>
      <c r="L827" s="174"/>
      <c r="M827" s="179"/>
      <c r="N827" s="180"/>
      <c r="O827" s="180"/>
      <c r="P827" s="180"/>
      <c r="Q827" s="180"/>
      <c r="R827" s="180"/>
      <c r="S827" s="180"/>
      <c r="T827" s="181"/>
      <c r="AT827" s="175" t="s">
        <v>144</v>
      </c>
      <c r="AU827" s="175" t="s">
        <v>131</v>
      </c>
      <c r="AV827" s="15" t="s">
        <v>139</v>
      </c>
      <c r="AW827" s="15" t="s">
        <v>34</v>
      </c>
      <c r="AX827" s="15" t="s">
        <v>73</v>
      </c>
      <c r="AY827" s="175" t="s">
        <v>122</v>
      </c>
    </row>
    <row r="828" spans="2:51" s="12" customFormat="1" ht="12">
      <c r="B828" s="151"/>
      <c r="D828" s="148" t="s">
        <v>144</v>
      </c>
      <c r="E828" s="152" t="s">
        <v>3</v>
      </c>
      <c r="F828" s="153" t="s">
        <v>166</v>
      </c>
      <c r="H828" s="152" t="s">
        <v>3</v>
      </c>
      <c r="I828" s="154"/>
      <c r="L828" s="151"/>
      <c r="M828" s="155"/>
      <c r="N828" s="156"/>
      <c r="O828" s="156"/>
      <c r="P828" s="156"/>
      <c r="Q828" s="156"/>
      <c r="R828" s="156"/>
      <c r="S828" s="156"/>
      <c r="T828" s="157"/>
      <c r="AT828" s="152" t="s">
        <v>144</v>
      </c>
      <c r="AU828" s="152" t="s">
        <v>131</v>
      </c>
      <c r="AV828" s="12" t="s">
        <v>81</v>
      </c>
      <c r="AW828" s="12" t="s">
        <v>34</v>
      </c>
      <c r="AX828" s="12" t="s">
        <v>73</v>
      </c>
      <c r="AY828" s="152" t="s">
        <v>122</v>
      </c>
    </row>
    <row r="829" spans="2:51" s="13" customFormat="1" ht="12">
      <c r="B829" s="158"/>
      <c r="D829" s="148" t="s">
        <v>144</v>
      </c>
      <c r="E829" s="159" t="s">
        <v>3</v>
      </c>
      <c r="F829" s="160" t="s">
        <v>539</v>
      </c>
      <c r="H829" s="161">
        <v>14.58</v>
      </c>
      <c r="I829" s="162"/>
      <c r="L829" s="158"/>
      <c r="M829" s="163"/>
      <c r="N829" s="164"/>
      <c r="O829" s="164"/>
      <c r="P829" s="164"/>
      <c r="Q829" s="164"/>
      <c r="R829" s="164"/>
      <c r="S829" s="164"/>
      <c r="T829" s="165"/>
      <c r="AT829" s="159" t="s">
        <v>144</v>
      </c>
      <c r="AU829" s="159" t="s">
        <v>131</v>
      </c>
      <c r="AV829" s="13" t="s">
        <v>131</v>
      </c>
      <c r="AW829" s="13" t="s">
        <v>34</v>
      </c>
      <c r="AX829" s="13" t="s">
        <v>73</v>
      </c>
      <c r="AY829" s="159" t="s">
        <v>122</v>
      </c>
    </row>
    <row r="830" spans="2:51" s="13" customFormat="1" ht="12">
      <c r="B830" s="158"/>
      <c r="D830" s="148" t="s">
        <v>144</v>
      </c>
      <c r="E830" s="159" t="s">
        <v>3</v>
      </c>
      <c r="F830" s="160" t="s">
        <v>300</v>
      </c>
      <c r="H830" s="161">
        <v>-1.17</v>
      </c>
      <c r="I830" s="162"/>
      <c r="L830" s="158"/>
      <c r="M830" s="163"/>
      <c r="N830" s="164"/>
      <c r="O830" s="164"/>
      <c r="P830" s="164"/>
      <c r="Q830" s="164"/>
      <c r="R830" s="164"/>
      <c r="S830" s="164"/>
      <c r="T830" s="165"/>
      <c r="AT830" s="159" t="s">
        <v>144</v>
      </c>
      <c r="AU830" s="159" t="s">
        <v>131</v>
      </c>
      <c r="AV830" s="13" t="s">
        <v>131</v>
      </c>
      <c r="AW830" s="13" t="s">
        <v>34</v>
      </c>
      <c r="AX830" s="13" t="s">
        <v>73</v>
      </c>
      <c r="AY830" s="159" t="s">
        <v>122</v>
      </c>
    </row>
    <row r="831" spans="2:51" s="15" customFormat="1" ht="12">
      <c r="B831" s="174"/>
      <c r="D831" s="148" t="s">
        <v>144</v>
      </c>
      <c r="E831" s="175" t="s">
        <v>3</v>
      </c>
      <c r="F831" s="176" t="s">
        <v>179</v>
      </c>
      <c r="H831" s="177">
        <v>13.41</v>
      </c>
      <c r="I831" s="178"/>
      <c r="L831" s="174"/>
      <c r="M831" s="179"/>
      <c r="N831" s="180"/>
      <c r="O831" s="180"/>
      <c r="P831" s="180"/>
      <c r="Q831" s="180"/>
      <c r="R831" s="180"/>
      <c r="S831" s="180"/>
      <c r="T831" s="181"/>
      <c r="AT831" s="175" t="s">
        <v>144</v>
      </c>
      <c r="AU831" s="175" t="s">
        <v>131</v>
      </c>
      <c r="AV831" s="15" t="s">
        <v>139</v>
      </c>
      <c r="AW831" s="15" t="s">
        <v>34</v>
      </c>
      <c r="AX831" s="15" t="s">
        <v>73</v>
      </c>
      <c r="AY831" s="175" t="s">
        <v>122</v>
      </c>
    </row>
    <row r="832" spans="2:51" s="12" customFormat="1" ht="12">
      <c r="B832" s="151"/>
      <c r="D832" s="148" t="s">
        <v>144</v>
      </c>
      <c r="E832" s="152" t="s">
        <v>3</v>
      </c>
      <c r="F832" s="153" t="s">
        <v>201</v>
      </c>
      <c r="H832" s="152" t="s">
        <v>3</v>
      </c>
      <c r="I832" s="154"/>
      <c r="L832" s="151"/>
      <c r="M832" s="155"/>
      <c r="N832" s="156"/>
      <c r="O832" s="156"/>
      <c r="P832" s="156"/>
      <c r="Q832" s="156"/>
      <c r="R832" s="156"/>
      <c r="S832" s="156"/>
      <c r="T832" s="157"/>
      <c r="AT832" s="152" t="s">
        <v>144</v>
      </c>
      <c r="AU832" s="152" t="s">
        <v>131</v>
      </c>
      <c r="AV832" s="12" t="s">
        <v>81</v>
      </c>
      <c r="AW832" s="12" t="s">
        <v>34</v>
      </c>
      <c r="AX832" s="12" t="s">
        <v>73</v>
      </c>
      <c r="AY832" s="152" t="s">
        <v>122</v>
      </c>
    </row>
    <row r="833" spans="2:51" s="13" customFormat="1" ht="12">
      <c r="B833" s="158"/>
      <c r="D833" s="148" t="s">
        <v>144</v>
      </c>
      <c r="E833" s="159" t="s">
        <v>3</v>
      </c>
      <c r="F833" s="160" t="s">
        <v>540</v>
      </c>
      <c r="H833" s="161">
        <v>11.06</v>
      </c>
      <c r="I833" s="162"/>
      <c r="L833" s="158"/>
      <c r="M833" s="163"/>
      <c r="N833" s="164"/>
      <c r="O833" s="164"/>
      <c r="P833" s="164"/>
      <c r="Q833" s="164"/>
      <c r="R833" s="164"/>
      <c r="S833" s="164"/>
      <c r="T833" s="165"/>
      <c r="AT833" s="159" t="s">
        <v>144</v>
      </c>
      <c r="AU833" s="159" t="s">
        <v>131</v>
      </c>
      <c r="AV833" s="13" t="s">
        <v>131</v>
      </c>
      <c r="AW833" s="13" t="s">
        <v>34</v>
      </c>
      <c r="AX833" s="13" t="s">
        <v>73</v>
      </c>
      <c r="AY833" s="159" t="s">
        <v>122</v>
      </c>
    </row>
    <row r="834" spans="2:51" s="13" customFormat="1" ht="12">
      <c r="B834" s="158"/>
      <c r="D834" s="148" t="s">
        <v>144</v>
      </c>
      <c r="E834" s="159" t="s">
        <v>3</v>
      </c>
      <c r="F834" s="160" t="s">
        <v>302</v>
      </c>
      <c r="H834" s="161">
        <v>-3.12</v>
      </c>
      <c r="I834" s="162"/>
      <c r="L834" s="158"/>
      <c r="M834" s="163"/>
      <c r="N834" s="164"/>
      <c r="O834" s="164"/>
      <c r="P834" s="164"/>
      <c r="Q834" s="164"/>
      <c r="R834" s="164"/>
      <c r="S834" s="164"/>
      <c r="T834" s="165"/>
      <c r="AT834" s="159" t="s">
        <v>144</v>
      </c>
      <c r="AU834" s="159" t="s">
        <v>131</v>
      </c>
      <c r="AV834" s="13" t="s">
        <v>131</v>
      </c>
      <c r="AW834" s="13" t="s">
        <v>34</v>
      </c>
      <c r="AX834" s="13" t="s">
        <v>73</v>
      </c>
      <c r="AY834" s="159" t="s">
        <v>122</v>
      </c>
    </row>
    <row r="835" spans="2:51" s="15" customFormat="1" ht="12">
      <c r="B835" s="174"/>
      <c r="D835" s="148" t="s">
        <v>144</v>
      </c>
      <c r="E835" s="175" t="s">
        <v>3</v>
      </c>
      <c r="F835" s="176" t="s">
        <v>179</v>
      </c>
      <c r="H835" s="177">
        <v>7.94</v>
      </c>
      <c r="I835" s="178"/>
      <c r="L835" s="174"/>
      <c r="M835" s="179"/>
      <c r="N835" s="180"/>
      <c r="O835" s="180"/>
      <c r="P835" s="180"/>
      <c r="Q835" s="180"/>
      <c r="R835" s="180"/>
      <c r="S835" s="180"/>
      <c r="T835" s="181"/>
      <c r="AT835" s="175" t="s">
        <v>144</v>
      </c>
      <c r="AU835" s="175" t="s">
        <v>131</v>
      </c>
      <c r="AV835" s="15" t="s">
        <v>139</v>
      </c>
      <c r="AW835" s="15" t="s">
        <v>34</v>
      </c>
      <c r="AX835" s="15" t="s">
        <v>73</v>
      </c>
      <c r="AY835" s="175" t="s">
        <v>122</v>
      </c>
    </row>
    <row r="836" spans="2:51" s="12" customFormat="1" ht="12">
      <c r="B836" s="151"/>
      <c r="D836" s="148" t="s">
        <v>144</v>
      </c>
      <c r="E836" s="152" t="s">
        <v>3</v>
      </c>
      <c r="F836" s="153" t="s">
        <v>203</v>
      </c>
      <c r="H836" s="152" t="s">
        <v>3</v>
      </c>
      <c r="I836" s="154"/>
      <c r="L836" s="151"/>
      <c r="M836" s="155"/>
      <c r="N836" s="156"/>
      <c r="O836" s="156"/>
      <c r="P836" s="156"/>
      <c r="Q836" s="156"/>
      <c r="R836" s="156"/>
      <c r="S836" s="156"/>
      <c r="T836" s="157"/>
      <c r="AT836" s="152" t="s">
        <v>144</v>
      </c>
      <c r="AU836" s="152" t="s">
        <v>131</v>
      </c>
      <c r="AV836" s="12" t="s">
        <v>81</v>
      </c>
      <c r="AW836" s="12" t="s">
        <v>34</v>
      </c>
      <c r="AX836" s="12" t="s">
        <v>73</v>
      </c>
      <c r="AY836" s="152" t="s">
        <v>122</v>
      </c>
    </row>
    <row r="837" spans="2:51" s="13" customFormat="1" ht="12">
      <c r="B837" s="158"/>
      <c r="D837" s="148" t="s">
        <v>144</v>
      </c>
      <c r="E837" s="159" t="s">
        <v>3</v>
      </c>
      <c r="F837" s="160" t="s">
        <v>541</v>
      </c>
      <c r="H837" s="161">
        <v>9.14</v>
      </c>
      <c r="I837" s="162"/>
      <c r="L837" s="158"/>
      <c r="M837" s="163"/>
      <c r="N837" s="164"/>
      <c r="O837" s="164"/>
      <c r="P837" s="164"/>
      <c r="Q837" s="164"/>
      <c r="R837" s="164"/>
      <c r="S837" s="164"/>
      <c r="T837" s="165"/>
      <c r="AT837" s="159" t="s">
        <v>144</v>
      </c>
      <c r="AU837" s="159" t="s">
        <v>131</v>
      </c>
      <c r="AV837" s="13" t="s">
        <v>131</v>
      </c>
      <c r="AW837" s="13" t="s">
        <v>34</v>
      </c>
      <c r="AX837" s="13" t="s">
        <v>73</v>
      </c>
      <c r="AY837" s="159" t="s">
        <v>122</v>
      </c>
    </row>
    <row r="838" spans="2:51" s="13" customFormat="1" ht="12">
      <c r="B838" s="158"/>
      <c r="D838" s="148" t="s">
        <v>144</v>
      </c>
      <c r="E838" s="159" t="s">
        <v>3</v>
      </c>
      <c r="F838" s="160" t="s">
        <v>304</v>
      </c>
      <c r="H838" s="161">
        <v>-1.56</v>
      </c>
      <c r="I838" s="162"/>
      <c r="L838" s="158"/>
      <c r="M838" s="163"/>
      <c r="N838" s="164"/>
      <c r="O838" s="164"/>
      <c r="P838" s="164"/>
      <c r="Q838" s="164"/>
      <c r="R838" s="164"/>
      <c r="S838" s="164"/>
      <c r="T838" s="165"/>
      <c r="AT838" s="159" t="s">
        <v>144</v>
      </c>
      <c r="AU838" s="159" t="s">
        <v>131</v>
      </c>
      <c r="AV838" s="13" t="s">
        <v>131</v>
      </c>
      <c r="AW838" s="13" t="s">
        <v>34</v>
      </c>
      <c r="AX838" s="13" t="s">
        <v>73</v>
      </c>
      <c r="AY838" s="159" t="s">
        <v>122</v>
      </c>
    </row>
    <row r="839" spans="2:51" s="15" customFormat="1" ht="12">
      <c r="B839" s="174"/>
      <c r="D839" s="148" t="s">
        <v>144</v>
      </c>
      <c r="E839" s="175" t="s">
        <v>3</v>
      </c>
      <c r="F839" s="176" t="s">
        <v>179</v>
      </c>
      <c r="H839" s="177">
        <v>7.58</v>
      </c>
      <c r="I839" s="178"/>
      <c r="L839" s="174"/>
      <c r="M839" s="179"/>
      <c r="N839" s="180"/>
      <c r="O839" s="180"/>
      <c r="P839" s="180"/>
      <c r="Q839" s="180"/>
      <c r="R839" s="180"/>
      <c r="S839" s="180"/>
      <c r="T839" s="181"/>
      <c r="AT839" s="175" t="s">
        <v>144</v>
      </c>
      <c r="AU839" s="175" t="s">
        <v>131</v>
      </c>
      <c r="AV839" s="15" t="s">
        <v>139</v>
      </c>
      <c r="AW839" s="15" t="s">
        <v>34</v>
      </c>
      <c r="AX839" s="15" t="s">
        <v>73</v>
      </c>
      <c r="AY839" s="175" t="s">
        <v>122</v>
      </c>
    </row>
    <row r="840" spans="2:51" s="14" customFormat="1" ht="12">
      <c r="B840" s="166"/>
      <c r="D840" s="148" t="s">
        <v>144</v>
      </c>
      <c r="E840" s="167" t="s">
        <v>3</v>
      </c>
      <c r="F840" s="168" t="s">
        <v>169</v>
      </c>
      <c r="H840" s="169">
        <v>125.536</v>
      </c>
      <c r="I840" s="170"/>
      <c r="L840" s="166"/>
      <c r="M840" s="171"/>
      <c r="N840" s="172"/>
      <c r="O840" s="172"/>
      <c r="P840" s="172"/>
      <c r="Q840" s="172"/>
      <c r="R840" s="172"/>
      <c r="S840" s="172"/>
      <c r="T840" s="173"/>
      <c r="AT840" s="167" t="s">
        <v>144</v>
      </c>
      <c r="AU840" s="167" t="s">
        <v>131</v>
      </c>
      <c r="AV840" s="14" t="s">
        <v>130</v>
      </c>
      <c r="AW840" s="14" t="s">
        <v>34</v>
      </c>
      <c r="AX840" s="14" t="s">
        <v>81</v>
      </c>
      <c r="AY840" s="167" t="s">
        <v>122</v>
      </c>
    </row>
    <row r="841" spans="2:65" s="1" customFormat="1" ht="16.5" customHeight="1">
      <c r="B841" s="138"/>
      <c r="C841" s="139" t="s">
        <v>542</v>
      </c>
      <c r="D841" s="139" t="s">
        <v>125</v>
      </c>
      <c r="E841" s="140" t="s">
        <v>543</v>
      </c>
      <c r="F841" s="141" t="s">
        <v>544</v>
      </c>
      <c r="G841" s="142" t="s">
        <v>128</v>
      </c>
      <c r="H841" s="143">
        <v>125.536</v>
      </c>
      <c r="I841" s="144">
        <v>39.648</v>
      </c>
      <c r="J841" s="145">
        <f>ROUND(I841*H841,2)</f>
        <v>4977.25</v>
      </c>
      <c r="K841" s="141" t="s">
        <v>129</v>
      </c>
      <c r="L841" s="33"/>
      <c r="M841" s="314" t="s">
        <v>3</v>
      </c>
      <c r="N841" s="315"/>
      <c r="O841" s="315"/>
      <c r="P841" s="315"/>
      <c r="Q841" s="315"/>
      <c r="R841" s="315"/>
      <c r="S841" s="315"/>
      <c r="T841" s="316"/>
      <c r="AR841" s="146" t="s">
        <v>307</v>
      </c>
      <c r="AT841" s="146" t="s">
        <v>125</v>
      </c>
      <c r="AU841" s="146" t="s">
        <v>131</v>
      </c>
      <c r="AY841" s="18" t="s">
        <v>122</v>
      </c>
      <c r="BE841" s="147">
        <f>IF(N841="základní",J841,0)</f>
        <v>0</v>
      </c>
      <c r="BF841" s="147">
        <f>IF(N841="snížená",J841,0)</f>
        <v>0</v>
      </c>
      <c r="BG841" s="147">
        <f>IF(N841="zákl. přenesená",J841,0)</f>
        <v>0</v>
      </c>
      <c r="BH841" s="147">
        <f>IF(N841="sníž. přenesená",J841,0)</f>
        <v>0</v>
      </c>
      <c r="BI841" s="147">
        <f>IF(N841="nulová",J841,0)</f>
        <v>0</v>
      </c>
      <c r="BJ841" s="18" t="s">
        <v>131</v>
      </c>
      <c r="BK841" s="147">
        <f>ROUND(I841*H841,2)</f>
        <v>4977.25</v>
      </c>
      <c r="BL841" s="18" t="s">
        <v>307</v>
      </c>
      <c r="BM841" s="146" t="s">
        <v>545</v>
      </c>
    </row>
    <row r="842" spans="2:47" s="1" customFormat="1" ht="12">
      <c r="B842" s="33"/>
      <c r="D842" s="148" t="s">
        <v>133</v>
      </c>
      <c r="F842" s="149" t="s">
        <v>546</v>
      </c>
      <c r="I842" s="89"/>
      <c r="L842" s="33"/>
      <c r="M842" s="150"/>
      <c r="N842" s="53"/>
      <c r="O842" s="53"/>
      <c r="P842" s="53"/>
      <c r="Q842" s="53"/>
      <c r="R842" s="53"/>
      <c r="S842" s="53"/>
      <c r="T842" s="54"/>
      <c r="AT842" s="18" t="s">
        <v>133</v>
      </c>
      <c r="AU842" s="18" t="s">
        <v>131</v>
      </c>
    </row>
    <row r="843" spans="2:65" s="1" customFormat="1" ht="16.5" customHeight="1">
      <c r="B843" s="138"/>
      <c r="C843" s="139" t="s">
        <v>547</v>
      </c>
      <c r="D843" s="139" t="s">
        <v>125</v>
      </c>
      <c r="E843" s="140" t="s">
        <v>548</v>
      </c>
      <c r="F843" s="141" t="s">
        <v>549</v>
      </c>
      <c r="G843" s="142" t="s">
        <v>128</v>
      </c>
      <c r="H843" s="143">
        <v>125.536</v>
      </c>
      <c r="I843" s="144">
        <v>371.28</v>
      </c>
      <c r="J843" s="145">
        <f>ROUND(I843*H843,2)</f>
        <v>46609.01</v>
      </c>
      <c r="K843" s="141" t="s">
        <v>129</v>
      </c>
      <c r="L843" s="33"/>
      <c r="M843" s="314" t="s">
        <v>3</v>
      </c>
      <c r="N843" s="315"/>
      <c r="O843" s="315"/>
      <c r="P843" s="315"/>
      <c r="Q843" s="315"/>
      <c r="R843" s="315"/>
      <c r="S843" s="315"/>
      <c r="T843" s="316"/>
      <c r="AR843" s="146" t="s">
        <v>307</v>
      </c>
      <c r="AT843" s="146" t="s">
        <v>125</v>
      </c>
      <c r="AU843" s="146" t="s">
        <v>131</v>
      </c>
      <c r="AY843" s="18" t="s">
        <v>122</v>
      </c>
      <c r="BE843" s="147">
        <f>IF(N843="základní",J843,0)</f>
        <v>0</v>
      </c>
      <c r="BF843" s="147">
        <f>IF(N843="snížená",J843,0)</f>
        <v>0</v>
      </c>
      <c r="BG843" s="147">
        <f>IF(N843="zákl. přenesená",J843,0)</f>
        <v>0</v>
      </c>
      <c r="BH843" s="147">
        <f>IF(N843="sníž. přenesená",J843,0)</f>
        <v>0</v>
      </c>
      <c r="BI843" s="147">
        <f>IF(N843="nulová",J843,0)</f>
        <v>0</v>
      </c>
      <c r="BJ843" s="18" t="s">
        <v>131</v>
      </c>
      <c r="BK843" s="147">
        <f>ROUND(I843*H843,2)</f>
        <v>46609.01</v>
      </c>
      <c r="BL843" s="18" t="s">
        <v>307</v>
      </c>
      <c r="BM843" s="146" t="s">
        <v>550</v>
      </c>
    </row>
    <row r="844" spans="2:47" s="1" customFormat="1" ht="12">
      <c r="B844" s="33"/>
      <c r="D844" s="148" t="s">
        <v>133</v>
      </c>
      <c r="F844" s="149" t="s">
        <v>551</v>
      </c>
      <c r="I844" s="89"/>
      <c r="L844" s="33"/>
      <c r="M844" s="150"/>
      <c r="N844" s="53"/>
      <c r="O844" s="53"/>
      <c r="P844" s="53"/>
      <c r="Q844" s="53"/>
      <c r="R844" s="53"/>
      <c r="S844" s="53"/>
      <c r="T844" s="54"/>
      <c r="AT844" s="18" t="s">
        <v>133</v>
      </c>
      <c r="AU844" s="18" t="s">
        <v>131</v>
      </c>
    </row>
    <row r="845" spans="2:51" s="12" customFormat="1" ht="12">
      <c r="B845" s="151"/>
      <c r="D845" s="148" t="s">
        <v>144</v>
      </c>
      <c r="E845" s="152" t="s">
        <v>3</v>
      </c>
      <c r="F845" s="153" t="s">
        <v>529</v>
      </c>
      <c r="H845" s="152" t="s">
        <v>3</v>
      </c>
      <c r="I845" s="154"/>
      <c r="L845" s="151"/>
      <c r="M845" s="155"/>
      <c r="N845" s="156"/>
      <c r="O845" s="156"/>
      <c r="P845" s="156"/>
      <c r="Q845" s="156"/>
      <c r="R845" s="156"/>
      <c r="S845" s="156"/>
      <c r="T845" s="157"/>
      <c r="AT845" s="152" t="s">
        <v>144</v>
      </c>
      <c r="AU845" s="152" t="s">
        <v>131</v>
      </c>
      <c r="AV845" s="12" t="s">
        <v>81</v>
      </c>
      <c r="AW845" s="12" t="s">
        <v>34</v>
      </c>
      <c r="AX845" s="12" t="s">
        <v>73</v>
      </c>
      <c r="AY845" s="152" t="s">
        <v>122</v>
      </c>
    </row>
    <row r="846" spans="2:51" s="12" customFormat="1" ht="12">
      <c r="B846" s="151"/>
      <c r="D846" s="148" t="s">
        <v>144</v>
      </c>
      <c r="E846" s="152" t="s">
        <v>3</v>
      </c>
      <c r="F846" s="153" t="s">
        <v>146</v>
      </c>
      <c r="H846" s="152" t="s">
        <v>3</v>
      </c>
      <c r="I846" s="154"/>
      <c r="L846" s="151"/>
      <c r="M846" s="155"/>
      <c r="N846" s="156"/>
      <c r="O846" s="156"/>
      <c r="P846" s="156"/>
      <c r="Q846" s="156"/>
      <c r="R846" s="156"/>
      <c r="S846" s="156"/>
      <c r="T846" s="157"/>
      <c r="AT846" s="152" t="s">
        <v>144</v>
      </c>
      <c r="AU846" s="152" t="s">
        <v>131</v>
      </c>
      <c r="AV846" s="12" t="s">
        <v>81</v>
      </c>
      <c r="AW846" s="12" t="s">
        <v>34</v>
      </c>
      <c r="AX846" s="12" t="s">
        <v>73</v>
      </c>
      <c r="AY846" s="152" t="s">
        <v>122</v>
      </c>
    </row>
    <row r="847" spans="2:51" s="12" customFormat="1" ht="12">
      <c r="B847" s="151"/>
      <c r="D847" s="148" t="s">
        <v>144</v>
      </c>
      <c r="E847" s="152" t="s">
        <v>3</v>
      </c>
      <c r="F847" s="153" t="s">
        <v>154</v>
      </c>
      <c r="H847" s="152" t="s">
        <v>3</v>
      </c>
      <c r="I847" s="154"/>
      <c r="L847" s="151"/>
      <c r="M847" s="155"/>
      <c r="N847" s="156"/>
      <c r="O847" s="156"/>
      <c r="P847" s="156"/>
      <c r="Q847" s="156"/>
      <c r="R847" s="156"/>
      <c r="S847" s="156"/>
      <c r="T847" s="157"/>
      <c r="AT847" s="152" t="s">
        <v>144</v>
      </c>
      <c r="AU847" s="152" t="s">
        <v>131</v>
      </c>
      <c r="AV847" s="12" t="s">
        <v>81</v>
      </c>
      <c r="AW847" s="12" t="s">
        <v>34</v>
      </c>
      <c r="AX847" s="12" t="s">
        <v>73</v>
      </c>
      <c r="AY847" s="152" t="s">
        <v>122</v>
      </c>
    </row>
    <row r="848" spans="2:51" s="13" customFormat="1" ht="12">
      <c r="B848" s="158"/>
      <c r="D848" s="148" t="s">
        <v>144</v>
      </c>
      <c r="E848" s="159" t="s">
        <v>3</v>
      </c>
      <c r="F848" s="160" t="s">
        <v>530</v>
      </c>
      <c r="H848" s="161">
        <v>27.29</v>
      </c>
      <c r="I848" s="162"/>
      <c r="L848" s="158"/>
      <c r="M848" s="163"/>
      <c r="N848" s="164"/>
      <c r="O848" s="164"/>
      <c r="P848" s="164"/>
      <c r="Q848" s="164"/>
      <c r="R848" s="164"/>
      <c r="S848" s="164"/>
      <c r="T848" s="165"/>
      <c r="AT848" s="159" t="s">
        <v>144</v>
      </c>
      <c r="AU848" s="159" t="s">
        <v>131</v>
      </c>
      <c r="AV848" s="13" t="s">
        <v>131</v>
      </c>
      <c r="AW848" s="13" t="s">
        <v>34</v>
      </c>
      <c r="AX848" s="13" t="s">
        <v>73</v>
      </c>
      <c r="AY848" s="159" t="s">
        <v>122</v>
      </c>
    </row>
    <row r="849" spans="2:51" s="13" customFormat="1" ht="12">
      <c r="B849" s="158"/>
      <c r="D849" s="148" t="s">
        <v>144</v>
      </c>
      <c r="E849" s="159" t="s">
        <v>3</v>
      </c>
      <c r="F849" s="160" t="s">
        <v>531</v>
      </c>
      <c r="H849" s="161">
        <v>0.42</v>
      </c>
      <c r="I849" s="162"/>
      <c r="L849" s="158"/>
      <c r="M849" s="163"/>
      <c r="N849" s="164"/>
      <c r="O849" s="164"/>
      <c r="P849" s="164"/>
      <c r="Q849" s="164"/>
      <c r="R849" s="164"/>
      <c r="S849" s="164"/>
      <c r="T849" s="165"/>
      <c r="AT849" s="159" t="s">
        <v>144</v>
      </c>
      <c r="AU849" s="159" t="s">
        <v>131</v>
      </c>
      <c r="AV849" s="13" t="s">
        <v>131</v>
      </c>
      <c r="AW849" s="13" t="s">
        <v>34</v>
      </c>
      <c r="AX849" s="13" t="s">
        <v>73</v>
      </c>
      <c r="AY849" s="159" t="s">
        <v>122</v>
      </c>
    </row>
    <row r="850" spans="2:51" s="13" customFormat="1" ht="12">
      <c r="B850" s="158"/>
      <c r="D850" s="148" t="s">
        <v>144</v>
      </c>
      <c r="E850" s="159" t="s">
        <v>3</v>
      </c>
      <c r="F850" s="160" t="s">
        <v>284</v>
      </c>
      <c r="H850" s="161">
        <v>-7.41</v>
      </c>
      <c r="I850" s="162"/>
      <c r="L850" s="158"/>
      <c r="M850" s="163"/>
      <c r="N850" s="164"/>
      <c r="O850" s="164"/>
      <c r="P850" s="164"/>
      <c r="Q850" s="164"/>
      <c r="R850" s="164"/>
      <c r="S850" s="164"/>
      <c r="T850" s="165"/>
      <c r="AT850" s="159" t="s">
        <v>144</v>
      </c>
      <c r="AU850" s="159" t="s">
        <v>131</v>
      </c>
      <c r="AV850" s="13" t="s">
        <v>131</v>
      </c>
      <c r="AW850" s="13" t="s">
        <v>34</v>
      </c>
      <c r="AX850" s="13" t="s">
        <v>73</v>
      </c>
      <c r="AY850" s="159" t="s">
        <v>122</v>
      </c>
    </row>
    <row r="851" spans="2:51" s="15" customFormat="1" ht="12">
      <c r="B851" s="174"/>
      <c r="D851" s="148" t="s">
        <v>144</v>
      </c>
      <c r="E851" s="175" t="s">
        <v>3</v>
      </c>
      <c r="F851" s="176" t="s">
        <v>179</v>
      </c>
      <c r="H851" s="177">
        <v>20.3</v>
      </c>
      <c r="I851" s="178"/>
      <c r="L851" s="174"/>
      <c r="M851" s="179"/>
      <c r="N851" s="180"/>
      <c r="O851" s="180"/>
      <c r="P851" s="180"/>
      <c r="Q851" s="180"/>
      <c r="R851" s="180"/>
      <c r="S851" s="180"/>
      <c r="T851" s="181"/>
      <c r="AT851" s="175" t="s">
        <v>144</v>
      </c>
      <c r="AU851" s="175" t="s">
        <v>131</v>
      </c>
      <c r="AV851" s="15" t="s">
        <v>139</v>
      </c>
      <c r="AW851" s="15" t="s">
        <v>34</v>
      </c>
      <c r="AX851" s="15" t="s">
        <v>73</v>
      </c>
      <c r="AY851" s="175" t="s">
        <v>122</v>
      </c>
    </row>
    <row r="852" spans="2:51" s="12" customFormat="1" ht="12">
      <c r="B852" s="151"/>
      <c r="D852" s="148" t="s">
        <v>144</v>
      </c>
      <c r="E852" s="152" t="s">
        <v>3</v>
      </c>
      <c r="F852" s="153" t="s">
        <v>156</v>
      </c>
      <c r="H852" s="152" t="s">
        <v>3</v>
      </c>
      <c r="I852" s="154"/>
      <c r="L852" s="151"/>
      <c r="M852" s="155"/>
      <c r="N852" s="156"/>
      <c r="O852" s="156"/>
      <c r="P852" s="156"/>
      <c r="Q852" s="156"/>
      <c r="R852" s="156"/>
      <c r="S852" s="156"/>
      <c r="T852" s="157"/>
      <c r="AT852" s="152" t="s">
        <v>144</v>
      </c>
      <c r="AU852" s="152" t="s">
        <v>131</v>
      </c>
      <c r="AV852" s="12" t="s">
        <v>81</v>
      </c>
      <c r="AW852" s="12" t="s">
        <v>34</v>
      </c>
      <c r="AX852" s="12" t="s">
        <v>73</v>
      </c>
      <c r="AY852" s="152" t="s">
        <v>122</v>
      </c>
    </row>
    <row r="853" spans="2:51" s="13" customFormat="1" ht="12">
      <c r="B853" s="158"/>
      <c r="D853" s="148" t="s">
        <v>144</v>
      </c>
      <c r="E853" s="159" t="s">
        <v>3</v>
      </c>
      <c r="F853" s="160" t="s">
        <v>532</v>
      </c>
      <c r="H853" s="161">
        <v>10.84</v>
      </c>
      <c r="I853" s="162"/>
      <c r="L853" s="158"/>
      <c r="M853" s="163"/>
      <c r="N853" s="164"/>
      <c r="O853" s="164"/>
      <c r="P853" s="164"/>
      <c r="Q853" s="164"/>
      <c r="R853" s="164"/>
      <c r="S853" s="164"/>
      <c r="T853" s="165"/>
      <c r="AT853" s="159" t="s">
        <v>144</v>
      </c>
      <c r="AU853" s="159" t="s">
        <v>131</v>
      </c>
      <c r="AV853" s="13" t="s">
        <v>131</v>
      </c>
      <c r="AW853" s="13" t="s">
        <v>34</v>
      </c>
      <c r="AX853" s="13" t="s">
        <v>73</v>
      </c>
      <c r="AY853" s="159" t="s">
        <v>122</v>
      </c>
    </row>
    <row r="854" spans="2:51" s="13" customFormat="1" ht="12">
      <c r="B854" s="158"/>
      <c r="D854" s="148" t="s">
        <v>144</v>
      </c>
      <c r="E854" s="159" t="s">
        <v>3</v>
      </c>
      <c r="F854" s="160" t="s">
        <v>286</v>
      </c>
      <c r="H854" s="161">
        <v>-3.12</v>
      </c>
      <c r="I854" s="162"/>
      <c r="L854" s="158"/>
      <c r="M854" s="163"/>
      <c r="N854" s="164"/>
      <c r="O854" s="164"/>
      <c r="P854" s="164"/>
      <c r="Q854" s="164"/>
      <c r="R854" s="164"/>
      <c r="S854" s="164"/>
      <c r="T854" s="165"/>
      <c r="AT854" s="159" t="s">
        <v>144</v>
      </c>
      <c r="AU854" s="159" t="s">
        <v>131</v>
      </c>
      <c r="AV854" s="13" t="s">
        <v>131</v>
      </c>
      <c r="AW854" s="13" t="s">
        <v>34</v>
      </c>
      <c r="AX854" s="13" t="s">
        <v>73</v>
      </c>
      <c r="AY854" s="159" t="s">
        <v>122</v>
      </c>
    </row>
    <row r="855" spans="2:51" s="15" customFormat="1" ht="12">
      <c r="B855" s="174"/>
      <c r="D855" s="148" t="s">
        <v>144</v>
      </c>
      <c r="E855" s="175" t="s">
        <v>3</v>
      </c>
      <c r="F855" s="176" t="s">
        <v>179</v>
      </c>
      <c r="H855" s="177">
        <v>7.72</v>
      </c>
      <c r="I855" s="178"/>
      <c r="L855" s="174"/>
      <c r="M855" s="179"/>
      <c r="N855" s="180"/>
      <c r="O855" s="180"/>
      <c r="P855" s="180"/>
      <c r="Q855" s="180"/>
      <c r="R855" s="180"/>
      <c r="S855" s="180"/>
      <c r="T855" s="181"/>
      <c r="AT855" s="175" t="s">
        <v>144</v>
      </c>
      <c r="AU855" s="175" t="s">
        <v>131</v>
      </c>
      <c r="AV855" s="15" t="s">
        <v>139</v>
      </c>
      <c r="AW855" s="15" t="s">
        <v>34</v>
      </c>
      <c r="AX855" s="15" t="s">
        <v>73</v>
      </c>
      <c r="AY855" s="175" t="s">
        <v>122</v>
      </c>
    </row>
    <row r="856" spans="2:51" s="12" customFormat="1" ht="12">
      <c r="B856" s="151"/>
      <c r="D856" s="148" t="s">
        <v>144</v>
      </c>
      <c r="E856" s="152" t="s">
        <v>3</v>
      </c>
      <c r="F856" s="153" t="s">
        <v>158</v>
      </c>
      <c r="H856" s="152" t="s">
        <v>3</v>
      </c>
      <c r="I856" s="154"/>
      <c r="L856" s="151"/>
      <c r="M856" s="155"/>
      <c r="N856" s="156"/>
      <c r="O856" s="156"/>
      <c r="P856" s="156"/>
      <c r="Q856" s="156"/>
      <c r="R856" s="156"/>
      <c r="S856" s="156"/>
      <c r="T856" s="157"/>
      <c r="AT856" s="152" t="s">
        <v>144</v>
      </c>
      <c r="AU856" s="152" t="s">
        <v>131</v>
      </c>
      <c r="AV856" s="12" t="s">
        <v>81</v>
      </c>
      <c r="AW856" s="12" t="s">
        <v>34</v>
      </c>
      <c r="AX856" s="12" t="s">
        <v>73</v>
      </c>
      <c r="AY856" s="152" t="s">
        <v>122</v>
      </c>
    </row>
    <row r="857" spans="2:51" s="13" customFormat="1" ht="12">
      <c r="B857" s="158"/>
      <c r="D857" s="148" t="s">
        <v>144</v>
      </c>
      <c r="E857" s="159" t="s">
        <v>3</v>
      </c>
      <c r="F857" s="160" t="s">
        <v>533</v>
      </c>
      <c r="H857" s="161">
        <v>14.56</v>
      </c>
      <c r="I857" s="162"/>
      <c r="L857" s="158"/>
      <c r="M857" s="163"/>
      <c r="N857" s="164"/>
      <c r="O857" s="164"/>
      <c r="P857" s="164"/>
      <c r="Q857" s="164"/>
      <c r="R857" s="164"/>
      <c r="S857" s="164"/>
      <c r="T857" s="165"/>
      <c r="AT857" s="159" t="s">
        <v>144</v>
      </c>
      <c r="AU857" s="159" t="s">
        <v>131</v>
      </c>
      <c r="AV857" s="13" t="s">
        <v>131</v>
      </c>
      <c r="AW857" s="13" t="s">
        <v>34</v>
      </c>
      <c r="AX857" s="13" t="s">
        <v>73</v>
      </c>
      <c r="AY857" s="159" t="s">
        <v>122</v>
      </c>
    </row>
    <row r="858" spans="2:51" s="13" customFormat="1" ht="12">
      <c r="B858" s="158"/>
      <c r="D858" s="148" t="s">
        <v>144</v>
      </c>
      <c r="E858" s="159" t="s">
        <v>3</v>
      </c>
      <c r="F858" s="160" t="s">
        <v>288</v>
      </c>
      <c r="H858" s="161">
        <v>-2.925</v>
      </c>
      <c r="I858" s="162"/>
      <c r="L858" s="158"/>
      <c r="M858" s="163"/>
      <c r="N858" s="164"/>
      <c r="O858" s="164"/>
      <c r="P858" s="164"/>
      <c r="Q858" s="164"/>
      <c r="R858" s="164"/>
      <c r="S858" s="164"/>
      <c r="T858" s="165"/>
      <c r="AT858" s="159" t="s">
        <v>144</v>
      </c>
      <c r="AU858" s="159" t="s">
        <v>131</v>
      </c>
      <c r="AV858" s="13" t="s">
        <v>131</v>
      </c>
      <c r="AW858" s="13" t="s">
        <v>34</v>
      </c>
      <c r="AX858" s="13" t="s">
        <v>73</v>
      </c>
      <c r="AY858" s="159" t="s">
        <v>122</v>
      </c>
    </row>
    <row r="859" spans="2:51" s="15" customFormat="1" ht="12">
      <c r="B859" s="174"/>
      <c r="D859" s="148" t="s">
        <v>144</v>
      </c>
      <c r="E859" s="175" t="s">
        <v>3</v>
      </c>
      <c r="F859" s="176" t="s">
        <v>179</v>
      </c>
      <c r="H859" s="177">
        <v>11.635</v>
      </c>
      <c r="I859" s="178"/>
      <c r="L859" s="174"/>
      <c r="M859" s="179"/>
      <c r="N859" s="180"/>
      <c r="O859" s="180"/>
      <c r="P859" s="180"/>
      <c r="Q859" s="180"/>
      <c r="R859" s="180"/>
      <c r="S859" s="180"/>
      <c r="T859" s="181"/>
      <c r="AT859" s="175" t="s">
        <v>144</v>
      </c>
      <c r="AU859" s="175" t="s">
        <v>131</v>
      </c>
      <c r="AV859" s="15" t="s">
        <v>139</v>
      </c>
      <c r="AW859" s="15" t="s">
        <v>34</v>
      </c>
      <c r="AX859" s="15" t="s">
        <v>73</v>
      </c>
      <c r="AY859" s="175" t="s">
        <v>122</v>
      </c>
    </row>
    <row r="860" spans="2:51" s="12" customFormat="1" ht="12">
      <c r="B860" s="151"/>
      <c r="D860" s="148" t="s">
        <v>144</v>
      </c>
      <c r="E860" s="152" t="s">
        <v>3</v>
      </c>
      <c r="F860" s="153" t="s">
        <v>184</v>
      </c>
      <c r="H860" s="152" t="s">
        <v>3</v>
      </c>
      <c r="I860" s="154"/>
      <c r="L860" s="151"/>
      <c r="M860" s="155"/>
      <c r="N860" s="156"/>
      <c r="O860" s="156"/>
      <c r="P860" s="156"/>
      <c r="Q860" s="156"/>
      <c r="R860" s="156"/>
      <c r="S860" s="156"/>
      <c r="T860" s="157"/>
      <c r="AT860" s="152" t="s">
        <v>144</v>
      </c>
      <c r="AU860" s="152" t="s">
        <v>131</v>
      </c>
      <c r="AV860" s="12" t="s">
        <v>81</v>
      </c>
      <c r="AW860" s="12" t="s">
        <v>34</v>
      </c>
      <c r="AX860" s="12" t="s">
        <v>73</v>
      </c>
      <c r="AY860" s="152" t="s">
        <v>122</v>
      </c>
    </row>
    <row r="861" spans="2:51" s="13" customFormat="1" ht="12">
      <c r="B861" s="158"/>
      <c r="D861" s="148" t="s">
        <v>144</v>
      </c>
      <c r="E861" s="159" t="s">
        <v>3</v>
      </c>
      <c r="F861" s="160" t="s">
        <v>534</v>
      </c>
      <c r="H861" s="161">
        <v>9.44</v>
      </c>
      <c r="I861" s="162"/>
      <c r="L861" s="158"/>
      <c r="M861" s="163"/>
      <c r="N861" s="164"/>
      <c r="O861" s="164"/>
      <c r="P861" s="164"/>
      <c r="Q861" s="164"/>
      <c r="R861" s="164"/>
      <c r="S861" s="164"/>
      <c r="T861" s="165"/>
      <c r="AT861" s="159" t="s">
        <v>144</v>
      </c>
      <c r="AU861" s="159" t="s">
        <v>131</v>
      </c>
      <c r="AV861" s="13" t="s">
        <v>131</v>
      </c>
      <c r="AW861" s="13" t="s">
        <v>34</v>
      </c>
      <c r="AX861" s="13" t="s">
        <v>73</v>
      </c>
      <c r="AY861" s="159" t="s">
        <v>122</v>
      </c>
    </row>
    <row r="862" spans="2:51" s="13" customFormat="1" ht="12">
      <c r="B862" s="158"/>
      <c r="D862" s="148" t="s">
        <v>144</v>
      </c>
      <c r="E862" s="159" t="s">
        <v>3</v>
      </c>
      <c r="F862" s="160" t="s">
        <v>290</v>
      </c>
      <c r="H862" s="161">
        <v>-1.17</v>
      </c>
      <c r="I862" s="162"/>
      <c r="L862" s="158"/>
      <c r="M862" s="163"/>
      <c r="N862" s="164"/>
      <c r="O862" s="164"/>
      <c r="P862" s="164"/>
      <c r="Q862" s="164"/>
      <c r="R862" s="164"/>
      <c r="S862" s="164"/>
      <c r="T862" s="165"/>
      <c r="AT862" s="159" t="s">
        <v>144</v>
      </c>
      <c r="AU862" s="159" t="s">
        <v>131</v>
      </c>
      <c r="AV862" s="13" t="s">
        <v>131</v>
      </c>
      <c r="AW862" s="13" t="s">
        <v>34</v>
      </c>
      <c r="AX862" s="13" t="s">
        <v>73</v>
      </c>
      <c r="AY862" s="159" t="s">
        <v>122</v>
      </c>
    </row>
    <row r="863" spans="2:51" s="15" customFormat="1" ht="12">
      <c r="B863" s="174"/>
      <c r="D863" s="148" t="s">
        <v>144</v>
      </c>
      <c r="E863" s="175" t="s">
        <v>3</v>
      </c>
      <c r="F863" s="176" t="s">
        <v>179</v>
      </c>
      <c r="H863" s="177">
        <v>8.27</v>
      </c>
      <c r="I863" s="178"/>
      <c r="L863" s="174"/>
      <c r="M863" s="179"/>
      <c r="N863" s="180"/>
      <c r="O863" s="180"/>
      <c r="P863" s="180"/>
      <c r="Q863" s="180"/>
      <c r="R863" s="180"/>
      <c r="S863" s="180"/>
      <c r="T863" s="181"/>
      <c r="AT863" s="175" t="s">
        <v>144</v>
      </c>
      <c r="AU863" s="175" t="s">
        <v>131</v>
      </c>
      <c r="AV863" s="15" t="s">
        <v>139</v>
      </c>
      <c r="AW863" s="15" t="s">
        <v>34</v>
      </c>
      <c r="AX863" s="15" t="s">
        <v>73</v>
      </c>
      <c r="AY863" s="175" t="s">
        <v>122</v>
      </c>
    </row>
    <row r="864" spans="2:51" s="12" customFormat="1" ht="12">
      <c r="B864" s="151"/>
      <c r="D864" s="148" t="s">
        <v>144</v>
      </c>
      <c r="E864" s="152" t="s">
        <v>3</v>
      </c>
      <c r="F864" s="153" t="s">
        <v>187</v>
      </c>
      <c r="H864" s="152" t="s">
        <v>3</v>
      </c>
      <c r="I864" s="154"/>
      <c r="L864" s="151"/>
      <c r="M864" s="155"/>
      <c r="N864" s="156"/>
      <c r="O864" s="156"/>
      <c r="P864" s="156"/>
      <c r="Q864" s="156"/>
      <c r="R864" s="156"/>
      <c r="S864" s="156"/>
      <c r="T864" s="157"/>
      <c r="AT864" s="152" t="s">
        <v>144</v>
      </c>
      <c r="AU864" s="152" t="s">
        <v>131</v>
      </c>
      <c r="AV864" s="12" t="s">
        <v>81</v>
      </c>
      <c r="AW864" s="12" t="s">
        <v>34</v>
      </c>
      <c r="AX864" s="12" t="s">
        <v>73</v>
      </c>
      <c r="AY864" s="152" t="s">
        <v>122</v>
      </c>
    </row>
    <row r="865" spans="2:51" s="13" customFormat="1" ht="12">
      <c r="B865" s="158"/>
      <c r="D865" s="148" t="s">
        <v>144</v>
      </c>
      <c r="E865" s="159" t="s">
        <v>3</v>
      </c>
      <c r="F865" s="160" t="s">
        <v>535</v>
      </c>
      <c r="H865" s="161">
        <v>9.4</v>
      </c>
      <c r="I865" s="162"/>
      <c r="L865" s="158"/>
      <c r="M865" s="163"/>
      <c r="N865" s="164"/>
      <c r="O865" s="164"/>
      <c r="P865" s="164"/>
      <c r="Q865" s="164"/>
      <c r="R865" s="164"/>
      <c r="S865" s="164"/>
      <c r="T865" s="165"/>
      <c r="AT865" s="159" t="s">
        <v>144</v>
      </c>
      <c r="AU865" s="159" t="s">
        <v>131</v>
      </c>
      <c r="AV865" s="13" t="s">
        <v>131</v>
      </c>
      <c r="AW865" s="13" t="s">
        <v>34</v>
      </c>
      <c r="AX865" s="13" t="s">
        <v>73</v>
      </c>
      <c r="AY865" s="159" t="s">
        <v>122</v>
      </c>
    </row>
    <row r="866" spans="2:51" s="13" customFormat="1" ht="12">
      <c r="B866" s="158"/>
      <c r="D866" s="148" t="s">
        <v>144</v>
      </c>
      <c r="E866" s="159" t="s">
        <v>3</v>
      </c>
      <c r="F866" s="160" t="s">
        <v>290</v>
      </c>
      <c r="H866" s="161">
        <v>-1.17</v>
      </c>
      <c r="I866" s="162"/>
      <c r="L866" s="158"/>
      <c r="M866" s="163"/>
      <c r="N866" s="164"/>
      <c r="O866" s="164"/>
      <c r="P866" s="164"/>
      <c r="Q866" s="164"/>
      <c r="R866" s="164"/>
      <c r="S866" s="164"/>
      <c r="T866" s="165"/>
      <c r="AT866" s="159" t="s">
        <v>144</v>
      </c>
      <c r="AU866" s="159" t="s">
        <v>131</v>
      </c>
      <c r="AV866" s="13" t="s">
        <v>131</v>
      </c>
      <c r="AW866" s="13" t="s">
        <v>34</v>
      </c>
      <c r="AX866" s="13" t="s">
        <v>73</v>
      </c>
      <c r="AY866" s="159" t="s">
        <v>122</v>
      </c>
    </row>
    <row r="867" spans="2:51" s="15" customFormat="1" ht="12">
      <c r="B867" s="174"/>
      <c r="D867" s="148" t="s">
        <v>144</v>
      </c>
      <c r="E867" s="175" t="s">
        <v>3</v>
      </c>
      <c r="F867" s="176" t="s">
        <v>179</v>
      </c>
      <c r="H867" s="177">
        <v>8.23</v>
      </c>
      <c r="I867" s="178"/>
      <c r="L867" s="174"/>
      <c r="M867" s="179"/>
      <c r="N867" s="180"/>
      <c r="O867" s="180"/>
      <c r="P867" s="180"/>
      <c r="Q867" s="180"/>
      <c r="R867" s="180"/>
      <c r="S867" s="180"/>
      <c r="T867" s="181"/>
      <c r="AT867" s="175" t="s">
        <v>144</v>
      </c>
      <c r="AU867" s="175" t="s">
        <v>131</v>
      </c>
      <c r="AV867" s="15" t="s">
        <v>139</v>
      </c>
      <c r="AW867" s="15" t="s">
        <v>34</v>
      </c>
      <c r="AX867" s="15" t="s">
        <v>73</v>
      </c>
      <c r="AY867" s="175" t="s">
        <v>122</v>
      </c>
    </row>
    <row r="868" spans="2:51" s="12" customFormat="1" ht="12">
      <c r="B868" s="151"/>
      <c r="D868" s="148" t="s">
        <v>144</v>
      </c>
      <c r="E868" s="152" t="s">
        <v>3</v>
      </c>
      <c r="F868" s="153" t="s">
        <v>189</v>
      </c>
      <c r="H868" s="152" t="s">
        <v>3</v>
      </c>
      <c r="I868" s="154"/>
      <c r="L868" s="151"/>
      <c r="M868" s="155"/>
      <c r="N868" s="156"/>
      <c r="O868" s="156"/>
      <c r="P868" s="156"/>
      <c r="Q868" s="156"/>
      <c r="R868" s="156"/>
      <c r="S868" s="156"/>
      <c r="T868" s="157"/>
      <c r="AT868" s="152" t="s">
        <v>144</v>
      </c>
      <c r="AU868" s="152" t="s">
        <v>131</v>
      </c>
      <c r="AV868" s="12" t="s">
        <v>81</v>
      </c>
      <c r="AW868" s="12" t="s">
        <v>34</v>
      </c>
      <c r="AX868" s="12" t="s">
        <v>73</v>
      </c>
      <c r="AY868" s="152" t="s">
        <v>122</v>
      </c>
    </row>
    <row r="869" spans="2:51" s="13" customFormat="1" ht="12">
      <c r="B869" s="158"/>
      <c r="D869" s="148" t="s">
        <v>144</v>
      </c>
      <c r="E869" s="159" t="s">
        <v>3</v>
      </c>
      <c r="F869" s="160" t="s">
        <v>536</v>
      </c>
      <c r="H869" s="161">
        <v>11.32</v>
      </c>
      <c r="I869" s="162"/>
      <c r="L869" s="158"/>
      <c r="M869" s="163"/>
      <c r="N869" s="164"/>
      <c r="O869" s="164"/>
      <c r="P869" s="164"/>
      <c r="Q869" s="164"/>
      <c r="R869" s="164"/>
      <c r="S869" s="164"/>
      <c r="T869" s="165"/>
      <c r="AT869" s="159" t="s">
        <v>144</v>
      </c>
      <c r="AU869" s="159" t="s">
        <v>131</v>
      </c>
      <c r="AV869" s="13" t="s">
        <v>131</v>
      </c>
      <c r="AW869" s="13" t="s">
        <v>34</v>
      </c>
      <c r="AX869" s="13" t="s">
        <v>73</v>
      </c>
      <c r="AY869" s="159" t="s">
        <v>122</v>
      </c>
    </row>
    <row r="870" spans="2:51" s="13" customFormat="1" ht="12">
      <c r="B870" s="158"/>
      <c r="D870" s="148" t="s">
        <v>144</v>
      </c>
      <c r="E870" s="159" t="s">
        <v>3</v>
      </c>
      <c r="F870" s="160" t="s">
        <v>293</v>
      </c>
      <c r="H870" s="161">
        <v>-2.73</v>
      </c>
      <c r="I870" s="162"/>
      <c r="L870" s="158"/>
      <c r="M870" s="163"/>
      <c r="N870" s="164"/>
      <c r="O870" s="164"/>
      <c r="P870" s="164"/>
      <c r="Q870" s="164"/>
      <c r="R870" s="164"/>
      <c r="S870" s="164"/>
      <c r="T870" s="165"/>
      <c r="AT870" s="159" t="s">
        <v>144</v>
      </c>
      <c r="AU870" s="159" t="s">
        <v>131</v>
      </c>
      <c r="AV870" s="13" t="s">
        <v>131</v>
      </c>
      <c r="AW870" s="13" t="s">
        <v>34</v>
      </c>
      <c r="AX870" s="13" t="s">
        <v>73</v>
      </c>
      <c r="AY870" s="159" t="s">
        <v>122</v>
      </c>
    </row>
    <row r="871" spans="2:51" s="15" customFormat="1" ht="12">
      <c r="B871" s="174"/>
      <c r="D871" s="148" t="s">
        <v>144</v>
      </c>
      <c r="E871" s="175" t="s">
        <v>3</v>
      </c>
      <c r="F871" s="176" t="s">
        <v>179</v>
      </c>
      <c r="H871" s="177">
        <v>8.59</v>
      </c>
      <c r="I871" s="178"/>
      <c r="L871" s="174"/>
      <c r="M871" s="179"/>
      <c r="N871" s="180"/>
      <c r="O871" s="180"/>
      <c r="P871" s="180"/>
      <c r="Q871" s="180"/>
      <c r="R871" s="180"/>
      <c r="S871" s="180"/>
      <c r="T871" s="181"/>
      <c r="AT871" s="175" t="s">
        <v>144</v>
      </c>
      <c r="AU871" s="175" t="s">
        <v>131</v>
      </c>
      <c r="AV871" s="15" t="s">
        <v>139</v>
      </c>
      <c r="AW871" s="15" t="s">
        <v>34</v>
      </c>
      <c r="AX871" s="15" t="s">
        <v>73</v>
      </c>
      <c r="AY871" s="175" t="s">
        <v>122</v>
      </c>
    </row>
    <row r="872" spans="2:51" s="12" customFormat="1" ht="12">
      <c r="B872" s="151"/>
      <c r="D872" s="148" t="s">
        <v>144</v>
      </c>
      <c r="E872" s="152" t="s">
        <v>3</v>
      </c>
      <c r="F872" s="153" t="s">
        <v>192</v>
      </c>
      <c r="H872" s="152" t="s">
        <v>3</v>
      </c>
      <c r="I872" s="154"/>
      <c r="L872" s="151"/>
      <c r="M872" s="155"/>
      <c r="N872" s="156"/>
      <c r="O872" s="156"/>
      <c r="P872" s="156"/>
      <c r="Q872" s="156"/>
      <c r="R872" s="156"/>
      <c r="S872" s="156"/>
      <c r="T872" s="157"/>
      <c r="AT872" s="152" t="s">
        <v>144</v>
      </c>
      <c r="AU872" s="152" t="s">
        <v>131</v>
      </c>
      <c r="AV872" s="12" t="s">
        <v>81</v>
      </c>
      <c r="AW872" s="12" t="s">
        <v>34</v>
      </c>
      <c r="AX872" s="12" t="s">
        <v>73</v>
      </c>
      <c r="AY872" s="152" t="s">
        <v>122</v>
      </c>
    </row>
    <row r="873" spans="2:51" s="13" customFormat="1" ht="12">
      <c r="B873" s="158"/>
      <c r="D873" s="148" t="s">
        <v>144</v>
      </c>
      <c r="E873" s="159" t="s">
        <v>3</v>
      </c>
      <c r="F873" s="160" t="s">
        <v>537</v>
      </c>
      <c r="H873" s="161">
        <v>11.04</v>
      </c>
      <c r="I873" s="162"/>
      <c r="L873" s="158"/>
      <c r="M873" s="163"/>
      <c r="N873" s="164"/>
      <c r="O873" s="164"/>
      <c r="P873" s="164"/>
      <c r="Q873" s="164"/>
      <c r="R873" s="164"/>
      <c r="S873" s="164"/>
      <c r="T873" s="165"/>
      <c r="AT873" s="159" t="s">
        <v>144</v>
      </c>
      <c r="AU873" s="159" t="s">
        <v>131</v>
      </c>
      <c r="AV873" s="13" t="s">
        <v>131</v>
      </c>
      <c r="AW873" s="13" t="s">
        <v>34</v>
      </c>
      <c r="AX873" s="13" t="s">
        <v>73</v>
      </c>
      <c r="AY873" s="159" t="s">
        <v>122</v>
      </c>
    </row>
    <row r="874" spans="2:51" s="13" customFormat="1" ht="12">
      <c r="B874" s="158"/>
      <c r="D874" s="148" t="s">
        <v>144</v>
      </c>
      <c r="E874" s="159" t="s">
        <v>3</v>
      </c>
      <c r="F874" s="160" t="s">
        <v>295</v>
      </c>
      <c r="H874" s="161">
        <v>-2.34</v>
      </c>
      <c r="I874" s="162"/>
      <c r="L874" s="158"/>
      <c r="M874" s="163"/>
      <c r="N874" s="164"/>
      <c r="O874" s="164"/>
      <c r="P874" s="164"/>
      <c r="Q874" s="164"/>
      <c r="R874" s="164"/>
      <c r="S874" s="164"/>
      <c r="T874" s="165"/>
      <c r="AT874" s="159" t="s">
        <v>144</v>
      </c>
      <c r="AU874" s="159" t="s">
        <v>131</v>
      </c>
      <c r="AV874" s="13" t="s">
        <v>131</v>
      </c>
      <c r="AW874" s="13" t="s">
        <v>34</v>
      </c>
      <c r="AX874" s="13" t="s">
        <v>73</v>
      </c>
      <c r="AY874" s="159" t="s">
        <v>122</v>
      </c>
    </row>
    <row r="875" spans="2:51" s="15" customFormat="1" ht="12">
      <c r="B875" s="174"/>
      <c r="D875" s="148" t="s">
        <v>144</v>
      </c>
      <c r="E875" s="175" t="s">
        <v>3</v>
      </c>
      <c r="F875" s="176" t="s">
        <v>179</v>
      </c>
      <c r="H875" s="177">
        <v>8.7</v>
      </c>
      <c r="I875" s="178"/>
      <c r="L875" s="174"/>
      <c r="M875" s="179"/>
      <c r="N875" s="180"/>
      <c r="O875" s="180"/>
      <c r="P875" s="180"/>
      <c r="Q875" s="180"/>
      <c r="R875" s="180"/>
      <c r="S875" s="180"/>
      <c r="T875" s="181"/>
      <c r="AT875" s="175" t="s">
        <v>144</v>
      </c>
      <c r="AU875" s="175" t="s">
        <v>131</v>
      </c>
      <c r="AV875" s="15" t="s">
        <v>139</v>
      </c>
      <c r="AW875" s="15" t="s">
        <v>34</v>
      </c>
      <c r="AX875" s="15" t="s">
        <v>73</v>
      </c>
      <c r="AY875" s="175" t="s">
        <v>122</v>
      </c>
    </row>
    <row r="876" spans="2:51" s="12" customFormat="1" ht="12">
      <c r="B876" s="151"/>
      <c r="D876" s="148" t="s">
        <v>144</v>
      </c>
      <c r="E876" s="152" t="s">
        <v>3</v>
      </c>
      <c r="F876" s="153" t="s">
        <v>195</v>
      </c>
      <c r="H876" s="152" t="s">
        <v>3</v>
      </c>
      <c r="I876" s="154"/>
      <c r="L876" s="151"/>
      <c r="M876" s="155"/>
      <c r="N876" s="156"/>
      <c r="O876" s="156"/>
      <c r="P876" s="156"/>
      <c r="Q876" s="156"/>
      <c r="R876" s="156"/>
      <c r="S876" s="156"/>
      <c r="T876" s="157"/>
      <c r="AT876" s="152" t="s">
        <v>144</v>
      </c>
      <c r="AU876" s="152" t="s">
        <v>131</v>
      </c>
      <c r="AV876" s="12" t="s">
        <v>81</v>
      </c>
      <c r="AW876" s="12" t="s">
        <v>34</v>
      </c>
      <c r="AX876" s="12" t="s">
        <v>73</v>
      </c>
      <c r="AY876" s="152" t="s">
        <v>122</v>
      </c>
    </row>
    <row r="877" spans="2:51" s="13" customFormat="1" ht="12">
      <c r="B877" s="158"/>
      <c r="D877" s="148" t="s">
        <v>144</v>
      </c>
      <c r="E877" s="159" t="s">
        <v>3</v>
      </c>
      <c r="F877" s="160" t="s">
        <v>538</v>
      </c>
      <c r="H877" s="161">
        <v>9.12</v>
      </c>
      <c r="I877" s="162"/>
      <c r="L877" s="158"/>
      <c r="M877" s="163"/>
      <c r="N877" s="164"/>
      <c r="O877" s="164"/>
      <c r="P877" s="164"/>
      <c r="Q877" s="164"/>
      <c r="R877" s="164"/>
      <c r="S877" s="164"/>
      <c r="T877" s="165"/>
      <c r="AT877" s="159" t="s">
        <v>144</v>
      </c>
      <c r="AU877" s="159" t="s">
        <v>131</v>
      </c>
      <c r="AV877" s="13" t="s">
        <v>131</v>
      </c>
      <c r="AW877" s="13" t="s">
        <v>34</v>
      </c>
      <c r="AX877" s="13" t="s">
        <v>73</v>
      </c>
      <c r="AY877" s="159" t="s">
        <v>122</v>
      </c>
    </row>
    <row r="878" spans="2:51" s="13" customFormat="1" ht="12">
      <c r="B878" s="158"/>
      <c r="D878" s="148" t="s">
        <v>144</v>
      </c>
      <c r="E878" s="159" t="s">
        <v>3</v>
      </c>
      <c r="F878" s="160" t="s">
        <v>290</v>
      </c>
      <c r="H878" s="161">
        <v>-1.17</v>
      </c>
      <c r="I878" s="162"/>
      <c r="L878" s="158"/>
      <c r="M878" s="163"/>
      <c r="N878" s="164"/>
      <c r="O878" s="164"/>
      <c r="P878" s="164"/>
      <c r="Q878" s="164"/>
      <c r="R878" s="164"/>
      <c r="S878" s="164"/>
      <c r="T878" s="165"/>
      <c r="AT878" s="159" t="s">
        <v>144</v>
      </c>
      <c r="AU878" s="159" t="s">
        <v>131</v>
      </c>
      <c r="AV878" s="13" t="s">
        <v>131</v>
      </c>
      <c r="AW878" s="13" t="s">
        <v>34</v>
      </c>
      <c r="AX878" s="13" t="s">
        <v>73</v>
      </c>
      <c r="AY878" s="159" t="s">
        <v>122</v>
      </c>
    </row>
    <row r="879" spans="2:51" s="15" customFormat="1" ht="12">
      <c r="B879" s="174"/>
      <c r="D879" s="148" t="s">
        <v>144</v>
      </c>
      <c r="E879" s="175" t="s">
        <v>3</v>
      </c>
      <c r="F879" s="176" t="s">
        <v>179</v>
      </c>
      <c r="H879" s="177">
        <v>7.95</v>
      </c>
      <c r="I879" s="178"/>
      <c r="L879" s="174"/>
      <c r="M879" s="179"/>
      <c r="N879" s="180"/>
      <c r="O879" s="180"/>
      <c r="P879" s="180"/>
      <c r="Q879" s="180"/>
      <c r="R879" s="180"/>
      <c r="S879" s="180"/>
      <c r="T879" s="181"/>
      <c r="AT879" s="175" t="s">
        <v>144</v>
      </c>
      <c r="AU879" s="175" t="s">
        <v>131</v>
      </c>
      <c r="AV879" s="15" t="s">
        <v>139</v>
      </c>
      <c r="AW879" s="15" t="s">
        <v>34</v>
      </c>
      <c r="AX879" s="15" t="s">
        <v>73</v>
      </c>
      <c r="AY879" s="175" t="s">
        <v>122</v>
      </c>
    </row>
    <row r="880" spans="2:51" s="12" customFormat="1" ht="12">
      <c r="B880" s="151"/>
      <c r="D880" s="148" t="s">
        <v>144</v>
      </c>
      <c r="E880" s="152" t="s">
        <v>3</v>
      </c>
      <c r="F880" s="153" t="s">
        <v>162</v>
      </c>
      <c r="H880" s="152" t="s">
        <v>3</v>
      </c>
      <c r="I880" s="154"/>
      <c r="L880" s="151"/>
      <c r="M880" s="155"/>
      <c r="N880" s="156"/>
      <c r="O880" s="156"/>
      <c r="P880" s="156"/>
      <c r="Q880" s="156"/>
      <c r="R880" s="156"/>
      <c r="S880" s="156"/>
      <c r="T880" s="157"/>
      <c r="AT880" s="152" t="s">
        <v>144</v>
      </c>
      <c r="AU880" s="152" t="s">
        <v>131</v>
      </c>
      <c r="AV880" s="12" t="s">
        <v>81</v>
      </c>
      <c r="AW880" s="12" t="s">
        <v>34</v>
      </c>
      <c r="AX880" s="12" t="s">
        <v>73</v>
      </c>
      <c r="AY880" s="152" t="s">
        <v>122</v>
      </c>
    </row>
    <row r="881" spans="2:51" s="13" customFormat="1" ht="12">
      <c r="B881" s="158"/>
      <c r="D881" s="148" t="s">
        <v>144</v>
      </c>
      <c r="E881" s="159" t="s">
        <v>3</v>
      </c>
      <c r="F881" s="160" t="s">
        <v>297</v>
      </c>
      <c r="H881" s="161">
        <v>7.469</v>
      </c>
      <c r="I881" s="162"/>
      <c r="L881" s="158"/>
      <c r="M881" s="163"/>
      <c r="N881" s="164"/>
      <c r="O881" s="164"/>
      <c r="P881" s="164"/>
      <c r="Q881" s="164"/>
      <c r="R881" s="164"/>
      <c r="S881" s="164"/>
      <c r="T881" s="165"/>
      <c r="AT881" s="159" t="s">
        <v>144</v>
      </c>
      <c r="AU881" s="159" t="s">
        <v>131</v>
      </c>
      <c r="AV881" s="13" t="s">
        <v>131</v>
      </c>
      <c r="AW881" s="13" t="s">
        <v>34</v>
      </c>
      <c r="AX881" s="13" t="s">
        <v>73</v>
      </c>
      <c r="AY881" s="159" t="s">
        <v>122</v>
      </c>
    </row>
    <row r="882" spans="2:51" s="13" customFormat="1" ht="12">
      <c r="B882" s="158"/>
      <c r="D882" s="148" t="s">
        <v>144</v>
      </c>
      <c r="E882" s="159" t="s">
        <v>3</v>
      </c>
      <c r="F882" s="160" t="s">
        <v>298</v>
      </c>
      <c r="H882" s="161">
        <v>7.742</v>
      </c>
      <c r="I882" s="162"/>
      <c r="L882" s="158"/>
      <c r="M882" s="163"/>
      <c r="N882" s="164"/>
      <c r="O882" s="164"/>
      <c r="P882" s="164"/>
      <c r="Q882" s="164"/>
      <c r="R882" s="164"/>
      <c r="S882" s="164"/>
      <c r="T882" s="165"/>
      <c r="AT882" s="159" t="s">
        <v>144</v>
      </c>
      <c r="AU882" s="159" t="s">
        <v>131</v>
      </c>
      <c r="AV882" s="13" t="s">
        <v>131</v>
      </c>
      <c r="AW882" s="13" t="s">
        <v>34</v>
      </c>
      <c r="AX882" s="13" t="s">
        <v>73</v>
      </c>
      <c r="AY882" s="159" t="s">
        <v>122</v>
      </c>
    </row>
    <row r="883" spans="2:51" s="15" customFormat="1" ht="12">
      <c r="B883" s="174"/>
      <c r="D883" s="148" t="s">
        <v>144</v>
      </c>
      <c r="E883" s="175" t="s">
        <v>3</v>
      </c>
      <c r="F883" s="176" t="s">
        <v>179</v>
      </c>
      <c r="H883" s="177">
        <v>15.211</v>
      </c>
      <c r="I883" s="178"/>
      <c r="L883" s="174"/>
      <c r="M883" s="179"/>
      <c r="N883" s="180"/>
      <c r="O883" s="180"/>
      <c r="P883" s="180"/>
      <c r="Q883" s="180"/>
      <c r="R883" s="180"/>
      <c r="S883" s="180"/>
      <c r="T883" s="181"/>
      <c r="AT883" s="175" t="s">
        <v>144</v>
      </c>
      <c r="AU883" s="175" t="s">
        <v>131</v>
      </c>
      <c r="AV883" s="15" t="s">
        <v>139</v>
      </c>
      <c r="AW883" s="15" t="s">
        <v>34</v>
      </c>
      <c r="AX883" s="15" t="s">
        <v>73</v>
      </c>
      <c r="AY883" s="175" t="s">
        <v>122</v>
      </c>
    </row>
    <row r="884" spans="2:51" s="12" customFormat="1" ht="12">
      <c r="B884" s="151"/>
      <c r="D884" s="148" t="s">
        <v>144</v>
      </c>
      <c r="E884" s="152" t="s">
        <v>3</v>
      </c>
      <c r="F884" s="153" t="s">
        <v>166</v>
      </c>
      <c r="H884" s="152" t="s">
        <v>3</v>
      </c>
      <c r="I884" s="154"/>
      <c r="L884" s="151"/>
      <c r="M884" s="155"/>
      <c r="N884" s="156"/>
      <c r="O884" s="156"/>
      <c r="P884" s="156"/>
      <c r="Q884" s="156"/>
      <c r="R884" s="156"/>
      <c r="S884" s="156"/>
      <c r="T884" s="157"/>
      <c r="AT884" s="152" t="s">
        <v>144</v>
      </c>
      <c r="AU884" s="152" t="s">
        <v>131</v>
      </c>
      <c r="AV884" s="12" t="s">
        <v>81</v>
      </c>
      <c r="AW884" s="12" t="s">
        <v>34</v>
      </c>
      <c r="AX884" s="12" t="s">
        <v>73</v>
      </c>
      <c r="AY884" s="152" t="s">
        <v>122</v>
      </c>
    </row>
    <row r="885" spans="2:51" s="13" customFormat="1" ht="12">
      <c r="B885" s="158"/>
      <c r="D885" s="148" t="s">
        <v>144</v>
      </c>
      <c r="E885" s="159" t="s">
        <v>3</v>
      </c>
      <c r="F885" s="160" t="s">
        <v>539</v>
      </c>
      <c r="H885" s="161">
        <v>14.58</v>
      </c>
      <c r="I885" s="162"/>
      <c r="L885" s="158"/>
      <c r="M885" s="163"/>
      <c r="N885" s="164"/>
      <c r="O885" s="164"/>
      <c r="P885" s="164"/>
      <c r="Q885" s="164"/>
      <c r="R885" s="164"/>
      <c r="S885" s="164"/>
      <c r="T885" s="165"/>
      <c r="AT885" s="159" t="s">
        <v>144</v>
      </c>
      <c r="AU885" s="159" t="s">
        <v>131</v>
      </c>
      <c r="AV885" s="13" t="s">
        <v>131</v>
      </c>
      <c r="AW885" s="13" t="s">
        <v>34</v>
      </c>
      <c r="AX885" s="13" t="s">
        <v>73</v>
      </c>
      <c r="AY885" s="159" t="s">
        <v>122</v>
      </c>
    </row>
    <row r="886" spans="2:51" s="13" customFormat="1" ht="12">
      <c r="B886" s="158"/>
      <c r="D886" s="148" t="s">
        <v>144</v>
      </c>
      <c r="E886" s="159" t="s">
        <v>3</v>
      </c>
      <c r="F886" s="160" t="s">
        <v>300</v>
      </c>
      <c r="H886" s="161">
        <v>-1.17</v>
      </c>
      <c r="I886" s="162"/>
      <c r="L886" s="158"/>
      <c r="M886" s="163"/>
      <c r="N886" s="164"/>
      <c r="O886" s="164"/>
      <c r="P886" s="164"/>
      <c r="Q886" s="164"/>
      <c r="R886" s="164"/>
      <c r="S886" s="164"/>
      <c r="T886" s="165"/>
      <c r="AT886" s="159" t="s">
        <v>144</v>
      </c>
      <c r="AU886" s="159" t="s">
        <v>131</v>
      </c>
      <c r="AV886" s="13" t="s">
        <v>131</v>
      </c>
      <c r="AW886" s="13" t="s">
        <v>34</v>
      </c>
      <c r="AX886" s="13" t="s">
        <v>73</v>
      </c>
      <c r="AY886" s="159" t="s">
        <v>122</v>
      </c>
    </row>
    <row r="887" spans="2:51" s="15" customFormat="1" ht="12">
      <c r="B887" s="174"/>
      <c r="D887" s="148" t="s">
        <v>144</v>
      </c>
      <c r="E887" s="175" t="s">
        <v>3</v>
      </c>
      <c r="F887" s="176" t="s">
        <v>179</v>
      </c>
      <c r="H887" s="177">
        <v>13.41</v>
      </c>
      <c r="I887" s="178"/>
      <c r="L887" s="174"/>
      <c r="M887" s="179"/>
      <c r="N887" s="180"/>
      <c r="O887" s="180"/>
      <c r="P887" s="180"/>
      <c r="Q887" s="180"/>
      <c r="R887" s="180"/>
      <c r="S887" s="180"/>
      <c r="T887" s="181"/>
      <c r="AT887" s="175" t="s">
        <v>144</v>
      </c>
      <c r="AU887" s="175" t="s">
        <v>131</v>
      </c>
      <c r="AV887" s="15" t="s">
        <v>139</v>
      </c>
      <c r="AW887" s="15" t="s">
        <v>34</v>
      </c>
      <c r="AX887" s="15" t="s">
        <v>73</v>
      </c>
      <c r="AY887" s="175" t="s">
        <v>122</v>
      </c>
    </row>
    <row r="888" spans="2:51" s="12" customFormat="1" ht="12">
      <c r="B888" s="151"/>
      <c r="D888" s="148" t="s">
        <v>144</v>
      </c>
      <c r="E888" s="152" t="s">
        <v>3</v>
      </c>
      <c r="F888" s="153" t="s">
        <v>201</v>
      </c>
      <c r="H888" s="152" t="s">
        <v>3</v>
      </c>
      <c r="I888" s="154"/>
      <c r="L888" s="151"/>
      <c r="M888" s="155"/>
      <c r="N888" s="156"/>
      <c r="O888" s="156"/>
      <c r="P888" s="156"/>
      <c r="Q888" s="156"/>
      <c r="R888" s="156"/>
      <c r="S888" s="156"/>
      <c r="T888" s="157"/>
      <c r="AT888" s="152" t="s">
        <v>144</v>
      </c>
      <c r="AU888" s="152" t="s">
        <v>131</v>
      </c>
      <c r="AV888" s="12" t="s">
        <v>81</v>
      </c>
      <c r="AW888" s="12" t="s">
        <v>34</v>
      </c>
      <c r="AX888" s="12" t="s">
        <v>73</v>
      </c>
      <c r="AY888" s="152" t="s">
        <v>122</v>
      </c>
    </row>
    <row r="889" spans="2:51" s="13" customFormat="1" ht="12">
      <c r="B889" s="158"/>
      <c r="D889" s="148" t="s">
        <v>144</v>
      </c>
      <c r="E889" s="159" t="s">
        <v>3</v>
      </c>
      <c r="F889" s="160" t="s">
        <v>540</v>
      </c>
      <c r="H889" s="161">
        <v>11.06</v>
      </c>
      <c r="I889" s="162"/>
      <c r="L889" s="158"/>
      <c r="M889" s="163"/>
      <c r="N889" s="164"/>
      <c r="O889" s="164"/>
      <c r="P889" s="164"/>
      <c r="Q889" s="164"/>
      <c r="R889" s="164"/>
      <c r="S889" s="164"/>
      <c r="T889" s="165"/>
      <c r="AT889" s="159" t="s">
        <v>144</v>
      </c>
      <c r="AU889" s="159" t="s">
        <v>131</v>
      </c>
      <c r="AV889" s="13" t="s">
        <v>131</v>
      </c>
      <c r="AW889" s="13" t="s">
        <v>34</v>
      </c>
      <c r="AX889" s="13" t="s">
        <v>73</v>
      </c>
      <c r="AY889" s="159" t="s">
        <v>122</v>
      </c>
    </row>
    <row r="890" spans="2:51" s="13" customFormat="1" ht="12">
      <c r="B890" s="158"/>
      <c r="D890" s="148" t="s">
        <v>144</v>
      </c>
      <c r="E890" s="159" t="s">
        <v>3</v>
      </c>
      <c r="F890" s="160" t="s">
        <v>302</v>
      </c>
      <c r="H890" s="161">
        <v>-3.12</v>
      </c>
      <c r="I890" s="162"/>
      <c r="L890" s="158"/>
      <c r="M890" s="163"/>
      <c r="N890" s="164"/>
      <c r="O890" s="164"/>
      <c r="P890" s="164"/>
      <c r="Q890" s="164"/>
      <c r="R890" s="164"/>
      <c r="S890" s="164"/>
      <c r="T890" s="165"/>
      <c r="AT890" s="159" t="s">
        <v>144</v>
      </c>
      <c r="AU890" s="159" t="s">
        <v>131</v>
      </c>
      <c r="AV890" s="13" t="s">
        <v>131</v>
      </c>
      <c r="AW890" s="13" t="s">
        <v>34</v>
      </c>
      <c r="AX890" s="13" t="s">
        <v>73</v>
      </c>
      <c r="AY890" s="159" t="s">
        <v>122</v>
      </c>
    </row>
    <row r="891" spans="2:51" s="15" customFormat="1" ht="12">
      <c r="B891" s="174"/>
      <c r="D891" s="148" t="s">
        <v>144</v>
      </c>
      <c r="E891" s="175" t="s">
        <v>3</v>
      </c>
      <c r="F891" s="176" t="s">
        <v>179</v>
      </c>
      <c r="H891" s="177">
        <v>7.94</v>
      </c>
      <c r="I891" s="178"/>
      <c r="L891" s="174"/>
      <c r="M891" s="179"/>
      <c r="N891" s="180"/>
      <c r="O891" s="180"/>
      <c r="P891" s="180"/>
      <c r="Q891" s="180"/>
      <c r="R891" s="180"/>
      <c r="S891" s="180"/>
      <c r="T891" s="181"/>
      <c r="AT891" s="175" t="s">
        <v>144</v>
      </c>
      <c r="AU891" s="175" t="s">
        <v>131</v>
      </c>
      <c r="AV891" s="15" t="s">
        <v>139</v>
      </c>
      <c r="AW891" s="15" t="s">
        <v>34</v>
      </c>
      <c r="AX891" s="15" t="s">
        <v>73</v>
      </c>
      <c r="AY891" s="175" t="s">
        <v>122</v>
      </c>
    </row>
    <row r="892" spans="2:51" s="12" customFormat="1" ht="12">
      <c r="B892" s="151"/>
      <c r="D892" s="148" t="s">
        <v>144</v>
      </c>
      <c r="E892" s="152" t="s">
        <v>3</v>
      </c>
      <c r="F892" s="153" t="s">
        <v>203</v>
      </c>
      <c r="H892" s="152" t="s">
        <v>3</v>
      </c>
      <c r="I892" s="154"/>
      <c r="L892" s="151"/>
      <c r="M892" s="155"/>
      <c r="N892" s="156"/>
      <c r="O892" s="156"/>
      <c r="P892" s="156"/>
      <c r="Q892" s="156"/>
      <c r="R892" s="156"/>
      <c r="S892" s="156"/>
      <c r="T892" s="157"/>
      <c r="AT892" s="152" t="s">
        <v>144</v>
      </c>
      <c r="AU892" s="152" t="s">
        <v>131</v>
      </c>
      <c r="AV892" s="12" t="s">
        <v>81</v>
      </c>
      <c r="AW892" s="12" t="s">
        <v>34</v>
      </c>
      <c r="AX892" s="12" t="s">
        <v>73</v>
      </c>
      <c r="AY892" s="152" t="s">
        <v>122</v>
      </c>
    </row>
    <row r="893" spans="2:51" s="13" customFormat="1" ht="12">
      <c r="B893" s="158"/>
      <c r="D893" s="148" t="s">
        <v>144</v>
      </c>
      <c r="E893" s="159" t="s">
        <v>3</v>
      </c>
      <c r="F893" s="160" t="s">
        <v>541</v>
      </c>
      <c r="H893" s="161">
        <v>9.14</v>
      </c>
      <c r="I893" s="162"/>
      <c r="L893" s="158"/>
      <c r="M893" s="163"/>
      <c r="N893" s="164"/>
      <c r="O893" s="164"/>
      <c r="P893" s="164"/>
      <c r="Q893" s="164"/>
      <c r="R893" s="164"/>
      <c r="S893" s="164"/>
      <c r="T893" s="165"/>
      <c r="AT893" s="159" t="s">
        <v>144</v>
      </c>
      <c r="AU893" s="159" t="s">
        <v>131</v>
      </c>
      <c r="AV893" s="13" t="s">
        <v>131</v>
      </c>
      <c r="AW893" s="13" t="s">
        <v>34</v>
      </c>
      <c r="AX893" s="13" t="s">
        <v>73</v>
      </c>
      <c r="AY893" s="159" t="s">
        <v>122</v>
      </c>
    </row>
    <row r="894" spans="2:51" s="13" customFormat="1" ht="12">
      <c r="B894" s="158"/>
      <c r="D894" s="148" t="s">
        <v>144</v>
      </c>
      <c r="E894" s="159" t="s">
        <v>3</v>
      </c>
      <c r="F894" s="160" t="s">
        <v>304</v>
      </c>
      <c r="H894" s="161">
        <v>-1.56</v>
      </c>
      <c r="I894" s="162"/>
      <c r="L894" s="158"/>
      <c r="M894" s="163"/>
      <c r="N894" s="164"/>
      <c r="O894" s="164"/>
      <c r="P894" s="164"/>
      <c r="Q894" s="164"/>
      <c r="R894" s="164"/>
      <c r="S894" s="164"/>
      <c r="T894" s="165"/>
      <c r="AT894" s="159" t="s">
        <v>144</v>
      </c>
      <c r="AU894" s="159" t="s">
        <v>131</v>
      </c>
      <c r="AV894" s="13" t="s">
        <v>131</v>
      </c>
      <c r="AW894" s="13" t="s">
        <v>34</v>
      </c>
      <c r="AX894" s="13" t="s">
        <v>73</v>
      </c>
      <c r="AY894" s="159" t="s">
        <v>122</v>
      </c>
    </row>
    <row r="895" spans="2:51" s="15" customFormat="1" ht="12">
      <c r="B895" s="174"/>
      <c r="D895" s="148" t="s">
        <v>144</v>
      </c>
      <c r="E895" s="175" t="s">
        <v>3</v>
      </c>
      <c r="F895" s="176" t="s">
        <v>179</v>
      </c>
      <c r="H895" s="177">
        <v>7.58</v>
      </c>
      <c r="I895" s="178"/>
      <c r="L895" s="174"/>
      <c r="M895" s="179"/>
      <c r="N895" s="180"/>
      <c r="O895" s="180"/>
      <c r="P895" s="180"/>
      <c r="Q895" s="180"/>
      <c r="R895" s="180"/>
      <c r="S895" s="180"/>
      <c r="T895" s="181"/>
      <c r="AT895" s="175" t="s">
        <v>144</v>
      </c>
      <c r="AU895" s="175" t="s">
        <v>131</v>
      </c>
      <c r="AV895" s="15" t="s">
        <v>139</v>
      </c>
      <c r="AW895" s="15" t="s">
        <v>34</v>
      </c>
      <c r="AX895" s="15" t="s">
        <v>73</v>
      </c>
      <c r="AY895" s="175" t="s">
        <v>122</v>
      </c>
    </row>
    <row r="896" spans="2:51" s="14" customFormat="1" ht="12">
      <c r="B896" s="166"/>
      <c r="D896" s="148" t="s">
        <v>144</v>
      </c>
      <c r="E896" s="167" t="s">
        <v>3</v>
      </c>
      <c r="F896" s="168" t="s">
        <v>169</v>
      </c>
      <c r="H896" s="169">
        <v>125.536</v>
      </c>
      <c r="I896" s="170"/>
      <c r="L896" s="166"/>
      <c r="M896" s="171"/>
      <c r="N896" s="172"/>
      <c r="O896" s="172"/>
      <c r="P896" s="172"/>
      <c r="Q896" s="172"/>
      <c r="R896" s="172"/>
      <c r="S896" s="172"/>
      <c r="T896" s="173"/>
      <c r="AT896" s="167" t="s">
        <v>144</v>
      </c>
      <c r="AU896" s="167" t="s">
        <v>131</v>
      </c>
      <c r="AV896" s="14" t="s">
        <v>130</v>
      </c>
      <c r="AW896" s="14" t="s">
        <v>34</v>
      </c>
      <c r="AX896" s="14" t="s">
        <v>81</v>
      </c>
      <c r="AY896" s="167" t="s">
        <v>122</v>
      </c>
    </row>
    <row r="897" spans="2:65" s="1" customFormat="1" ht="16.5" customHeight="1">
      <c r="B897" s="138"/>
      <c r="C897" s="182" t="s">
        <v>552</v>
      </c>
      <c r="D897" s="182" t="s">
        <v>351</v>
      </c>
      <c r="E897" s="183" t="s">
        <v>553</v>
      </c>
      <c r="F897" s="184" t="s">
        <v>554</v>
      </c>
      <c r="G897" s="185" t="s">
        <v>128</v>
      </c>
      <c r="H897" s="186">
        <v>138.09</v>
      </c>
      <c r="I897" s="187">
        <v>325.08</v>
      </c>
      <c r="J897" s="188">
        <f>ROUND(I897*H897,2)</f>
        <v>44890.3</v>
      </c>
      <c r="K897" s="184" t="s">
        <v>129</v>
      </c>
      <c r="L897" s="189"/>
      <c r="M897" s="314" t="s">
        <v>3</v>
      </c>
      <c r="N897" s="315"/>
      <c r="O897" s="315"/>
      <c r="P897" s="315"/>
      <c r="Q897" s="315"/>
      <c r="R897" s="315"/>
      <c r="S897" s="315"/>
      <c r="T897" s="316"/>
      <c r="AR897" s="146" t="s">
        <v>386</v>
      </c>
      <c r="AT897" s="146" t="s">
        <v>351</v>
      </c>
      <c r="AU897" s="146" t="s">
        <v>131</v>
      </c>
      <c r="AY897" s="18" t="s">
        <v>122</v>
      </c>
      <c r="BE897" s="147">
        <f>IF(N897="základní",J897,0)</f>
        <v>0</v>
      </c>
      <c r="BF897" s="147">
        <f>IF(N897="snížená",J897,0)</f>
        <v>0</v>
      </c>
      <c r="BG897" s="147">
        <f>IF(N897="zákl. přenesená",J897,0)</f>
        <v>0</v>
      </c>
      <c r="BH897" s="147">
        <f>IF(N897="sníž. přenesená",J897,0)</f>
        <v>0</v>
      </c>
      <c r="BI897" s="147">
        <f>IF(N897="nulová",J897,0)</f>
        <v>0</v>
      </c>
      <c r="BJ897" s="18" t="s">
        <v>131</v>
      </c>
      <c r="BK897" s="147">
        <f>ROUND(I897*H897,2)</f>
        <v>44890.3</v>
      </c>
      <c r="BL897" s="18" t="s">
        <v>307</v>
      </c>
      <c r="BM897" s="146" t="s">
        <v>555</v>
      </c>
    </row>
    <row r="898" spans="2:47" s="1" customFormat="1" ht="12">
      <c r="B898" s="33"/>
      <c r="D898" s="148" t="s">
        <v>133</v>
      </c>
      <c r="F898" s="149" t="s">
        <v>554</v>
      </c>
      <c r="I898" s="89"/>
      <c r="L898" s="33"/>
      <c r="M898" s="150"/>
      <c r="N898" s="53"/>
      <c r="O898" s="53"/>
      <c r="P898" s="53"/>
      <c r="Q898" s="53"/>
      <c r="R898" s="53"/>
      <c r="S898" s="53"/>
      <c r="T898" s="54"/>
      <c r="AT898" s="18" t="s">
        <v>133</v>
      </c>
      <c r="AU898" s="18" t="s">
        <v>131</v>
      </c>
    </row>
    <row r="899" spans="2:51" s="13" customFormat="1" ht="12">
      <c r="B899" s="158"/>
      <c r="D899" s="148" t="s">
        <v>144</v>
      </c>
      <c r="F899" s="160" t="s">
        <v>556</v>
      </c>
      <c r="H899" s="161">
        <v>138.09</v>
      </c>
      <c r="I899" s="162"/>
      <c r="L899" s="158"/>
      <c r="M899" s="163"/>
      <c r="N899" s="164"/>
      <c r="O899" s="164"/>
      <c r="P899" s="164"/>
      <c r="Q899" s="164"/>
      <c r="R899" s="164"/>
      <c r="S899" s="164"/>
      <c r="T899" s="165"/>
      <c r="AT899" s="159" t="s">
        <v>144</v>
      </c>
      <c r="AU899" s="159" t="s">
        <v>131</v>
      </c>
      <c r="AV899" s="13" t="s">
        <v>131</v>
      </c>
      <c r="AW899" s="13" t="s">
        <v>4</v>
      </c>
      <c r="AX899" s="13" t="s">
        <v>81</v>
      </c>
      <c r="AY899" s="159" t="s">
        <v>122</v>
      </c>
    </row>
    <row r="900" spans="2:65" s="1" customFormat="1" ht="16.5" customHeight="1">
      <c r="B900" s="138"/>
      <c r="C900" s="139" t="s">
        <v>557</v>
      </c>
      <c r="D900" s="139" t="s">
        <v>125</v>
      </c>
      <c r="E900" s="140" t="s">
        <v>558</v>
      </c>
      <c r="F900" s="141" t="s">
        <v>559</v>
      </c>
      <c r="G900" s="142" t="s">
        <v>436</v>
      </c>
      <c r="H900" s="190">
        <v>1155.62</v>
      </c>
      <c r="I900" s="144">
        <v>2.352</v>
      </c>
      <c r="J900" s="145">
        <f>ROUND(I900*H900,2)</f>
        <v>2718.02</v>
      </c>
      <c r="K900" s="141" t="s">
        <v>129</v>
      </c>
      <c r="L900" s="33"/>
      <c r="M900" s="314" t="s">
        <v>3</v>
      </c>
      <c r="N900" s="315"/>
      <c r="O900" s="315"/>
      <c r="P900" s="315"/>
      <c r="Q900" s="315"/>
      <c r="R900" s="315"/>
      <c r="S900" s="315"/>
      <c r="T900" s="316"/>
      <c r="AR900" s="146" t="s">
        <v>307</v>
      </c>
      <c r="AT900" s="146" t="s">
        <v>125</v>
      </c>
      <c r="AU900" s="146" t="s">
        <v>131</v>
      </c>
      <c r="AY900" s="18" t="s">
        <v>122</v>
      </c>
      <c r="BE900" s="147">
        <f>IF(N900="základní",J900,0)</f>
        <v>0</v>
      </c>
      <c r="BF900" s="147">
        <f>IF(N900="snížená",J900,0)</f>
        <v>0</v>
      </c>
      <c r="BG900" s="147">
        <f>IF(N900="zákl. přenesená",J900,0)</f>
        <v>0</v>
      </c>
      <c r="BH900" s="147">
        <f>IF(N900="sníž. přenesená",J900,0)</f>
        <v>0</v>
      </c>
      <c r="BI900" s="147">
        <f>IF(N900="nulová",J900,0)</f>
        <v>0</v>
      </c>
      <c r="BJ900" s="18" t="s">
        <v>131</v>
      </c>
      <c r="BK900" s="147">
        <f>ROUND(I900*H900,2)</f>
        <v>2718.02</v>
      </c>
      <c r="BL900" s="18" t="s">
        <v>307</v>
      </c>
      <c r="BM900" s="146" t="s">
        <v>560</v>
      </c>
    </row>
    <row r="901" spans="2:47" s="1" customFormat="1" ht="19.5">
      <c r="B901" s="33"/>
      <c r="D901" s="148" t="s">
        <v>133</v>
      </c>
      <c r="F901" s="149" t="s">
        <v>561</v>
      </c>
      <c r="I901" s="89"/>
      <c r="L901" s="33"/>
      <c r="M901" s="150"/>
      <c r="N901" s="53"/>
      <c r="O901" s="53"/>
      <c r="P901" s="53"/>
      <c r="Q901" s="53"/>
      <c r="R901" s="53"/>
      <c r="S901" s="53"/>
      <c r="T901" s="54"/>
      <c r="AT901" s="18" t="s">
        <v>133</v>
      </c>
      <c r="AU901" s="18" t="s">
        <v>131</v>
      </c>
    </row>
    <row r="902" spans="2:63" s="11" customFormat="1" ht="22.9" customHeight="1">
      <c r="B902" s="129"/>
      <c r="D902" s="130" t="s">
        <v>72</v>
      </c>
      <c r="E902" s="136" t="s">
        <v>562</v>
      </c>
      <c r="F902" s="136" t="s">
        <v>563</v>
      </c>
      <c r="I902" s="132"/>
      <c r="J902" s="137">
        <f>BK902</f>
        <v>29193.36</v>
      </c>
      <c r="L902" s="129"/>
      <c r="M902" s="311" t="s">
        <v>3</v>
      </c>
      <c r="N902" s="312"/>
      <c r="O902" s="312"/>
      <c r="P902" s="312"/>
      <c r="Q902" s="312"/>
      <c r="R902" s="312"/>
      <c r="S902" s="312"/>
      <c r="T902" s="313"/>
      <c r="AR902" s="130" t="s">
        <v>131</v>
      </c>
      <c r="AT902" s="134" t="s">
        <v>72</v>
      </c>
      <c r="AU902" s="134" t="s">
        <v>81</v>
      </c>
      <c r="AY902" s="130" t="s">
        <v>122</v>
      </c>
      <c r="BK902" s="135">
        <f>SUM(BK903:BK1072)</f>
        <v>29193.36</v>
      </c>
    </row>
    <row r="903" spans="2:65" s="1" customFormat="1" ht="16.5" customHeight="1">
      <c r="B903" s="138"/>
      <c r="C903" s="139" t="s">
        <v>564</v>
      </c>
      <c r="D903" s="139" t="s">
        <v>125</v>
      </c>
      <c r="E903" s="140" t="s">
        <v>565</v>
      </c>
      <c r="F903" s="141" t="s">
        <v>566</v>
      </c>
      <c r="G903" s="142" t="s">
        <v>128</v>
      </c>
      <c r="H903" s="143">
        <v>669.634</v>
      </c>
      <c r="I903" s="144">
        <v>12.516</v>
      </c>
      <c r="J903" s="145">
        <f>ROUND(I903*H903,2)</f>
        <v>8381.14</v>
      </c>
      <c r="K903" s="141" t="s">
        <v>129</v>
      </c>
      <c r="L903" s="33"/>
      <c r="M903" s="314" t="s">
        <v>3</v>
      </c>
      <c r="N903" s="315"/>
      <c r="O903" s="315"/>
      <c r="P903" s="315"/>
      <c r="Q903" s="315"/>
      <c r="R903" s="315"/>
      <c r="S903" s="315"/>
      <c r="T903" s="316"/>
      <c r="AR903" s="146" t="s">
        <v>307</v>
      </c>
      <c r="AT903" s="146" t="s">
        <v>125</v>
      </c>
      <c r="AU903" s="146" t="s">
        <v>131</v>
      </c>
      <c r="AY903" s="18" t="s">
        <v>122</v>
      </c>
      <c r="BE903" s="147">
        <f>IF(N903="základní",J903,0)</f>
        <v>0</v>
      </c>
      <c r="BF903" s="147">
        <f>IF(N903="snížená",J903,0)</f>
        <v>0</v>
      </c>
      <c r="BG903" s="147">
        <f>IF(N903="zákl. přenesená",J903,0)</f>
        <v>0</v>
      </c>
      <c r="BH903" s="147">
        <f>IF(N903="sníž. přenesená",J903,0)</f>
        <v>0</v>
      </c>
      <c r="BI903" s="147">
        <f>IF(N903="nulová",J903,0)</f>
        <v>0</v>
      </c>
      <c r="BJ903" s="18" t="s">
        <v>131</v>
      </c>
      <c r="BK903" s="147">
        <f>ROUND(I903*H903,2)</f>
        <v>8381.14</v>
      </c>
      <c r="BL903" s="18" t="s">
        <v>307</v>
      </c>
      <c r="BM903" s="146" t="s">
        <v>567</v>
      </c>
    </row>
    <row r="904" spans="2:47" s="1" customFormat="1" ht="12">
      <c r="B904" s="33"/>
      <c r="D904" s="148" t="s">
        <v>133</v>
      </c>
      <c r="F904" s="149" t="s">
        <v>568</v>
      </c>
      <c r="I904" s="89"/>
      <c r="L904" s="33"/>
      <c r="M904" s="150"/>
      <c r="N904" s="53"/>
      <c r="O904" s="53"/>
      <c r="P904" s="53"/>
      <c r="Q904" s="53"/>
      <c r="R904" s="53"/>
      <c r="S904" s="53"/>
      <c r="T904" s="54"/>
      <c r="AT904" s="18" t="s">
        <v>133</v>
      </c>
      <c r="AU904" s="18" t="s">
        <v>131</v>
      </c>
    </row>
    <row r="905" spans="2:51" s="12" customFormat="1" ht="12">
      <c r="B905" s="151"/>
      <c r="D905" s="148" t="s">
        <v>144</v>
      </c>
      <c r="E905" s="152" t="s">
        <v>3</v>
      </c>
      <c r="F905" s="153" t="s">
        <v>145</v>
      </c>
      <c r="H905" s="152" t="s">
        <v>3</v>
      </c>
      <c r="I905" s="154"/>
      <c r="L905" s="151"/>
      <c r="M905" s="155"/>
      <c r="N905" s="156"/>
      <c r="O905" s="156"/>
      <c r="P905" s="156"/>
      <c r="Q905" s="156"/>
      <c r="R905" s="156"/>
      <c r="S905" s="156"/>
      <c r="T905" s="157"/>
      <c r="AT905" s="152" t="s">
        <v>144</v>
      </c>
      <c r="AU905" s="152" t="s">
        <v>131</v>
      </c>
      <c r="AV905" s="12" t="s">
        <v>81</v>
      </c>
      <c r="AW905" s="12" t="s">
        <v>34</v>
      </c>
      <c r="AX905" s="12" t="s">
        <v>73</v>
      </c>
      <c r="AY905" s="152" t="s">
        <v>122</v>
      </c>
    </row>
    <row r="906" spans="2:51" s="12" customFormat="1" ht="12">
      <c r="B906" s="151"/>
      <c r="D906" s="148" t="s">
        <v>144</v>
      </c>
      <c r="E906" s="152" t="s">
        <v>3</v>
      </c>
      <c r="F906" s="153" t="s">
        <v>146</v>
      </c>
      <c r="H906" s="152" t="s">
        <v>3</v>
      </c>
      <c r="I906" s="154"/>
      <c r="L906" s="151"/>
      <c r="M906" s="155"/>
      <c r="N906" s="156"/>
      <c r="O906" s="156"/>
      <c r="P906" s="156"/>
      <c r="Q906" s="156"/>
      <c r="R906" s="156"/>
      <c r="S906" s="156"/>
      <c r="T906" s="157"/>
      <c r="AT906" s="152" t="s">
        <v>144</v>
      </c>
      <c r="AU906" s="152" t="s">
        <v>131</v>
      </c>
      <c r="AV906" s="12" t="s">
        <v>81</v>
      </c>
      <c r="AW906" s="12" t="s">
        <v>34</v>
      </c>
      <c r="AX906" s="12" t="s">
        <v>73</v>
      </c>
      <c r="AY906" s="152" t="s">
        <v>122</v>
      </c>
    </row>
    <row r="907" spans="2:51" s="12" customFormat="1" ht="12">
      <c r="B907" s="151"/>
      <c r="D907" s="148" t="s">
        <v>144</v>
      </c>
      <c r="E907" s="152" t="s">
        <v>3</v>
      </c>
      <c r="F907" s="153" t="s">
        <v>147</v>
      </c>
      <c r="H907" s="152" t="s">
        <v>3</v>
      </c>
      <c r="I907" s="154"/>
      <c r="L907" s="151"/>
      <c r="M907" s="155"/>
      <c r="N907" s="156"/>
      <c r="O907" s="156"/>
      <c r="P907" s="156"/>
      <c r="Q907" s="156"/>
      <c r="R907" s="156"/>
      <c r="S907" s="156"/>
      <c r="T907" s="157"/>
      <c r="AT907" s="152" t="s">
        <v>144</v>
      </c>
      <c r="AU907" s="152" t="s">
        <v>131</v>
      </c>
      <c r="AV907" s="12" t="s">
        <v>81</v>
      </c>
      <c r="AW907" s="12" t="s">
        <v>34</v>
      </c>
      <c r="AX907" s="12" t="s">
        <v>73</v>
      </c>
      <c r="AY907" s="152" t="s">
        <v>122</v>
      </c>
    </row>
    <row r="908" spans="2:51" s="13" customFormat="1" ht="22.5">
      <c r="B908" s="158"/>
      <c r="D908" s="148" t="s">
        <v>144</v>
      </c>
      <c r="E908" s="159" t="s">
        <v>3</v>
      </c>
      <c r="F908" s="160" t="s">
        <v>148</v>
      </c>
      <c r="H908" s="161">
        <v>176.053</v>
      </c>
      <c r="I908" s="162"/>
      <c r="L908" s="158"/>
      <c r="M908" s="163"/>
      <c r="N908" s="164"/>
      <c r="O908" s="164"/>
      <c r="P908" s="164"/>
      <c r="Q908" s="164"/>
      <c r="R908" s="164"/>
      <c r="S908" s="164"/>
      <c r="T908" s="165"/>
      <c r="AT908" s="159" t="s">
        <v>144</v>
      </c>
      <c r="AU908" s="159" t="s">
        <v>131</v>
      </c>
      <c r="AV908" s="13" t="s">
        <v>131</v>
      </c>
      <c r="AW908" s="13" t="s">
        <v>34</v>
      </c>
      <c r="AX908" s="13" t="s">
        <v>73</v>
      </c>
      <c r="AY908" s="159" t="s">
        <v>122</v>
      </c>
    </row>
    <row r="909" spans="2:51" s="13" customFormat="1" ht="12">
      <c r="B909" s="158"/>
      <c r="D909" s="148" t="s">
        <v>144</v>
      </c>
      <c r="E909" s="159" t="s">
        <v>3</v>
      </c>
      <c r="F909" s="160" t="s">
        <v>569</v>
      </c>
      <c r="H909" s="161">
        <v>192.66</v>
      </c>
      <c r="I909" s="162"/>
      <c r="L909" s="158"/>
      <c r="M909" s="163"/>
      <c r="N909" s="164"/>
      <c r="O909" s="164"/>
      <c r="P909" s="164"/>
      <c r="Q909" s="164"/>
      <c r="R909" s="164"/>
      <c r="S909" s="164"/>
      <c r="T909" s="165"/>
      <c r="AT909" s="159" t="s">
        <v>144</v>
      </c>
      <c r="AU909" s="159" t="s">
        <v>131</v>
      </c>
      <c r="AV909" s="13" t="s">
        <v>131</v>
      </c>
      <c r="AW909" s="13" t="s">
        <v>34</v>
      </c>
      <c r="AX909" s="13" t="s">
        <v>73</v>
      </c>
      <c r="AY909" s="159" t="s">
        <v>122</v>
      </c>
    </row>
    <row r="910" spans="2:51" s="13" customFormat="1" ht="12">
      <c r="B910" s="158"/>
      <c r="D910" s="148" t="s">
        <v>144</v>
      </c>
      <c r="E910" s="159" t="s">
        <v>3</v>
      </c>
      <c r="F910" s="160" t="s">
        <v>570</v>
      </c>
      <c r="H910" s="161">
        <v>-53.189</v>
      </c>
      <c r="I910" s="162"/>
      <c r="L910" s="158"/>
      <c r="M910" s="163"/>
      <c r="N910" s="164"/>
      <c r="O910" s="164"/>
      <c r="P910" s="164"/>
      <c r="Q910" s="164"/>
      <c r="R910" s="164"/>
      <c r="S910" s="164"/>
      <c r="T910" s="165"/>
      <c r="AT910" s="159" t="s">
        <v>144</v>
      </c>
      <c r="AU910" s="159" t="s">
        <v>131</v>
      </c>
      <c r="AV910" s="13" t="s">
        <v>131</v>
      </c>
      <c r="AW910" s="13" t="s">
        <v>34</v>
      </c>
      <c r="AX910" s="13" t="s">
        <v>73</v>
      </c>
      <c r="AY910" s="159" t="s">
        <v>122</v>
      </c>
    </row>
    <row r="911" spans="2:51" s="13" customFormat="1" ht="12">
      <c r="B911" s="158"/>
      <c r="D911" s="148" t="s">
        <v>144</v>
      </c>
      <c r="E911" s="159" t="s">
        <v>3</v>
      </c>
      <c r="F911" s="160" t="s">
        <v>571</v>
      </c>
      <c r="H911" s="161">
        <v>10.168</v>
      </c>
      <c r="I911" s="162"/>
      <c r="L911" s="158"/>
      <c r="M911" s="163"/>
      <c r="N911" s="164"/>
      <c r="O911" s="164"/>
      <c r="P911" s="164"/>
      <c r="Q911" s="164"/>
      <c r="R911" s="164"/>
      <c r="S911" s="164"/>
      <c r="T911" s="165"/>
      <c r="AT911" s="159" t="s">
        <v>144</v>
      </c>
      <c r="AU911" s="159" t="s">
        <v>131</v>
      </c>
      <c r="AV911" s="13" t="s">
        <v>131</v>
      </c>
      <c r="AW911" s="13" t="s">
        <v>34</v>
      </c>
      <c r="AX911" s="13" t="s">
        <v>73</v>
      </c>
      <c r="AY911" s="159" t="s">
        <v>122</v>
      </c>
    </row>
    <row r="912" spans="2:51" s="15" customFormat="1" ht="12">
      <c r="B912" s="174"/>
      <c r="D912" s="148" t="s">
        <v>144</v>
      </c>
      <c r="E912" s="175" t="s">
        <v>3</v>
      </c>
      <c r="F912" s="176" t="s">
        <v>179</v>
      </c>
      <c r="H912" s="177">
        <v>325.692</v>
      </c>
      <c r="I912" s="178"/>
      <c r="L912" s="174"/>
      <c r="M912" s="179"/>
      <c r="N912" s="180"/>
      <c r="O912" s="180"/>
      <c r="P912" s="180"/>
      <c r="Q912" s="180"/>
      <c r="R912" s="180"/>
      <c r="S912" s="180"/>
      <c r="T912" s="181"/>
      <c r="AT912" s="175" t="s">
        <v>144</v>
      </c>
      <c r="AU912" s="175" t="s">
        <v>131</v>
      </c>
      <c r="AV912" s="15" t="s">
        <v>139</v>
      </c>
      <c r="AW912" s="15" t="s">
        <v>34</v>
      </c>
      <c r="AX912" s="15" t="s">
        <v>73</v>
      </c>
      <c r="AY912" s="175" t="s">
        <v>122</v>
      </c>
    </row>
    <row r="913" spans="2:51" s="12" customFormat="1" ht="12">
      <c r="B913" s="151"/>
      <c r="D913" s="148" t="s">
        <v>144</v>
      </c>
      <c r="E913" s="152" t="s">
        <v>3</v>
      </c>
      <c r="F913" s="153" t="s">
        <v>154</v>
      </c>
      <c r="H913" s="152" t="s">
        <v>3</v>
      </c>
      <c r="I913" s="154"/>
      <c r="L913" s="151"/>
      <c r="M913" s="155"/>
      <c r="N913" s="156"/>
      <c r="O913" s="156"/>
      <c r="P913" s="156"/>
      <c r="Q913" s="156"/>
      <c r="R913" s="156"/>
      <c r="S913" s="156"/>
      <c r="T913" s="157"/>
      <c r="AT913" s="152" t="s">
        <v>144</v>
      </c>
      <c r="AU913" s="152" t="s">
        <v>131</v>
      </c>
      <c r="AV913" s="12" t="s">
        <v>81</v>
      </c>
      <c r="AW913" s="12" t="s">
        <v>34</v>
      </c>
      <c r="AX913" s="12" t="s">
        <v>73</v>
      </c>
      <c r="AY913" s="152" t="s">
        <v>122</v>
      </c>
    </row>
    <row r="914" spans="2:51" s="13" customFormat="1" ht="12">
      <c r="B914" s="158"/>
      <c r="D914" s="148" t="s">
        <v>144</v>
      </c>
      <c r="E914" s="159" t="s">
        <v>3</v>
      </c>
      <c r="F914" s="160" t="s">
        <v>572</v>
      </c>
      <c r="H914" s="161">
        <v>11.362</v>
      </c>
      <c r="I914" s="162"/>
      <c r="L914" s="158"/>
      <c r="M914" s="163"/>
      <c r="N914" s="164"/>
      <c r="O914" s="164"/>
      <c r="P914" s="164"/>
      <c r="Q914" s="164"/>
      <c r="R914" s="164"/>
      <c r="S914" s="164"/>
      <c r="T914" s="165"/>
      <c r="AT914" s="159" t="s">
        <v>144</v>
      </c>
      <c r="AU914" s="159" t="s">
        <v>131</v>
      </c>
      <c r="AV914" s="13" t="s">
        <v>131</v>
      </c>
      <c r="AW914" s="13" t="s">
        <v>34</v>
      </c>
      <c r="AX914" s="13" t="s">
        <v>73</v>
      </c>
      <c r="AY914" s="159" t="s">
        <v>122</v>
      </c>
    </row>
    <row r="915" spans="2:51" s="13" customFormat="1" ht="12">
      <c r="B915" s="158"/>
      <c r="D915" s="148" t="s">
        <v>144</v>
      </c>
      <c r="E915" s="159" t="s">
        <v>3</v>
      </c>
      <c r="F915" s="160" t="s">
        <v>573</v>
      </c>
      <c r="H915" s="161">
        <v>18.616</v>
      </c>
      <c r="I915" s="162"/>
      <c r="L915" s="158"/>
      <c r="M915" s="163"/>
      <c r="N915" s="164"/>
      <c r="O915" s="164"/>
      <c r="P915" s="164"/>
      <c r="Q915" s="164"/>
      <c r="R915" s="164"/>
      <c r="S915" s="164"/>
      <c r="T915" s="165"/>
      <c r="AT915" s="159" t="s">
        <v>144</v>
      </c>
      <c r="AU915" s="159" t="s">
        <v>131</v>
      </c>
      <c r="AV915" s="13" t="s">
        <v>131</v>
      </c>
      <c r="AW915" s="13" t="s">
        <v>34</v>
      </c>
      <c r="AX915" s="13" t="s">
        <v>73</v>
      </c>
      <c r="AY915" s="159" t="s">
        <v>122</v>
      </c>
    </row>
    <row r="916" spans="2:51" s="13" customFormat="1" ht="12">
      <c r="B916" s="158"/>
      <c r="D916" s="148" t="s">
        <v>144</v>
      </c>
      <c r="E916" s="159" t="s">
        <v>3</v>
      </c>
      <c r="F916" s="160" t="s">
        <v>574</v>
      </c>
      <c r="H916" s="161">
        <v>-1.617</v>
      </c>
      <c r="I916" s="162"/>
      <c r="L916" s="158"/>
      <c r="M916" s="163"/>
      <c r="N916" s="164"/>
      <c r="O916" s="164"/>
      <c r="P916" s="164"/>
      <c r="Q916" s="164"/>
      <c r="R916" s="164"/>
      <c r="S916" s="164"/>
      <c r="T916" s="165"/>
      <c r="AT916" s="159" t="s">
        <v>144</v>
      </c>
      <c r="AU916" s="159" t="s">
        <v>131</v>
      </c>
      <c r="AV916" s="13" t="s">
        <v>131</v>
      </c>
      <c r="AW916" s="13" t="s">
        <v>34</v>
      </c>
      <c r="AX916" s="13" t="s">
        <v>73</v>
      </c>
      <c r="AY916" s="159" t="s">
        <v>122</v>
      </c>
    </row>
    <row r="917" spans="2:51" s="13" customFormat="1" ht="12">
      <c r="B917" s="158"/>
      <c r="D917" s="148" t="s">
        <v>144</v>
      </c>
      <c r="E917" s="159" t="s">
        <v>3</v>
      </c>
      <c r="F917" s="160" t="s">
        <v>575</v>
      </c>
      <c r="H917" s="161">
        <v>0.918</v>
      </c>
      <c r="I917" s="162"/>
      <c r="L917" s="158"/>
      <c r="M917" s="163"/>
      <c r="N917" s="164"/>
      <c r="O917" s="164"/>
      <c r="P917" s="164"/>
      <c r="Q917" s="164"/>
      <c r="R917" s="164"/>
      <c r="S917" s="164"/>
      <c r="T917" s="165"/>
      <c r="AT917" s="159" t="s">
        <v>144</v>
      </c>
      <c r="AU917" s="159" t="s">
        <v>131</v>
      </c>
      <c r="AV917" s="13" t="s">
        <v>131</v>
      </c>
      <c r="AW917" s="13" t="s">
        <v>34</v>
      </c>
      <c r="AX917" s="13" t="s">
        <v>73</v>
      </c>
      <c r="AY917" s="159" t="s">
        <v>122</v>
      </c>
    </row>
    <row r="918" spans="2:51" s="15" customFormat="1" ht="12">
      <c r="B918" s="174"/>
      <c r="D918" s="148" t="s">
        <v>144</v>
      </c>
      <c r="E918" s="175" t="s">
        <v>3</v>
      </c>
      <c r="F918" s="176" t="s">
        <v>179</v>
      </c>
      <c r="H918" s="177">
        <v>29.279</v>
      </c>
      <c r="I918" s="178"/>
      <c r="L918" s="174"/>
      <c r="M918" s="179"/>
      <c r="N918" s="180"/>
      <c r="O918" s="180"/>
      <c r="P918" s="180"/>
      <c r="Q918" s="180"/>
      <c r="R918" s="180"/>
      <c r="S918" s="180"/>
      <c r="T918" s="181"/>
      <c r="AT918" s="175" t="s">
        <v>144</v>
      </c>
      <c r="AU918" s="175" t="s">
        <v>131</v>
      </c>
      <c r="AV918" s="15" t="s">
        <v>139</v>
      </c>
      <c r="AW918" s="15" t="s">
        <v>34</v>
      </c>
      <c r="AX918" s="15" t="s">
        <v>73</v>
      </c>
      <c r="AY918" s="175" t="s">
        <v>122</v>
      </c>
    </row>
    <row r="919" spans="2:51" s="12" customFormat="1" ht="12">
      <c r="B919" s="151"/>
      <c r="D919" s="148" t="s">
        <v>144</v>
      </c>
      <c r="E919" s="152" t="s">
        <v>3</v>
      </c>
      <c r="F919" s="153" t="s">
        <v>156</v>
      </c>
      <c r="H919" s="152" t="s">
        <v>3</v>
      </c>
      <c r="I919" s="154"/>
      <c r="L919" s="151"/>
      <c r="M919" s="155"/>
      <c r="N919" s="156"/>
      <c r="O919" s="156"/>
      <c r="P919" s="156"/>
      <c r="Q919" s="156"/>
      <c r="R919" s="156"/>
      <c r="S919" s="156"/>
      <c r="T919" s="157"/>
      <c r="AT919" s="152" t="s">
        <v>144</v>
      </c>
      <c r="AU919" s="152" t="s">
        <v>131</v>
      </c>
      <c r="AV919" s="12" t="s">
        <v>81</v>
      </c>
      <c r="AW919" s="12" t="s">
        <v>34</v>
      </c>
      <c r="AX919" s="12" t="s">
        <v>73</v>
      </c>
      <c r="AY919" s="152" t="s">
        <v>122</v>
      </c>
    </row>
    <row r="920" spans="2:51" s="13" customFormat="1" ht="12">
      <c r="B920" s="158"/>
      <c r="D920" s="148" t="s">
        <v>144</v>
      </c>
      <c r="E920" s="159" t="s">
        <v>3</v>
      </c>
      <c r="F920" s="160" t="s">
        <v>221</v>
      </c>
      <c r="H920" s="161">
        <v>1.825</v>
      </c>
      <c r="I920" s="162"/>
      <c r="L920" s="158"/>
      <c r="M920" s="163"/>
      <c r="N920" s="164"/>
      <c r="O920" s="164"/>
      <c r="P920" s="164"/>
      <c r="Q920" s="164"/>
      <c r="R920" s="164"/>
      <c r="S920" s="164"/>
      <c r="T920" s="165"/>
      <c r="AT920" s="159" t="s">
        <v>144</v>
      </c>
      <c r="AU920" s="159" t="s">
        <v>131</v>
      </c>
      <c r="AV920" s="13" t="s">
        <v>131</v>
      </c>
      <c r="AW920" s="13" t="s">
        <v>34</v>
      </c>
      <c r="AX920" s="13" t="s">
        <v>73</v>
      </c>
      <c r="AY920" s="159" t="s">
        <v>122</v>
      </c>
    </row>
    <row r="921" spans="2:51" s="13" customFormat="1" ht="12">
      <c r="B921" s="158"/>
      <c r="D921" s="148" t="s">
        <v>144</v>
      </c>
      <c r="E921" s="159" t="s">
        <v>3</v>
      </c>
      <c r="F921" s="160" t="s">
        <v>576</v>
      </c>
      <c r="H921" s="161">
        <v>7.046</v>
      </c>
      <c r="I921" s="162"/>
      <c r="L921" s="158"/>
      <c r="M921" s="163"/>
      <c r="N921" s="164"/>
      <c r="O921" s="164"/>
      <c r="P921" s="164"/>
      <c r="Q921" s="164"/>
      <c r="R921" s="164"/>
      <c r="S921" s="164"/>
      <c r="T921" s="165"/>
      <c r="AT921" s="159" t="s">
        <v>144</v>
      </c>
      <c r="AU921" s="159" t="s">
        <v>131</v>
      </c>
      <c r="AV921" s="13" t="s">
        <v>131</v>
      </c>
      <c r="AW921" s="13" t="s">
        <v>34</v>
      </c>
      <c r="AX921" s="13" t="s">
        <v>73</v>
      </c>
      <c r="AY921" s="159" t="s">
        <v>122</v>
      </c>
    </row>
    <row r="922" spans="2:51" s="13" customFormat="1" ht="12">
      <c r="B922" s="158"/>
      <c r="D922" s="148" t="s">
        <v>144</v>
      </c>
      <c r="E922" s="159" t="s">
        <v>3</v>
      </c>
      <c r="F922" s="160" t="s">
        <v>577</v>
      </c>
      <c r="H922" s="161">
        <v>-0.99</v>
      </c>
      <c r="I922" s="162"/>
      <c r="L922" s="158"/>
      <c r="M922" s="163"/>
      <c r="N922" s="164"/>
      <c r="O922" s="164"/>
      <c r="P922" s="164"/>
      <c r="Q922" s="164"/>
      <c r="R922" s="164"/>
      <c r="S922" s="164"/>
      <c r="T922" s="165"/>
      <c r="AT922" s="159" t="s">
        <v>144</v>
      </c>
      <c r="AU922" s="159" t="s">
        <v>131</v>
      </c>
      <c r="AV922" s="13" t="s">
        <v>131</v>
      </c>
      <c r="AW922" s="13" t="s">
        <v>34</v>
      </c>
      <c r="AX922" s="13" t="s">
        <v>73</v>
      </c>
      <c r="AY922" s="159" t="s">
        <v>122</v>
      </c>
    </row>
    <row r="923" spans="2:51" s="13" customFormat="1" ht="12">
      <c r="B923" s="158"/>
      <c r="D923" s="148" t="s">
        <v>144</v>
      </c>
      <c r="E923" s="159" t="s">
        <v>3</v>
      </c>
      <c r="F923" s="160" t="s">
        <v>578</v>
      </c>
      <c r="H923" s="161">
        <v>0.775</v>
      </c>
      <c r="I923" s="162"/>
      <c r="L923" s="158"/>
      <c r="M923" s="163"/>
      <c r="N923" s="164"/>
      <c r="O923" s="164"/>
      <c r="P923" s="164"/>
      <c r="Q923" s="164"/>
      <c r="R923" s="164"/>
      <c r="S923" s="164"/>
      <c r="T923" s="165"/>
      <c r="AT923" s="159" t="s">
        <v>144</v>
      </c>
      <c r="AU923" s="159" t="s">
        <v>131</v>
      </c>
      <c r="AV923" s="13" t="s">
        <v>131</v>
      </c>
      <c r="AW923" s="13" t="s">
        <v>34</v>
      </c>
      <c r="AX923" s="13" t="s">
        <v>73</v>
      </c>
      <c r="AY923" s="159" t="s">
        <v>122</v>
      </c>
    </row>
    <row r="924" spans="2:51" s="15" customFormat="1" ht="12">
      <c r="B924" s="174"/>
      <c r="D924" s="148" t="s">
        <v>144</v>
      </c>
      <c r="E924" s="175" t="s">
        <v>3</v>
      </c>
      <c r="F924" s="176" t="s">
        <v>179</v>
      </c>
      <c r="H924" s="177">
        <v>8.656</v>
      </c>
      <c r="I924" s="178"/>
      <c r="L924" s="174"/>
      <c r="M924" s="179"/>
      <c r="N924" s="180"/>
      <c r="O924" s="180"/>
      <c r="P924" s="180"/>
      <c r="Q924" s="180"/>
      <c r="R924" s="180"/>
      <c r="S924" s="180"/>
      <c r="T924" s="181"/>
      <c r="AT924" s="175" t="s">
        <v>144</v>
      </c>
      <c r="AU924" s="175" t="s">
        <v>131</v>
      </c>
      <c r="AV924" s="15" t="s">
        <v>139</v>
      </c>
      <c r="AW924" s="15" t="s">
        <v>34</v>
      </c>
      <c r="AX924" s="15" t="s">
        <v>73</v>
      </c>
      <c r="AY924" s="175" t="s">
        <v>122</v>
      </c>
    </row>
    <row r="925" spans="2:51" s="12" customFormat="1" ht="12">
      <c r="B925" s="151"/>
      <c r="D925" s="148" t="s">
        <v>144</v>
      </c>
      <c r="E925" s="152" t="s">
        <v>3</v>
      </c>
      <c r="F925" s="153" t="s">
        <v>158</v>
      </c>
      <c r="H925" s="152" t="s">
        <v>3</v>
      </c>
      <c r="I925" s="154"/>
      <c r="L925" s="151"/>
      <c r="M925" s="155"/>
      <c r="N925" s="156"/>
      <c r="O925" s="156"/>
      <c r="P925" s="156"/>
      <c r="Q925" s="156"/>
      <c r="R925" s="156"/>
      <c r="S925" s="156"/>
      <c r="T925" s="157"/>
      <c r="AT925" s="152" t="s">
        <v>144</v>
      </c>
      <c r="AU925" s="152" t="s">
        <v>131</v>
      </c>
      <c r="AV925" s="12" t="s">
        <v>81</v>
      </c>
      <c r="AW925" s="12" t="s">
        <v>34</v>
      </c>
      <c r="AX925" s="12" t="s">
        <v>73</v>
      </c>
      <c r="AY925" s="152" t="s">
        <v>122</v>
      </c>
    </row>
    <row r="926" spans="2:51" s="13" customFormat="1" ht="12">
      <c r="B926" s="158"/>
      <c r="D926" s="148" t="s">
        <v>144</v>
      </c>
      <c r="E926" s="159" t="s">
        <v>3</v>
      </c>
      <c r="F926" s="160" t="s">
        <v>222</v>
      </c>
      <c r="H926" s="161">
        <v>3.128</v>
      </c>
      <c r="I926" s="162"/>
      <c r="L926" s="158"/>
      <c r="M926" s="163"/>
      <c r="N926" s="164"/>
      <c r="O926" s="164"/>
      <c r="P926" s="164"/>
      <c r="Q926" s="164"/>
      <c r="R926" s="164"/>
      <c r="S926" s="164"/>
      <c r="T926" s="165"/>
      <c r="AT926" s="159" t="s">
        <v>144</v>
      </c>
      <c r="AU926" s="159" t="s">
        <v>131</v>
      </c>
      <c r="AV926" s="13" t="s">
        <v>131</v>
      </c>
      <c r="AW926" s="13" t="s">
        <v>34</v>
      </c>
      <c r="AX926" s="13" t="s">
        <v>73</v>
      </c>
      <c r="AY926" s="159" t="s">
        <v>122</v>
      </c>
    </row>
    <row r="927" spans="2:51" s="13" customFormat="1" ht="12">
      <c r="B927" s="158"/>
      <c r="D927" s="148" t="s">
        <v>144</v>
      </c>
      <c r="E927" s="159" t="s">
        <v>3</v>
      </c>
      <c r="F927" s="160" t="s">
        <v>579</v>
      </c>
      <c r="H927" s="161">
        <v>9.464</v>
      </c>
      <c r="I927" s="162"/>
      <c r="L927" s="158"/>
      <c r="M927" s="163"/>
      <c r="N927" s="164"/>
      <c r="O927" s="164"/>
      <c r="P927" s="164"/>
      <c r="Q927" s="164"/>
      <c r="R927" s="164"/>
      <c r="S927" s="164"/>
      <c r="T927" s="165"/>
      <c r="AT927" s="159" t="s">
        <v>144</v>
      </c>
      <c r="AU927" s="159" t="s">
        <v>131</v>
      </c>
      <c r="AV927" s="13" t="s">
        <v>131</v>
      </c>
      <c r="AW927" s="13" t="s">
        <v>34</v>
      </c>
      <c r="AX927" s="13" t="s">
        <v>73</v>
      </c>
      <c r="AY927" s="159" t="s">
        <v>122</v>
      </c>
    </row>
    <row r="928" spans="2:51" s="13" customFormat="1" ht="12">
      <c r="B928" s="158"/>
      <c r="D928" s="148" t="s">
        <v>144</v>
      </c>
      <c r="E928" s="159" t="s">
        <v>3</v>
      </c>
      <c r="F928" s="160" t="s">
        <v>159</v>
      </c>
      <c r="H928" s="161">
        <v>-0.99</v>
      </c>
      <c r="I928" s="162"/>
      <c r="L928" s="158"/>
      <c r="M928" s="163"/>
      <c r="N928" s="164"/>
      <c r="O928" s="164"/>
      <c r="P928" s="164"/>
      <c r="Q928" s="164"/>
      <c r="R928" s="164"/>
      <c r="S928" s="164"/>
      <c r="T928" s="165"/>
      <c r="AT928" s="159" t="s">
        <v>144</v>
      </c>
      <c r="AU928" s="159" t="s">
        <v>131</v>
      </c>
      <c r="AV928" s="13" t="s">
        <v>131</v>
      </c>
      <c r="AW928" s="13" t="s">
        <v>34</v>
      </c>
      <c r="AX928" s="13" t="s">
        <v>73</v>
      </c>
      <c r="AY928" s="159" t="s">
        <v>122</v>
      </c>
    </row>
    <row r="929" spans="2:51" s="13" customFormat="1" ht="12">
      <c r="B929" s="158"/>
      <c r="D929" s="148" t="s">
        <v>144</v>
      </c>
      <c r="E929" s="159" t="s">
        <v>3</v>
      </c>
      <c r="F929" s="160" t="s">
        <v>578</v>
      </c>
      <c r="H929" s="161">
        <v>0.775</v>
      </c>
      <c r="I929" s="162"/>
      <c r="L929" s="158"/>
      <c r="M929" s="163"/>
      <c r="N929" s="164"/>
      <c r="O929" s="164"/>
      <c r="P929" s="164"/>
      <c r="Q929" s="164"/>
      <c r="R929" s="164"/>
      <c r="S929" s="164"/>
      <c r="T929" s="165"/>
      <c r="AT929" s="159" t="s">
        <v>144</v>
      </c>
      <c r="AU929" s="159" t="s">
        <v>131</v>
      </c>
      <c r="AV929" s="13" t="s">
        <v>131</v>
      </c>
      <c r="AW929" s="13" t="s">
        <v>34</v>
      </c>
      <c r="AX929" s="13" t="s">
        <v>73</v>
      </c>
      <c r="AY929" s="159" t="s">
        <v>122</v>
      </c>
    </row>
    <row r="930" spans="2:51" s="15" customFormat="1" ht="12">
      <c r="B930" s="174"/>
      <c r="D930" s="148" t="s">
        <v>144</v>
      </c>
      <c r="E930" s="175" t="s">
        <v>3</v>
      </c>
      <c r="F930" s="176" t="s">
        <v>179</v>
      </c>
      <c r="H930" s="177">
        <v>12.377</v>
      </c>
      <c r="I930" s="178"/>
      <c r="L930" s="174"/>
      <c r="M930" s="179"/>
      <c r="N930" s="180"/>
      <c r="O930" s="180"/>
      <c r="P930" s="180"/>
      <c r="Q930" s="180"/>
      <c r="R930" s="180"/>
      <c r="S930" s="180"/>
      <c r="T930" s="181"/>
      <c r="AT930" s="175" t="s">
        <v>144</v>
      </c>
      <c r="AU930" s="175" t="s">
        <v>131</v>
      </c>
      <c r="AV930" s="15" t="s">
        <v>139</v>
      </c>
      <c r="AW930" s="15" t="s">
        <v>34</v>
      </c>
      <c r="AX930" s="15" t="s">
        <v>73</v>
      </c>
      <c r="AY930" s="175" t="s">
        <v>122</v>
      </c>
    </row>
    <row r="931" spans="2:51" s="12" customFormat="1" ht="12">
      <c r="B931" s="151"/>
      <c r="D931" s="148" t="s">
        <v>144</v>
      </c>
      <c r="E931" s="152" t="s">
        <v>3</v>
      </c>
      <c r="F931" s="153" t="s">
        <v>184</v>
      </c>
      <c r="H931" s="152" t="s">
        <v>3</v>
      </c>
      <c r="I931" s="154"/>
      <c r="L931" s="151"/>
      <c r="M931" s="155"/>
      <c r="N931" s="156"/>
      <c r="O931" s="156"/>
      <c r="P931" s="156"/>
      <c r="Q931" s="156"/>
      <c r="R931" s="156"/>
      <c r="S931" s="156"/>
      <c r="T931" s="157"/>
      <c r="AT931" s="152" t="s">
        <v>144</v>
      </c>
      <c r="AU931" s="152" t="s">
        <v>131</v>
      </c>
      <c r="AV931" s="12" t="s">
        <v>81</v>
      </c>
      <c r="AW931" s="12" t="s">
        <v>34</v>
      </c>
      <c r="AX931" s="12" t="s">
        <v>73</v>
      </c>
      <c r="AY931" s="152" t="s">
        <v>122</v>
      </c>
    </row>
    <row r="932" spans="2:51" s="13" customFormat="1" ht="12">
      <c r="B932" s="158"/>
      <c r="D932" s="148" t="s">
        <v>144</v>
      </c>
      <c r="E932" s="159" t="s">
        <v>3</v>
      </c>
      <c r="F932" s="160" t="s">
        <v>580</v>
      </c>
      <c r="H932" s="161">
        <v>1.314</v>
      </c>
      <c r="I932" s="162"/>
      <c r="L932" s="158"/>
      <c r="M932" s="163"/>
      <c r="N932" s="164"/>
      <c r="O932" s="164"/>
      <c r="P932" s="164"/>
      <c r="Q932" s="164"/>
      <c r="R932" s="164"/>
      <c r="S932" s="164"/>
      <c r="T932" s="165"/>
      <c r="AT932" s="159" t="s">
        <v>144</v>
      </c>
      <c r="AU932" s="159" t="s">
        <v>131</v>
      </c>
      <c r="AV932" s="13" t="s">
        <v>131</v>
      </c>
      <c r="AW932" s="13" t="s">
        <v>34</v>
      </c>
      <c r="AX932" s="13" t="s">
        <v>73</v>
      </c>
      <c r="AY932" s="159" t="s">
        <v>122</v>
      </c>
    </row>
    <row r="933" spans="2:51" s="13" customFormat="1" ht="12">
      <c r="B933" s="158"/>
      <c r="D933" s="148" t="s">
        <v>144</v>
      </c>
      <c r="E933" s="159" t="s">
        <v>3</v>
      </c>
      <c r="F933" s="160" t="s">
        <v>581</v>
      </c>
      <c r="H933" s="161">
        <v>6.136</v>
      </c>
      <c r="I933" s="162"/>
      <c r="L933" s="158"/>
      <c r="M933" s="163"/>
      <c r="N933" s="164"/>
      <c r="O933" s="164"/>
      <c r="P933" s="164"/>
      <c r="Q933" s="164"/>
      <c r="R933" s="164"/>
      <c r="S933" s="164"/>
      <c r="T933" s="165"/>
      <c r="AT933" s="159" t="s">
        <v>144</v>
      </c>
      <c r="AU933" s="159" t="s">
        <v>131</v>
      </c>
      <c r="AV933" s="13" t="s">
        <v>131</v>
      </c>
      <c r="AW933" s="13" t="s">
        <v>34</v>
      </c>
      <c r="AX933" s="13" t="s">
        <v>73</v>
      </c>
      <c r="AY933" s="159" t="s">
        <v>122</v>
      </c>
    </row>
    <row r="934" spans="2:51" s="15" customFormat="1" ht="12">
      <c r="B934" s="174"/>
      <c r="D934" s="148" t="s">
        <v>144</v>
      </c>
      <c r="E934" s="175" t="s">
        <v>3</v>
      </c>
      <c r="F934" s="176" t="s">
        <v>179</v>
      </c>
      <c r="H934" s="177">
        <v>7.45</v>
      </c>
      <c r="I934" s="178"/>
      <c r="L934" s="174"/>
      <c r="M934" s="179"/>
      <c r="N934" s="180"/>
      <c r="O934" s="180"/>
      <c r="P934" s="180"/>
      <c r="Q934" s="180"/>
      <c r="R934" s="180"/>
      <c r="S934" s="180"/>
      <c r="T934" s="181"/>
      <c r="AT934" s="175" t="s">
        <v>144</v>
      </c>
      <c r="AU934" s="175" t="s">
        <v>131</v>
      </c>
      <c r="AV934" s="15" t="s">
        <v>139</v>
      </c>
      <c r="AW934" s="15" t="s">
        <v>34</v>
      </c>
      <c r="AX934" s="15" t="s">
        <v>73</v>
      </c>
      <c r="AY934" s="175" t="s">
        <v>122</v>
      </c>
    </row>
    <row r="935" spans="2:51" s="12" customFormat="1" ht="12">
      <c r="B935" s="151"/>
      <c r="D935" s="148" t="s">
        <v>144</v>
      </c>
      <c r="E935" s="152" t="s">
        <v>3</v>
      </c>
      <c r="F935" s="153" t="s">
        <v>187</v>
      </c>
      <c r="H935" s="152" t="s">
        <v>3</v>
      </c>
      <c r="I935" s="154"/>
      <c r="L935" s="151"/>
      <c r="M935" s="155"/>
      <c r="N935" s="156"/>
      <c r="O935" s="156"/>
      <c r="P935" s="156"/>
      <c r="Q935" s="156"/>
      <c r="R935" s="156"/>
      <c r="S935" s="156"/>
      <c r="T935" s="157"/>
      <c r="AT935" s="152" t="s">
        <v>144</v>
      </c>
      <c r="AU935" s="152" t="s">
        <v>131</v>
      </c>
      <c r="AV935" s="12" t="s">
        <v>81</v>
      </c>
      <c r="AW935" s="12" t="s">
        <v>34</v>
      </c>
      <c r="AX935" s="12" t="s">
        <v>73</v>
      </c>
      <c r="AY935" s="152" t="s">
        <v>122</v>
      </c>
    </row>
    <row r="936" spans="2:51" s="13" customFormat="1" ht="12">
      <c r="B936" s="158"/>
      <c r="D936" s="148" t="s">
        <v>144</v>
      </c>
      <c r="E936" s="159" t="s">
        <v>3</v>
      </c>
      <c r="F936" s="160" t="s">
        <v>225</v>
      </c>
      <c r="H936" s="161">
        <v>1.299</v>
      </c>
      <c r="I936" s="162"/>
      <c r="L936" s="158"/>
      <c r="M936" s="163"/>
      <c r="N936" s="164"/>
      <c r="O936" s="164"/>
      <c r="P936" s="164"/>
      <c r="Q936" s="164"/>
      <c r="R936" s="164"/>
      <c r="S936" s="164"/>
      <c r="T936" s="165"/>
      <c r="AT936" s="159" t="s">
        <v>144</v>
      </c>
      <c r="AU936" s="159" t="s">
        <v>131</v>
      </c>
      <c r="AV936" s="13" t="s">
        <v>131</v>
      </c>
      <c r="AW936" s="13" t="s">
        <v>34</v>
      </c>
      <c r="AX936" s="13" t="s">
        <v>73</v>
      </c>
      <c r="AY936" s="159" t="s">
        <v>122</v>
      </c>
    </row>
    <row r="937" spans="2:51" s="13" customFormat="1" ht="12">
      <c r="B937" s="158"/>
      <c r="D937" s="148" t="s">
        <v>144</v>
      </c>
      <c r="E937" s="159" t="s">
        <v>3</v>
      </c>
      <c r="F937" s="160" t="s">
        <v>582</v>
      </c>
      <c r="H937" s="161">
        <v>6.11</v>
      </c>
      <c r="I937" s="162"/>
      <c r="L937" s="158"/>
      <c r="M937" s="163"/>
      <c r="N937" s="164"/>
      <c r="O937" s="164"/>
      <c r="P937" s="164"/>
      <c r="Q937" s="164"/>
      <c r="R937" s="164"/>
      <c r="S937" s="164"/>
      <c r="T937" s="165"/>
      <c r="AT937" s="159" t="s">
        <v>144</v>
      </c>
      <c r="AU937" s="159" t="s">
        <v>131</v>
      </c>
      <c r="AV937" s="13" t="s">
        <v>131</v>
      </c>
      <c r="AW937" s="13" t="s">
        <v>34</v>
      </c>
      <c r="AX937" s="13" t="s">
        <v>73</v>
      </c>
      <c r="AY937" s="159" t="s">
        <v>122</v>
      </c>
    </row>
    <row r="938" spans="2:51" s="15" customFormat="1" ht="12">
      <c r="B938" s="174"/>
      <c r="D938" s="148" t="s">
        <v>144</v>
      </c>
      <c r="E938" s="175" t="s">
        <v>3</v>
      </c>
      <c r="F938" s="176" t="s">
        <v>179</v>
      </c>
      <c r="H938" s="177">
        <v>7.409</v>
      </c>
      <c r="I938" s="178"/>
      <c r="L938" s="174"/>
      <c r="M938" s="179"/>
      <c r="N938" s="180"/>
      <c r="O938" s="180"/>
      <c r="P938" s="180"/>
      <c r="Q938" s="180"/>
      <c r="R938" s="180"/>
      <c r="S938" s="180"/>
      <c r="T938" s="181"/>
      <c r="AT938" s="175" t="s">
        <v>144</v>
      </c>
      <c r="AU938" s="175" t="s">
        <v>131</v>
      </c>
      <c r="AV938" s="15" t="s">
        <v>139</v>
      </c>
      <c r="AW938" s="15" t="s">
        <v>34</v>
      </c>
      <c r="AX938" s="15" t="s">
        <v>73</v>
      </c>
      <c r="AY938" s="175" t="s">
        <v>122</v>
      </c>
    </row>
    <row r="939" spans="2:51" s="12" customFormat="1" ht="12">
      <c r="B939" s="151"/>
      <c r="D939" s="148" t="s">
        <v>144</v>
      </c>
      <c r="E939" s="152" t="s">
        <v>3</v>
      </c>
      <c r="F939" s="153" t="s">
        <v>189</v>
      </c>
      <c r="H939" s="152" t="s">
        <v>3</v>
      </c>
      <c r="I939" s="154"/>
      <c r="L939" s="151"/>
      <c r="M939" s="155"/>
      <c r="N939" s="156"/>
      <c r="O939" s="156"/>
      <c r="P939" s="156"/>
      <c r="Q939" s="156"/>
      <c r="R939" s="156"/>
      <c r="S939" s="156"/>
      <c r="T939" s="157"/>
      <c r="AT939" s="152" t="s">
        <v>144</v>
      </c>
      <c r="AU939" s="152" t="s">
        <v>131</v>
      </c>
      <c r="AV939" s="12" t="s">
        <v>81</v>
      </c>
      <c r="AW939" s="12" t="s">
        <v>34</v>
      </c>
      <c r="AX939" s="12" t="s">
        <v>73</v>
      </c>
      <c r="AY939" s="152" t="s">
        <v>122</v>
      </c>
    </row>
    <row r="940" spans="2:51" s="13" customFormat="1" ht="12">
      <c r="B940" s="158"/>
      <c r="D940" s="148" t="s">
        <v>144</v>
      </c>
      <c r="E940" s="159" t="s">
        <v>3</v>
      </c>
      <c r="F940" s="160" t="s">
        <v>226</v>
      </c>
      <c r="H940" s="161">
        <v>2</v>
      </c>
      <c r="I940" s="162"/>
      <c r="L940" s="158"/>
      <c r="M940" s="163"/>
      <c r="N940" s="164"/>
      <c r="O940" s="164"/>
      <c r="P940" s="164"/>
      <c r="Q940" s="164"/>
      <c r="R940" s="164"/>
      <c r="S940" s="164"/>
      <c r="T940" s="165"/>
      <c r="AT940" s="159" t="s">
        <v>144</v>
      </c>
      <c r="AU940" s="159" t="s">
        <v>131</v>
      </c>
      <c r="AV940" s="13" t="s">
        <v>131</v>
      </c>
      <c r="AW940" s="13" t="s">
        <v>34</v>
      </c>
      <c r="AX940" s="13" t="s">
        <v>73</v>
      </c>
      <c r="AY940" s="159" t="s">
        <v>122</v>
      </c>
    </row>
    <row r="941" spans="2:51" s="13" customFormat="1" ht="12">
      <c r="B941" s="158"/>
      <c r="D941" s="148" t="s">
        <v>144</v>
      </c>
      <c r="E941" s="159" t="s">
        <v>3</v>
      </c>
      <c r="F941" s="160" t="s">
        <v>583</v>
      </c>
      <c r="H941" s="161">
        <v>7.358</v>
      </c>
      <c r="I941" s="162"/>
      <c r="L941" s="158"/>
      <c r="M941" s="163"/>
      <c r="N941" s="164"/>
      <c r="O941" s="164"/>
      <c r="P941" s="164"/>
      <c r="Q941" s="164"/>
      <c r="R941" s="164"/>
      <c r="S941" s="164"/>
      <c r="T941" s="165"/>
      <c r="AT941" s="159" t="s">
        <v>144</v>
      </c>
      <c r="AU941" s="159" t="s">
        <v>131</v>
      </c>
      <c r="AV941" s="13" t="s">
        <v>131</v>
      </c>
      <c r="AW941" s="13" t="s">
        <v>34</v>
      </c>
      <c r="AX941" s="13" t="s">
        <v>73</v>
      </c>
      <c r="AY941" s="159" t="s">
        <v>122</v>
      </c>
    </row>
    <row r="942" spans="2:51" s="15" customFormat="1" ht="12">
      <c r="B942" s="174"/>
      <c r="D942" s="148" t="s">
        <v>144</v>
      </c>
      <c r="E942" s="175" t="s">
        <v>3</v>
      </c>
      <c r="F942" s="176" t="s">
        <v>179</v>
      </c>
      <c r="H942" s="177">
        <v>9.358</v>
      </c>
      <c r="I942" s="178"/>
      <c r="L942" s="174"/>
      <c r="M942" s="179"/>
      <c r="N942" s="180"/>
      <c r="O942" s="180"/>
      <c r="P942" s="180"/>
      <c r="Q942" s="180"/>
      <c r="R942" s="180"/>
      <c r="S942" s="180"/>
      <c r="T942" s="181"/>
      <c r="AT942" s="175" t="s">
        <v>144</v>
      </c>
      <c r="AU942" s="175" t="s">
        <v>131</v>
      </c>
      <c r="AV942" s="15" t="s">
        <v>139</v>
      </c>
      <c r="AW942" s="15" t="s">
        <v>34</v>
      </c>
      <c r="AX942" s="15" t="s">
        <v>73</v>
      </c>
      <c r="AY942" s="175" t="s">
        <v>122</v>
      </c>
    </row>
    <row r="943" spans="2:51" s="12" customFormat="1" ht="12">
      <c r="B943" s="151"/>
      <c r="D943" s="148" t="s">
        <v>144</v>
      </c>
      <c r="E943" s="152" t="s">
        <v>3</v>
      </c>
      <c r="F943" s="153" t="s">
        <v>192</v>
      </c>
      <c r="H943" s="152" t="s">
        <v>3</v>
      </c>
      <c r="I943" s="154"/>
      <c r="L943" s="151"/>
      <c r="M943" s="155"/>
      <c r="N943" s="156"/>
      <c r="O943" s="156"/>
      <c r="P943" s="156"/>
      <c r="Q943" s="156"/>
      <c r="R943" s="156"/>
      <c r="S943" s="156"/>
      <c r="T943" s="157"/>
      <c r="AT943" s="152" t="s">
        <v>144</v>
      </c>
      <c r="AU943" s="152" t="s">
        <v>131</v>
      </c>
      <c r="AV943" s="12" t="s">
        <v>81</v>
      </c>
      <c r="AW943" s="12" t="s">
        <v>34</v>
      </c>
      <c r="AX943" s="12" t="s">
        <v>73</v>
      </c>
      <c r="AY943" s="152" t="s">
        <v>122</v>
      </c>
    </row>
    <row r="944" spans="2:51" s="13" customFormat="1" ht="12">
      <c r="B944" s="158"/>
      <c r="D944" s="148" t="s">
        <v>144</v>
      </c>
      <c r="E944" s="159" t="s">
        <v>3</v>
      </c>
      <c r="F944" s="160" t="s">
        <v>227</v>
      </c>
      <c r="H944" s="161">
        <v>1.904</v>
      </c>
      <c r="I944" s="162"/>
      <c r="L944" s="158"/>
      <c r="M944" s="163"/>
      <c r="N944" s="164"/>
      <c r="O944" s="164"/>
      <c r="P944" s="164"/>
      <c r="Q944" s="164"/>
      <c r="R944" s="164"/>
      <c r="S944" s="164"/>
      <c r="T944" s="165"/>
      <c r="AT944" s="159" t="s">
        <v>144</v>
      </c>
      <c r="AU944" s="159" t="s">
        <v>131</v>
      </c>
      <c r="AV944" s="13" t="s">
        <v>131</v>
      </c>
      <c r="AW944" s="13" t="s">
        <v>34</v>
      </c>
      <c r="AX944" s="13" t="s">
        <v>73</v>
      </c>
      <c r="AY944" s="159" t="s">
        <v>122</v>
      </c>
    </row>
    <row r="945" spans="2:51" s="13" customFormat="1" ht="12">
      <c r="B945" s="158"/>
      <c r="D945" s="148" t="s">
        <v>144</v>
      </c>
      <c r="E945" s="159" t="s">
        <v>3</v>
      </c>
      <c r="F945" s="160" t="s">
        <v>584</v>
      </c>
      <c r="H945" s="161">
        <v>7.176</v>
      </c>
      <c r="I945" s="162"/>
      <c r="L945" s="158"/>
      <c r="M945" s="163"/>
      <c r="N945" s="164"/>
      <c r="O945" s="164"/>
      <c r="P945" s="164"/>
      <c r="Q945" s="164"/>
      <c r="R945" s="164"/>
      <c r="S945" s="164"/>
      <c r="T945" s="165"/>
      <c r="AT945" s="159" t="s">
        <v>144</v>
      </c>
      <c r="AU945" s="159" t="s">
        <v>131</v>
      </c>
      <c r="AV945" s="13" t="s">
        <v>131</v>
      </c>
      <c r="AW945" s="13" t="s">
        <v>34</v>
      </c>
      <c r="AX945" s="13" t="s">
        <v>73</v>
      </c>
      <c r="AY945" s="159" t="s">
        <v>122</v>
      </c>
    </row>
    <row r="946" spans="2:51" s="15" customFormat="1" ht="12">
      <c r="B946" s="174"/>
      <c r="D946" s="148" t="s">
        <v>144</v>
      </c>
      <c r="E946" s="175" t="s">
        <v>3</v>
      </c>
      <c r="F946" s="176" t="s">
        <v>179</v>
      </c>
      <c r="H946" s="177">
        <v>9.08</v>
      </c>
      <c r="I946" s="178"/>
      <c r="L946" s="174"/>
      <c r="M946" s="179"/>
      <c r="N946" s="180"/>
      <c r="O946" s="180"/>
      <c r="P946" s="180"/>
      <c r="Q946" s="180"/>
      <c r="R946" s="180"/>
      <c r="S946" s="180"/>
      <c r="T946" s="181"/>
      <c r="AT946" s="175" t="s">
        <v>144</v>
      </c>
      <c r="AU946" s="175" t="s">
        <v>131</v>
      </c>
      <c r="AV946" s="15" t="s">
        <v>139</v>
      </c>
      <c r="AW946" s="15" t="s">
        <v>34</v>
      </c>
      <c r="AX946" s="15" t="s">
        <v>73</v>
      </c>
      <c r="AY946" s="175" t="s">
        <v>122</v>
      </c>
    </row>
    <row r="947" spans="2:51" s="12" customFormat="1" ht="12">
      <c r="B947" s="151"/>
      <c r="D947" s="148" t="s">
        <v>144</v>
      </c>
      <c r="E947" s="152" t="s">
        <v>3</v>
      </c>
      <c r="F947" s="153" t="s">
        <v>195</v>
      </c>
      <c r="H947" s="152" t="s">
        <v>3</v>
      </c>
      <c r="I947" s="154"/>
      <c r="L947" s="151"/>
      <c r="M947" s="155"/>
      <c r="N947" s="156"/>
      <c r="O947" s="156"/>
      <c r="P947" s="156"/>
      <c r="Q947" s="156"/>
      <c r="R947" s="156"/>
      <c r="S947" s="156"/>
      <c r="T947" s="157"/>
      <c r="AT947" s="152" t="s">
        <v>144</v>
      </c>
      <c r="AU947" s="152" t="s">
        <v>131</v>
      </c>
      <c r="AV947" s="12" t="s">
        <v>81</v>
      </c>
      <c r="AW947" s="12" t="s">
        <v>34</v>
      </c>
      <c r="AX947" s="12" t="s">
        <v>73</v>
      </c>
      <c r="AY947" s="152" t="s">
        <v>122</v>
      </c>
    </row>
    <row r="948" spans="2:51" s="13" customFormat="1" ht="12">
      <c r="B948" s="158"/>
      <c r="D948" s="148" t="s">
        <v>144</v>
      </c>
      <c r="E948" s="159" t="s">
        <v>3</v>
      </c>
      <c r="F948" s="160" t="s">
        <v>229</v>
      </c>
      <c r="H948" s="161">
        <v>1.237</v>
      </c>
      <c r="I948" s="162"/>
      <c r="L948" s="158"/>
      <c r="M948" s="163"/>
      <c r="N948" s="164"/>
      <c r="O948" s="164"/>
      <c r="P948" s="164"/>
      <c r="Q948" s="164"/>
      <c r="R948" s="164"/>
      <c r="S948" s="164"/>
      <c r="T948" s="165"/>
      <c r="AT948" s="159" t="s">
        <v>144</v>
      </c>
      <c r="AU948" s="159" t="s">
        <v>131</v>
      </c>
      <c r="AV948" s="13" t="s">
        <v>131</v>
      </c>
      <c r="AW948" s="13" t="s">
        <v>34</v>
      </c>
      <c r="AX948" s="13" t="s">
        <v>73</v>
      </c>
      <c r="AY948" s="159" t="s">
        <v>122</v>
      </c>
    </row>
    <row r="949" spans="2:51" s="13" customFormat="1" ht="12">
      <c r="B949" s="158"/>
      <c r="D949" s="148" t="s">
        <v>144</v>
      </c>
      <c r="E949" s="159" t="s">
        <v>3</v>
      </c>
      <c r="F949" s="160" t="s">
        <v>585</v>
      </c>
      <c r="H949" s="161">
        <v>5.928</v>
      </c>
      <c r="I949" s="162"/>
      <c r="L949" s="158"/>
      <c r="M949" s="163"/>
      <c r="N949" s="164"/>
      <c r="O949" s="164"/>
      <c r="P949" s="164"/>
      <c r="Q949" s="164"/>
      <c r="R949" s="164"/>
      <c r="S949" s="164"/>
      <c r="T949" s="165"/>
      <c r="AT949" s="159" t="s">
        <v>144</v>
      </c>
      <c r="AU949" s="159" t="s">
        <v>131</v>
      </c>
      <c r="AV949" s="13" t="s">
        <v>131</v>
      </c>
      <c r="AW949" s="13" t="s">
        <v>34</v>
      </c>
      <c r="AX949" s="13" t="s">
        <v>73</v>
      </c>
      <c r="AY949" s="159" t="s">
        <v>122</v>
      </c>
    </row>
    <row r="950" spans="2:51" s="15" customFormat="1" ht="12">
      <c r="B950" s="174"/>
      <c r="D950" s="148" t="s">
        <v>144</v>
      </c>
      <c r="E950" s="175" t="s">
        <v>3</v>
      </c>
      <c r="F950" s="176" t="s">
        <v>179</v>
      </c>
      <c r="H950" s="177">
        <v>7.165</v>
      </c>
      <c r="I950" s="178"/>
      <c r="L950" s="174"/>
      <c r="M950" s="179"/>
      <c r="N950" s="180"/>
      <c r="O950" s="180"/>
      <c r="P950" s="180"/>
      <c r="Q950" s="180"/>
      <c r="R950" s="180"/>
      <c r="S950" s="180"/>
      <c r="T950" s="181"/>
      <c r="AT950" s="175" t="s">
        <v>144</v>
      </c>
      <c r="AU950" s="175" t="s">
        <v>131</v>
      </c>
      <c r="AV950" s="15" t="s">
        <v>139</v>
      </c>
      <c r="AW950" s="15" t="s">
        <v>34</v>
      </c>
      <c r="AX950" s="15" t="s">
        <v>73</v>
      </c>
      <c r="AY950" s="175" t="s">
        <v>122</v>
      </c>
    </row>
    <row r="951" spans="2:51" s="12" customFormat="1" ht="12">
      <c r="B951" s="151"/>
      <c r="D951" s="148" t="s">
        <v>144</v>
      </c>
      <c r="E951" s="152" t="s">
        <v>3</v>
      </c>
      <c r="F951" s="153" t="s">
        <v>160</v>
      </c>
      <c r="H951" s="152" t="s">
        <v>3</v>
      </c>
      <c r="I951" s="154"/>
      <c r="L951" s="151"/>
      <c r="M951" s="155"/>
      <c r="N951" s="156"/>
      <c r="O951" s="156"/>
      <c r="P951" s="156"/>
      <c r="Q951" s="156"/>
      <c r="R951" s="156"/>
      <c r="S951" s="156"/>
      <c r="T951" s="157"/>
      <c r="AT951" s="152" t="s">
        <v>144</v>
      </c>
      <c r="AU951" s="152" t="s">
        <v>131</v>
      </c>
      <c r="AV951" s="12" t="s">
        <v>81</v>
      </c>
      <c r="AW951" s="12" t="s">
        <v>34</v>
      </c>
      <c r="AX951" s="12" t="s">
        <v>73</v>
      </c>
      <c r="AY951" s="152" t="s">
        <v>122</v>
      </c>
    </row>
    <row r="952" spans="2:51" s="13" customFormat="1" ht="12">
      <c r="B952" s="158"/>
      <c r="D952" s="148" t="s">
        <v>144</v>
      </c>
      <c r="E952" s="159" t="s">
        <v>3</v>
      </c>
      <c r="F952" s="160" t="s">
        <v>586</v>
      </c>
      <c r="H952" s="161">
        <v>15.94</v>
      </c>
      <c r="I952" s="162"/>
      <c r="L952" s="158"/>
      <c r="M952" s="163"/>
      <c r="N952" s="164"/>
      <c r="O952" s="164"/>
      <c r="P952" s="164"/>
      <c r="Q952" s="164"/>
      <c r="R952" s="164"/>
      <c r="S952" s="164"/>
      <c r="T952" s="165"/>
      <c r="AT952" s="159" t="s">
        <v>144</v>
      </c>
      <c r="AU952" s="159" t="s">
        <v>131</v>
      </c>
      <c r="AV952" s="13" t="s">
        <v>131</v>
      </c>
      <c r="AW952" s="13" t="s">
        <v>34</v>
      </c>
      <c r="AX952" s="13" t="s">
        <v>73</v>
      </c>
      <c r="AY952" s="159" t="s">
        <v>122</v>
      </c>
    </row>
    <row r="953" spans="2:51" s="13" customFormat="1" ht="12">
      <c r="B953" s="158"/>
      <c r="D953" s="148" t="s">
        <v>144</v>
      </c>
      <c r="E953" s="159" t="s">
        <v>3</v>
      </c>
      <c r="F953" s="160" t="s">
        <v>587</v>
      </c>
      <c r="H953" s="161">
        <v>84.565</v>
      </c>
      <c r="I953" s="162"/>
      <c r="L953" s="158"/>
      <c r="M953" s="163"/>
      <c r="N953" s="164"/>
      <c r="O953" s="164"/>
      <c r="P953" s="164"/>
      <c r="Q953" s="164"/>
      <c r="R953" s="164"/>
      <c r="S953" s="164"/>
      <c r="T953" s="165"/>
      <c r="AT953" s="159" t="s">
        <v>144</v>
      </c>
      <c r="AU953" s="159" t="s">
        <v>131</v>
      </c>
      <c r="AV953" s="13" t="s">
        <v>131</v>
      </c>
      <c r="AW953" s="13" t="s">
        <v>34</v>
      </c>
      <c r="AX953" s="13" t="s">
        <v>73</v>
      </c>
      <c r="AY953" s="159" t="s">
        <v>122</v>
      </c>
    </row>
    <row r="954" spans="2:51" s="13" customFormat="1" ht="12">
      <c r="B954" s="158"/>
      <c r="D954" s="148" t="s">
        <v>144</v>
      </c>
      <c r="E954" s="159" t="s">
        <v>3</v>
      </c>
      <c r="F954" s="160" t="s">
        <v>588</v>
      </c>
      <c r="H954" s="161">
        <v>-11.6</v>
      </c>
      <c r="I954" s="162"/>
      <c r="L954" s="158"/>
      <c r="M954" s="163"/>
      <c r="N954" s="164"/>
      <c r="O954" s="164"/>
      <c r="P954" s="164"/>
      <c r="Q954" s="164"/>
      <c r="R954" s="164"/>
      <c r="S954" s="164"/>
      <c r="T954" s="165"/>
      <c r="AT954" s="159" t="s">
        <v>144</v>
      </c>
      <c r="AU954" s="159" t="s">
        <v>131</v>
      </c>
      <c r="AV954" s="13" t="s">
        <v>131</v>
      </c>
      <c r="AW954" s="13" t="s">
        <v>34</v>
      </c>
      <c r="AX954" s="13" t="s">
        <v>73</v>
      </c>
      <c r="AY954" s="159" t="s">
        <v>122</v>
      </c>
    </row>
    <row r="955" spans="2:51" s="15" customFormat="1" ht="12">
      <c r="B955" s="174"/>
      <c r="D955" s="148" t="s">
        <v>144</v>
      </c>
      <c r="E955" s="175" t="s">
        <v>3</v>
      </c>
      <c r="F955" s="176" t="s">
        <v>179</v>
      </c>
      <c r="H955" s="177">
        <v>88.905</v>
      </c>
      <c r="I955" s="178"/>
      <c r="L955" s="174"/>
      <c r="M955" s="179"/>
      <c r="N955" s="180"/>
      <c r="O955" s="180"/>
      <c r="P955" s="180"/>
      <c r="Q955" s="180"/>
      <c r="R955" s="180"/>
      <c r="S955" s="180"/>
      <c r="T955" s="181"/>
      <c r="AT955" s="175" t="s">
        <v>144</v>
      </c>
      <c r="AU955" s="175" t="s">
        <v>131</v>
      </c>
      <c r="AV955" s="15" t="s">
        <v>139</v>
      </c>
      <c r="AW955" s="15" t="s">
        <v>34</v>
      </c>
      <c r="AX955" s="15" t="s">
        <v>73</v>
      </c>
      <c r="AY955" s="175" t="s">
        <v>122</v>
      </c>
    </row>
    <row r="956" spans="2:51" s="12" customFormat="1" ht="12">
      <c r="B956" s="151"/>
      <c r="D956" s="148" t="s">
        <v>144</v>
      </c>
      <c r="E956" s="152" t="s">
        <v>3</v>
      </c>
      <c r="F956" s="153" t="s">
        <v>162</v>
      </c>
      <c r="H956" s="152" t="s">
        <v>3</v>
      </c>
      <c r="I956" s="154"/>
      <c r="L956" s="151"/>
      <c r="M956" s="155"/>
      <c r="N956" s="156"/>
      <c r="O956" s="156"/>
      <c r="P956" s="156"/>
      <c r="Q956" s="156"/>
      <c r="R956" s="156"/>
      <c r="S956" s="156"/>
      <c r="T956" s="157"/>
      <c r="AT956" s="152" t="s">
        <v>144</v>
      </c>
      <c r="AU956" s="152" t="s">
        <v>131</v>
      </c>
      <c r="AV956" s="12" t="s">
        <v>81</v>
      </c>
      <c r="AW956" s="12" t="s">
        <v>34</v>
      </c>
      <c r="AX956" s="12" t="s">
        <v>73</v>
      </c>
      <c r="AY956" s="152" t="s">
        <v>122</v>
      </c>
    </row>
    <row r="957" spans="2:51" s="13" customFormat="1" ht="12">
      <c r="B957" s="158"/>
      <c r="D957" s="148" t="s">
        <v>144</v>
      </c>
      <c r="E957" s="159" t="s">
        <v>3</v>
      </c>
      <c r="F957" s="160" t="s">
        <v>589</v>
      </c>
      <c r="H957" s="161">
        <v>37.97</v>
      </c>
      <c r="I957" s="162"/>
      <c r="L957" s="158"/>
      <c r="M957" s="163"/>
      <c r="N957" s="164"/>
      <c r="O957" s="164"/>
      <c r="P957" s="164"/>
      <c r="Q957" s="164"/>
      <c r="R957" s="164"/>
      <c r="S957" s="164"/>
      <c r="T957" s="165"/>
      <c r="AT957" s="159" t="s">
        <v>144</v>
      </c>
      <c r="AU957" s="159" t="s">
        <v>131</v>
      </c>
      <c r="AV957" s="13" t="s">
        <v>131</v>
      </c>
      <c r="AW957" s="13" t="s">
        <v>34</v>
      </c>
      <c r="AX957" s="13" t="s">
        <v>73</v>
      </c>
      <c r="AY957" s="159" t="s">
        <v>122</v>
      </c>
    </row>
    <row r="958" spans="2:51" s="13" customFormat="1" ht="12">
      <c r="B958" s="158"/>
      <c r="D958" s="148" t="s">
        <v>144</v>
      </c>
      <c r="E958" s="159" t="s">
        <v>3</v>
      </c>
      <c r="F958" s="160" t="s">
        <v>590</v>
      </c>
      <c r="H958" s="161">
        <v>45.162</v>
      </c>
      <c r="I958" s="162"/>
      <c r="L958" s="158"/>
      <c r="M958" s="163"/>
      <c r="N958" s="164"/>
      <c r="O958" s="164"/>
      <c r="P958" s="164"/>
      <c r="Q958" s="164"/>
      <c r="R958" s="164"/>
      <c r="S958" s="164"/>
      <c r="T958" s="165"/>
      <c r="AT958" s="159" t="s">
        <v>144</v>
      </c>
      <c r="AU958" s="159" t="s">
        <v>131</v>
      </c>
      <c r="AV958" s="13" t="s">
        <v>131</v>
      </c>
      <c r="AW958" s="13" t="s">
        <v>34</v>
      </c>
      <c r="AX958" s="13" t="s">
        <v>73</v>
      </c>
      <c r="AY958" s="159" t="s">
        <v>122</v>
      </c>
    </row>
    <row r="959" spans="2:51" s="13" customFormat="1" ht="12">
      <c r="B959" s="158"/>
      <c r="D959" s="148" t="s">
        <v>144</v>
      </c>
      <c r="E959" s="159" t="s">
        <v>3</v>
      </c>
      <c r="F959" s="160" t="s">
        <v>591</v>
      </c>
      <c r="H959" s="161">
        <v>-5.655</v>
      </c>
      <c r="I959" s="162"/>
      <c r="L959" s="158"/>
      <c r="M959" s="163"/>
      <c r="N959" s="164"/>
      <c r="O959" s="164"/>
      <c r="P959" s="164"/>
      <c r="Q959" s="164"/>
      <c r="R959" s="164"/>
      <c r="S959" s="164"/>
      <c r="T959" s="165"/>
      <c r="AT959" s="159" t="s">
        <v>144</v>
      </c>
      <c r="AU959" s="159" t="s">
        <v>131</v>
      </c>
      <c r="AV959" s="13" t="s">
        <v>131</v>
      </c>
      <c r="AW959" s="13" t="s">
        <v>34</v>
      </c>
      <c r="AX959" s="13" t="s">
        <v>73</v>
      </c>
      <c r="AY959" s="159" t="s">
        <v>122</v>
      </c>
    </row>
    <row r="960" spans="2:51" s="13" customFormat="1" ht="12">
      <c r="B960" s="158"/>
      <c r="D960" s="148" t="s">
        <v>144</v>
      </c>
      <c r="E960" s="159" t="s">
        <v>3</v>
      </c>
      <c r="F960" s="160" t="s">
        <v>592</v>
      </c>
      <c r="H960" s="161">
        <v>1.738</v>
      </c>
      <c r="I960" s="162"/>
      <c r="L960" s="158"/>
      <c r="M960" s="163"/>
      <c r="N960" s="164"/>
      <c r="O960" s="164"/>
      <c r="P960" s="164"/>
      <c r="Q960" s="164"/>
      <c r="R960" s="164"/>
      <c r="S960" s="164"/>
      <c r="T960" s="165"/>
      <c r="AT960" s="159" t="s">
        <v>144</v>
      </c>
      <c r="AU960" s="159" t="s">
        <v>131</v>
      </c>
      <c r="AV960" s="13" t="s">
        <v>131</v>
      </c>
      <c r="AW960" s="13" t="s">
        <v>34</v>
      </c>
      <c r="AX960" s="13" t="s">
        <v>73</v>
      </c>
      <c r="AY960" s="159" t="s">
        <v>122</v>
      </c>
    </row>
    <row r="961" spans="2:51" s="15" customFormat="1" ht="12">
      <c r="B961" s="174"/>
      <c r="D961" s="148" t="s">
        <v>144</v>
      </c>
      <c r="E961" s="175" t="s">
        <v>3</v>
      </c>
      <c r="F961" s="176" t="s">
        <v>179</v>
      </c>
      <c r="H961" s="177">
        <v>79.215</v>
      </c>
      <c r="I961" s="178"/>
      <c r="L961" s="174"/>
      <c r="M961" s="179"/>
      <c r="N961" s="180"/>
      <c r="O961" s="180"/>
      <c r="P961" s="180"/>
      <c r="Q961" s="180"/>
      <c r="R961" s="180"/>
      <c r="S961" s="180"/>
      <c r="T961" s="181"/>
      <c r="AT961" s="175" t="s">
        <v>144</v>
      </c>
      <c r="AU961" s="175" t="s">
        <v>131</v>
      </c>
      <c r="AV961" s="15" t="s">
        <v>139</v>
      </c>
      <c r="AW961" s="15" t="s">
        <v>34</v>
      </c>
      <c r="AX961" s="15" t="s">
        <v>73</v>
      </c>
      <c r="AY961" s="175" t="s">
        <v>122</v>
      </c>
    </row>
    <row r="962" spans="2:51" s="12" customFormat="1" ht="12">
      <c r="B962" s="151"/>
      <c r="D962" s="148" t="s">
        <v>144</v>
      </c>
      <c r="E962" s="152" t="s">
        <v>3</v>
      </c>
      <c r="F962" s="153" t="s">
        <v>164</v>
      </c>
      <c r="H962" s="152" t="s">
        <v>3</v>
      </c>
      <c r="I962" s="154"/>
      <c r="L962" s="151"/>
      <c r="M962" s="155"/>
      <c r="N962" s="156"/>
      <c r="O962" s="156"/>
      <c r="P962" s="156"/>
      <c r="Q962" s="156"/>
      <c r="R962" s="156"/>
      <c r="S962" s="156"/>
      <c r="T962" s="157"/>
      <c r="AT962" s="152" t="s">
        <v>144</v>
      </c>
      <c r="AU962" s="152" t="s">
        <v>131</v>
      </c>
      <c r="AV962" s="12" t="s">
        <v>81</v>
      </c>
      <c r="AW962" s="12" t="s">
        <v>34</v>
      </c>
      <c r="AX962" s="12" t="s">
        <v>73</v>
      </c>
      <c r="AY962" s="152" t="s">
        <v>122</v>
      </c>
    </row>
    <row r="963" spans="2:51" s="13" customFormat="1" ht="12">
      <c r="B963" s="158"/>
      <c r="D963" s="148" t="s">
        <v>144</v>
      </c>
      <c r="E963" s="159" t="s">
        <v>3</v>
      </c>
      <c r="F963" s="160" t="s">
        <v>593</v>
      </c>
      <c r="H963" s="161">
        <v>-11.611</v>
      </c>
      <c r="I963" s="162"/>
      <c r="L963" s="158"/>
      <c r="M963" s="163"/>
      <c r="N963" s="164"/>
      <c r="O963" s="164"/>
      <c r="P963" s="164"/>
      <c r="Q963" s="164"/>
      <c r="R963" s="164"/>
      <c r="S963" s="164"/>
      <c r="T963" s="165"/>
      <c r="AT963" s="159" t="s">
        <v>144</v>
      </c>
      <c r="AU963" s="159" t="s">
        <v>131</v>
      </c>
      <c r="AV963" s="13" t="s">
        <v>131</v>
      </c>
      <c r="AW963" s="13" t="s">
        <v>34</v>
      </c>
      <c r="AX963" s="13" t="s">
        <v>73</v>
      </c>
      <c r="AY963" s="159" t="s">
        <v>122</v>
      </c>
    </row>
    <row r="964" spans="2:51" s="13" customFormat="1" ht="12">
      <c r="B964" s="158"/>
      <c r="D964" s="148" t="s">
        <v>144</v>
      </c>
      <c r="E964" s="159" t="s">
        <v>3</v>
      </c>
      <c r="F964" s="160" t="s">
        <v>594</v>
      </c>
      <c r="H964" s="161">
        <v>54.015</v>
      </c>
      <c r="I964" s="162"/>
      <c r="L964" s="158"/>
      <c r="M964" s="163"/>
      <c r="N964" s="164"/>
      <c r="O964" s="164"/>
      <c r="P964" s="164"/>
      <c r="Q964" s="164"/>
      <c r="R964" s="164"/>
      <c r="S964" s="164"/>
      <c r="T964" s="165"/>
      <c r="AT964" s="159" t="s">
        <v>144</v>
      </c>
      <c r="AU964" s="159" t="s">
        <v>131</v>
      </c>
      <c r="AV964" s="13" t="s">
        <v>131</v>
      </c>
      <c r="AW964" s="13" t="s">
        <v>34</v>
      </c>
      <c r="AX964" s="13" t="s">
        <v>73</v>
      </c>
      <c r="AY964" s="159" t="s">
        <v>122</v>
      </c>
    </row>
    <row r="965" spans="2:51" s="13" customFormat="1" ht="12">
      <c r="B965" s="158"/>
      <c r="D965" s="148" t="s">
        <v>144</v>
      </c>
      <c r="E965" s="159" t="s">
        <v>3</v>
      </c>
      <c r="F965" s="160" t="s">
        <v>595</v>
      </c>
      <c r="H965" s="161">
        <v>-5.407</v>
      </c>
      <c r="I965" s="162"/>
      <c r="L965" s="158"/>
      <c r="M965" s="163"/>
      <c r="N965" s="164"/>
      <c r="O965" s="164"/>
      <c r="P965" s="164"/>
      <c r="Q965" s="164"/>
      <c r="R965" s="164"/>
      <c r="S965" s="164"/>
      <c r="T965" s="165"/>
      <c r="AT965" s="159" t="s">
        <v>144</v>
      </c>
      <c r="AU965" s="159" t="s">
        <v>131</v>
      </c>
      <c r="AV965" s="13" t="s">
        <v>131</v>
      </c>
      <c r="AW965" s="13" t="s">
        <v>34</v>
      </c>
      <c r="AX965" s="13" t="s">
        <v>73</v>
      </c>
      <c r="AY965" s="159" t="s">
        <v>122</v>
      </c>
    </row>
    <row r="966" spans="2:51" s="13" customFormat="1" ht="12">
      <c r="B966" s="158"/>
      <c r="D966" s="148" t="s">
        <v>144</v>
      </c>
      <c r="E966" s="159" t="s">
        <v>3</v>
      </c>
      <c r="F966" s="160" t="s">
        <v>596</v>
      </c>
      <c r="H966" s="161">
        <v>1.143</v>
      </c>
      <c r="I966" s="162"/>
      <c r="L966" s="158"/>
      <c r="M966" s="163"/>
      <c r="N966" s="164"/>
      <c r="O966" s="164"/>
      <c r="P966" s="164"/>
      <c r="Q966" s="164"/>
      <c r="R966" s="164"/>
      <c r="S966" s="164"/>
      <c r="T966" s="165"/>
      <c r="AT966" s="159" t="s">
        <v>144</v>
      </c>
      <c r="AU966" s="159" t="s">
        <v>131</v>
      </c>
      <c r="AV966" s="13" t="s">
        <v>131</v>
      </c>
      <c r="AW966" s="13" t="s">
        <v>34</v>
      </c>
      <c r="AX966" s="13" t="s">
        <v>73</v>
      </c>
      <c r="AY966" s="159" t="s">
        <v>122</v>
      </c>
    </row>
    <row r="967" spans="2:51" s="15" customFormat="1" ht="12">
      <c r="B967" s="174"/>
      <c r="D967" s="148" t="s">
        <v>144</v>
      </c>
      <c r="E967" s="175" t="s">
        <v>3</v>
      </c>
      <c r="F967" s="176" t="s">
        <v>179</v>
      </c>
      <c r="H967" s="177">
        <v>38.14</v>
      </c>
      <c r="I967" s="178"/>
      <c r="L967" s="174"/>
      <c r="M967" s="179"/>
      <c r="N967" s="180"/>
      <c r="O967" s="180"/>
      <c r="P967" s="180"/>
      <c r="Q967" s="180"/>
      <c r="R967" s="180"/>
      <c r="S967" s="180"/>
      <c r="T967" s="181"/>
      <c r="AT967" s="175" t="s">
        <v>144</v>
      </c>
      <c r="AU967" s="175" t="s">
        <v>131</v>
      </c>
      <c r="AV967" s="15" t="s">
        <v>139</v>
      </c>
      <c r="AW967" s="15" t="s">
        <v>34</v>
      </c>
      <c r="AX967" s="15" t="s">
        <v>73</v>
      </c>
      <c r="AY967" s="175" t="s">
        <v>122</v>
      </c>
    </row>
    <row r="968" spans="2:51" s="12" customFormat="1" ht="12">
      <c r="B968" s="151"/>
      <c r="D968" s="148" t="s">
        <v>144</v>
      </c>
      <c r="E968" s="152" t="s">
        <v>3</v>
      </c>
      <c r="F968" s="153" t="s">
        <v>166</v>
      </c>
      <c r="H968" s="152" t="s">
        <v>3</v>
      </c>
      <c r="I968" s="154"/>
      <c r="L968" s="151"/>
      <c r="M968" s="155"/>
      <c r="N968" s="156"/>
      <c r="O968" s="156"/>
      <c r="P968" s="156"/>
      <c r="Q968" s="156"/>
      <c r="R968" s="156"/>
      <c r="S968" s="156"/>
      <c r="T968" s="157"/>
      <c r="AT968" s="152" t="s">
        <v>144</v>
      </c>
      <c r="AU968" s="152" t="s">
        <v>131</v>
      </c>
      <c r="AV968" s="12" t="s">
        <v>81</v>
      </c>
      <c r="AW968" s="12" t="s">
        <v>34</v>
      </c>
      <c r="AX968" s="12" t="s">
        <v>73</v>
      </c>
      <c r="AY968" s="152" t="s">
        <v>122</v>
      </c>
    </row>
    <row r="969" spans="2:51" s="13" customFormat="1" ht="12">
      <c r="B969" s="158"/>
      <c r="D969" s="148" t="s">
        <v>144</v>
      </c>
      <c r="E969" s="159" t="s">
        <v>3</v>
      </c>
      <c r="F969" s="160" t="s">
        <v>230</v>
      </c>
      <c r="H969" s="161">
        <v>3.139</v>
      </c>
      <c r="I969" s="162"/>
      <c r="L969" s="158"/>
      <c r="M969" s="163"/>
      <c r="N969" s="164"/>
      <c r="O969" s="164"/>
      <c r="P969" s="164"/>
      <c r="Q969" s="164"/>
      <c r="R969" s="164"/>
      <c r="S969" s="164"/>
      <c r="T969" s="165"/>
      <c r="AT969" s="159" t="s">
        <v>144</v>
      </c>
      <c r="AU969" s="159" t="s">
        <v>131</v>
      </c>
      <c r="AV969" s="13" t="s">
        <v>131</v>
      </c>
      <c r="AW969" s="13" t="s">
        <v>34</v>
      </c>
      <c r="AX969" s="13" t="s">
        <v>73</v>
      </c>
      <c r="AY969" s="159" t="s">
        <v>122</v>
      </c>
    </row>
    <row r="970" spans="2:51" s="13" customFormat="1" ht="12">
      <c r="B970" s="158"/>
      <c r="D970" s="148" t="s">
        <v>144</v>
      </c>
      <c r="E970" s="159" t="s">
        <v>3</v>
      </c>
      <c r="F970" s="160" t="s">
        <v>597</v>
      </c>
      <c r="H970" s="161">
        <v>9.477</v>
      </c>
      <c r="I970" s="162"/>
      <c r="L970" s="158"/>
      <c r="M970" s="163"/>
      <c r="N970" s="164"/>
      <c r="O970" s="164"/>
      <c r="P970" s="164"/>
      <c r="Q970" s="164"/>
      <c r="R970" s="164"/>
      <c r="S970" s="164"/>
      <c r="T970" s="165"/>
      <c r="AT970" s="159" t="s">
        <v>144</v>
      </c>
      <c r="AU970" s="159" t="s">
        <v>131</v>
      </c>
      <c r="AV970" s="13" t="s">
        <v>131</v>
      </c>
      <c r="AW970" s="13" t="s">
        <v>34</v>
      </c>
      <c r="AX970" s="13" t="s">
        <v>73</v>
      </c>
      <c r="AY970" s="159" t="s">
        <v>122</v>
      </c>
    </row>
    <row r="971" spans="2:51" s="13" customFormat="1" ht="12">
      <c r="B971" s="158"/>
      <c r="D971" s="148" t="s">
        <v>144</v>
      </c>
      <c r="E971" s="159" t="s">
        <v>3</v>
      </c>
      <c r="F971" s="160" t="s">
        <v>577</v>
      </c>
      <c r="H971" s="161">
        <v>-0.99</v>
      </c>
      <c r="I971" s="162"/>
      <c r="L971" s="158"/>
      <c r="M971" s="163"/>
      <c r="N971" s="164"/>
      <c r="O971" s="164"/>
      <c r="P971" s="164"/>
      <c r="Q971" s="164"/>
      <c r="R971" s="164"/>
      <c r="S971" s="164"/>
      <c r="T971" s="165"/>
      <c r="AT971" s="159" t="s">
        <v>144</v>
      </c>
      <c r="AU971" s="159" t="s">
        <v>131</v>
      </c>
      <c r="AV971" s="13" t="s">
        <v>131</v>
      </c>
      <c r="AW971" s="13" t="s">
        <v>34</v>
      </c>
      <c r="AX971" s="13" t="s">
        <v>73</v>
      </c>
      <c r="AY971" s="159" t="s">
        <v>122</v>
      </c>
    </row>
    <row r="972" spans="2:51" s="13" customFormat="1" ht="12">
      <c r="B972" s="158"/>
      <c r="D972" s="148" t="s">
        <v>144</v>
      </c>
      <c r="E972" s="159" t="s">
        <v>3</v>
      </c>
      <c r="F972" s="160" t="s">
        <v>578</v>
      </c>
      <c r="H972" s="161">
        <v>0.775</v>
      </c>
      <c r="I972" s="162"/>
      <c r="L972" s="158"/>
      <c r="M972" s="163"/>
      <c r="N972" s="164"/>
      <c r="O972" s="164"/>
      <c r="P972" s="164"/>
      <c r="Q972" s="164"/>
      <c r="R972" s="164"/>
      <c r="S972" s="164"/>
      <c r="T972" s="165"/>
      <c r="AT972" s="159" t="s">
        <v>144</v>
      </c>
      <c r="AU972" s="159" t="s">
        <v>131</v>
      </c>
      <c r="AV972" s="13" t="s">
        <v>131</v>
      </c>
      <c r="AW972" s="13" t="s">
        <v>34</v>
      </c>
      <c r="AX972" s="13" t="s">
        <v>73</v>
      </c>
      <c r="AY972" s="159" t="s">
        <v>122</v>
      </c>
    </row>
    <row r="973" spans="2:51" s="15" customFormat="1" ht="12">
      <c r="B973" s="174"/>
      <c r="D973" s="148" t="s">
        <v>144</v>
      </c>
      <c r="E973" s="175" t="s">
        <v>3</v>
      </c>
      <c r="F973" s="176" t="s">
        <v>179</v>
      </c>
      <c r="H973" s="177">
        <v>12.401</v>
      </c>
      <c r="I973" s="178"/>
      <c r="L973" s="174"/>
      <c r="M973" s="179"/>
      <c r="N973" s="180"/>
      <c r="O973" s="180"/>
      <c r="P973" s="180"/>
      <c r="Q973" s="180"/>
      <c r="R973" s="180"/>
      <c r="S973" s="180"/>
      <c r="T973" s="181"/>
      <c r="AT973" s="175" t="s">
        <v>144</v>
      </c>
      <c r="AU973" s="175" t="s">
        <v>131</v>
      </c>
      <c r="AV973" s="15" t="s">
        <v>139</v>
      </c>
      <c r="AW973" s="15" t="s">
        <v>34</v>
      </c>
      <c r="AX973" s="15" t="s">
        <v>73</v>
      </c>
      <c r="AY973" s="175" t="s">
        <v>122</v>
      </c>
    </row>
    <row r="974" spans="2:51" s="12" customFormat="1" ht="12">
      <c r="B974" s="151"/>
      <c r="D974" s="148" t="s">
        <v>144</v>
      </c>
      <c r="E974" s="152" t="s">
        <v>3</v>
      </c>
      <c r="F974" s="153" t="s">
        <v>201</v>
      </c>
      <c r="H974" s="152" t="s">
        <v>3</v>
      </c>
      <c r="I974" s="154"/>
      <c r="L974" s="151"/>
      <c r="M974" s="155"/>
      <c r="N974" s="156"/>
      <c r="O974" s="156"/>
      <c r="P974" s="156"/>
      <c r="Q974" s="156"/>
      <c r="R974" s="156"/>
      <c r="S974" s="156"/>
      <c r="T974" s="157"/>
      <c r="AT974" s="152" t="s">
        <v>144</v>
      </c>
      <c r="AU974" s="152" t="s">
        <v>131</v>
      </c>
      <c r="AV974" s="12" t="s">
        <v>81</v>
      </c>
      <c r="AW974" s="12" t="s">
        <v>34</v>
      </c>
      <c r="AX974" s="12" t="s">
        <v>73</v>
      </c>
      <c r="AY974" s="152" t="s">
        <v>122</v>
      </c>
    </row>
    <row r="975" spans="2:51" s="13" customFormat="1" ht="12">
      <c r="B975" s="158"/>
      <c r="D975" s="148" t="s">
        <v>144</v>
      </c>
      <c r="E975" s="159" t="s">
        <v>3</v>
      </c>
      <c r="F975" s="160" t="s">
        <v>232</v>
      </c>
      <c r="H975" s="161">
        <v>1.911</v>
      </c>
      <c r="I975" s="162"/>
      <c r="L975" s="158"/>
      <c r="M975" s="163"/>
      <c r="N975" s="164"/>
      <c r="O975" s="164"/>
      <c r="P975" s="164"/>
      <c r="Q975" s="164"/>
      <c r="R975" s="164"/>
      <c r="S975" s="164"/>
      <c r="T975" s="165"/>
      <c r="AT975" s="159" t="s">
        <v>144</v>
      </c>
      <c r="AU975" s="159" t="s">
        <v>131</v>
      </c>
      <c r="AV975" s="13" t="s">
        <v>131</v>
      </c>
      <c r="AW975" s="13" t="s">
        <v>34</v>
      </c>
      <c r="AX975" s="13" t="s">
        <v>73</v>
      </c>
      <c r="AY975" s="159" t="s">
        <v>122</v>
      </c>
    </row>
    <row r="976" spans="2:51" s="13" customFormat="1" ht="12">
      <c r="B976" s="158"/>
      <c r="D976" s="148" t="s">
        <v>144</v>
      </c>
      <c r="E976" s="159" t="s">
        <v>3</v>
      </c>
      <c r="F976" s="160" t="s">
        <v>598</v>
      </c>
      <c r="H976" s="161">
        <v>7.189</v>
      </c>
      <c r="I976" s="162"/>
      <c r="L976" s="158"/>
      <c r="M976" s="163"/>
      <c r="N976" s="164"/>
      <c r="O976" s="164"/>
      <c r="P976" s="164"/>
      <c r="Q976" s="164"/>
      <c r="R976" s="164"/>
      <c r="S976" s="164"/>
      <c r="T976" s="165"/>
      <c r="AT976" s="159" t="s">
        <v>144</v>
      </c>
      <c r="AU976" s="159" t="s">
        <v>131</v>
      </c>
      <c r="AV976" s="13" t="s">
        <v>131</v>
      </c>
      <c r="AW976" s="13" t="s">
        <v>34</v>
      </c>
      <c r="AX976" s="13" t="s">
        <v>73</v>
      </c>
      <c r="AY976" s="159" t="s">
        <v>122</v>
      </c>
    </row>
    <row r="977" spans="2:51" s="15" customFormat="1" ht="12">
      <c r="B977" s="174"/>
      <c r="D977" s="148" t="s">
        <v>144</v>
      </c>
      <c r="E977" s="175" t="s">
        <v>3</v>
      </c>
      <c r="F977" s="176" t="s">
        <v>179</v>
      </c>
      <c r="H977" s="177">
        <v>9.1</v>
      </c>
      <c r="I977" s="178"/>
      <c r="L977" s="174"/>
      <c r="M977" s="179"/>
      <c r="N977" s="180"/>
      <c r="O977" s="180"/>
      <c r="P977" s="180"/>
      <c r="Q977" s="180"/>
      <c r="R977" s="180"/>
      <c r="S977" s="180"/>
      <c r="T977" s="181"/>
      <c r="AT977" s="175" t="s">
        <v>144</v>
      </c>
      <c r="AU977" s="175" t="s">
        <v>131</v>
      </c>
      <c r="AV977" s="15" t="s">
        <v>139</v>
      </c>
      <c r="AW977" s="15" t="s">
        <v>34</v>
      </c>
      <c r="AX977" s="15" t="s">
        <v>73</v>
      </c>
      <c r="AY977" s="175" t="s">
        <v>122</v>
      </c>
    </row>
    <row r="978" spans="2:51" s="12" customFormat="1" ht="12">
      <c r="B978" s="151"/>
      <c r="D978" s="148" t="s">
        <v>144</v>
      </c>
      <c r="E978" s="152" t="s">
        <v>3</v>
      </c>
      <c r="F978" s="153" t="s">
        <v>203</v>
      </c>
      <c r="H978" s="152" t="s">
        <v>3</v>
      </c>
      <c r="I978" s="154"/>
      <c r="L978" s="151"/>
      <c r="M978" s="155"/>
      <c r="N978" s="156"/>
      <c r="O978" s="156"/>
      <c r="P978" s="156"/>
      <c r="Q978" s="156"/>
      <c r="R978" s="156"/>
      <c r="S978" s="156"/>
      <c r="T978" s="157"/>
      <c r="AT978" s="152" t="s">
        <v>144</v>
      </c>
      <c r="AU978" s="152" t="s">
        <v>131</v>
      </c>
      <c r="AV978" s="12" t="s">
        <v>81</v>
      </c>
      <c r="AW978" s="12" t="s">
        <v>34</v>
      </c>
      <c r="AX978" s="12" t="s">
        <v>73</v>
      </c>
      <c r="AY978" s="152" t="s">
        <v>122</v>
      </c>
    </row>
    <row r="979" spans="2:51" s="13" customFormat="1" ht="12">
      <c r="B979" s="158"/>
      <c r="D979" s="148" t="s">
        <v>144</v>
      </c>
      <c r="E979" s="159" t="s">
        <v>3</v>
      </c>
      <c r="F979" s="160" t="s">
        <v>234</v>
      </c>
      <c r="H979" s="161">
        <v>1.242</v>
      </c>
      <c r="I979" s="162"/>
      <c r="L979" s="158"/>
      <c r="M979" s="163"/>
      <c r="N979" s="164"/>
      <c r="O979" s="164"/>
      <c r="P979" s="164"/>
      <c r="Q979" s="164"/>
      <c r="R979" s="164"/>
      <c r="S979" s="164"/>
      <c r="T979" s="165"/>
      <c r="AT979" s="159" t="s">
        <v>144</v>
      </c>
      <c r="AU979" s="159" t="s">
        <v>131</v>
      </c>
      <c r="AV979" s="13" t="s">
        <v>131</v>
      </c>
      <c r="AW979" s="13" t="s">
        <v>34</v>
      </c>
      <c r="AX979" s="13" t="s">
        <v>73</v>
      </c>
      <c r="AY979" s="159" t="s">
        <v>122</v>
      </c>
    </row>
    <row r="980" spans="2:51" s="13" customFormat="1" ht="12">
      <c r="B980" s="158"/>
      <c r="D980" s="148" t="s">
        <v>144</v>
      </c>
      <c r="E980" s="159" t="s">
        <v>3</v>
      </c>
      <c r="F980" s="160" t="s">
        <v>599</v>
      </c>
      <c r="H980" s="161">
        <v>5.941</v>
      </c>
      <c r="I980" s="162"/>
      <c r="L980" s="158"/>
      <c r="M980" s="163"/>
      <c r="N980" s="164"/>
      <c r="O980" s="164"/>
      <c r="P980" s="164"/>
      <c r="Q980" s="164"/>
      <c r="R980" s="164"/>
      <c r="S980" s="164"/>
      <c r="T980" s="165"/>
      <c r="AT980" s="159" t="s">
        <v>144</v>
      </c>
      <c r="AU980" s="159" t="s">
        <v>131</v>
      </c>
      <c r="AV980" s="13" t="s">
        <v>131</v>
      </c>
      <c r="AW980" s="13" t="s">
        <v>34</v>
      </c>
      <c r="AX980" s="13" t="s">
        <v>73</v>
      </c>
      <c r="AY980" s="159" t="s">
        <v>122</v>
      </c>
    </row>
    <row r="981" spans="2:51" s="15" customFormat="1" ht="12">
      <c r="B981" s="174"/>
      <c r="D981" s="148" t="s">
        <v>144</v>
      </c>
      <c r="E981" s="175" t="s">
        <v>3</v>
      </c>
      <c r="F981" s="176" t="s">
        <v>179</v>
      </c>
      <c r="H981" s="177">
        <v>7.183</v>
      </c>
      <c r="I981" s="178"/>
      <c r="L981" s="174"/>
      <c r="M981" s="179"/>
      <c r="N981" s="180"/>
      <c r="O981" s="180"/>
      <c r="P981" s="180"/>
      <c r="Q981" s="180"/>
      <c r="R981" s="180"/>
      <c r="S981" s="180"/>
      <c r="T981" s="181"/>
      <c r="AT981" s="175" t="s">
        <v>144</v>
      </c>
      <c r="AU981" s="175" t="s">
        <v>131</v>
      </c>
      <c r="AV981" s="15" t="s">
        <v>139</v>
      </c>
      <c r="AW981" s="15" t="s">
        <v>34</v>
      </c>
      <c r="AX981" s="15" t="s">
        <v>73</v>
      </c>
      <c r="AY981" s="175" t="s">
        <v>122</v>
      </c>
    </row>
    <row r="982" spans="2:51" s="12" customFormat="1" ht="12">
      <c r="B982" s="151"/>
      <c r="D982" s="148" t="s">
        <v>144</v>
      </c>
      <c r="E982" s="152" t="s">
        <v>3</v>
      </c>
      <c r="F982" s="153" t="s">
        <v>167</v>
      </c>
      <c r="H982" s="152" t="s">
        <v>3</v>
      </c>
      <c r="I982" s="154"/>
      <c r="L982" s="151"/>
      <c r="M982" s="155"/>
      <c r="N982" s="156"/>
      <c r="O982" s="156"/>
      <c r="P982" s="156"/>
      <c r="Q982" s="156"/>
      <c r="R982" s="156"/>
      <c r="S982" s="156"/>
      <c r="T982" s="157"/>
      <c r="AT982" s="152" t="s">
        <v>144</v>
      </c>
      <c r="AU982" s="152" t="s">
        <v>131</v>
      </c>
      <c r="AV982" s="12" t="s">
        <v>81</v>
      </c>
      <c r="AW982" s="12" t="s">
        <v>34</v>
      </c>
      <c r="AX982" s="12" t="s">
        <v>73</v>
      </c>
      <c r="AY982" s="152" t="s">
        <v>122</v>
      </c>
    </row>
    <row r="983" spans="2:51" s="13" customFormat="1" ht="12">
      <c r="B983" s="158"/>
      <c r="D983" s="148" t="s">
        <v>144</v>
      </c>
      <c r="E983" s="159" t="s">
        <v>3</v>
      </c>
      <c r="F983" s="160" t="s">
        <v>600</v>
      </c>
      <c r="H983" s="161">
        <v>1.939</v>
      </c>
      <c r="I983" s="162"/>
      <c r="L983" s="158"/>
      <c r="M983" s="163"/>
      <c r="N983" s="164"/>
      <c r="O983" s="164"/>
      <c r="P983" s="164"/>
      <c r="Q983" s="164"/>
      <c r="R983" s="164"/>
      <c r="S983" s="164"/>
      <c r="T983" s="165"/>
      <c r="AT983" s="159" t="s">
        <v>144</v>
      </c>
      <c r="AU983" s="159" t="s">
        <v>131</v>
      </c>
      <c r="AV983" s="13" t="s">
        <v>131</v>
      </c>
      <c r="AW983" s="13" t="s">
        <v>34</v>
      </c>
      <c r="AX983" s="13" t="s">
        <v>73</v>
      </c>
      <c r="AY983" s="159" t="s">
        <v>122</v>
      </c>
    </row>
    <row r="984" spans="2:51" s="13" customFormat="1" ht="12">
      <c r="B984" s="158"/>
      <c r="D984" s="148" t="s">
        <v>144</v>
      </c>
      <c r="E984" s="159" t="s">
        <v>3</v>
      </c>
      <c r="F984" s="160" t="s">
        <v>601</v>
      </c>
      <c r="H984" s="161">
        <v>18.103</v>
      </c>
      <c r="I984" s="162"/>
      <c r="L984" s="158"/>
      <c r="M984" s="163"/>
      <c r="N984" s="164"/>
      <c r="O984" s="164"/>
      <c r="P984" s="164"/>
      <c r="Q984" s="164"/>
      <c r="R984" s="164"/>
      <c r="S984" s="164"/>
      <c r="T984" s="165"/>
      <c r="AT984" s="159" t="s">
        <v>144</v>
      </c>
      <c r="AU984" s="159" t="s">
        <v>131</v>
      </c>
      <c r="AV984" s="13" t="s">
        <v>131</v>
      </c>
      <c r="AW984" s="13" t="s">
        <v>34</v>
      </c>
      <c r="AX984" s="13" t="s">
        <v>73</v>
      </c>
      <c r="AY984" s="159" t="s">
        <v>122</v>
      </c>
    </row>
    <row r="985" spans="2:51" s="13" customFormat="1" ht="12">
      <c r="B985" s="158"/>
      <c r="D985" s="148" t="s">
        <v>144</v>
      </c>
      <c r="E985" s="159" t="s">
        <v>3</v>
      </c>
      <c r="F985" s="160" t="s">
        <v>602</v>
      </c>
      <c r="H985" s="161">
        <v>-1.818</v>
      </c>
      <c r="I985" s="162"/>
      <c r="L985" s="158"/>
      <c r="M985" s="163"/>
      <c r="N985" s="164"/>
      <c r="O985" s="164"/>
      <c r="P985" s="164"/>
      <c r="Q985" s="164"/>
      <c r="R985" s="164"/>
      <c r="S985" s="164"/>
      <c r="T985" s="165"/>
      <c r="AT985" s="159" t="s">
        <v>144</v>
      </c>
      <c r="AU985" s="159" t="s">
        <v>131</v>
      </c>
      <c r="AV985" s="13" t="s">
        <v>131</v>
      </c>
      <c r="AW985" s="13" t="s">
        <v>34</v>
      </c>
      <c r="AX985" s="13" t="s">
        <v>73</v>
      </c>
      <c r="AY985" s="159" t="s">
        <v>122</v>
      </c>
    </row>
    <row r="986" spans="2:51" s="15" customFormat="1" ht="12">
      <c r="B986" s="174"/>
      <c r="D986" s="148" t="s">
        <v>144</v>
      </c>
      <c r="E986" s="175" t="s">
        <v>3</v>
      </c>
      <c r="F986" s="176" t="s">
        <v>179</v>
      </c>
      <c r="H986" s="177">
        <v>18.224</v>
      </c>
      <c r="I986" s="178"/>
      <c r="L986" s="174"/>
      <c r="M986" s="179"/>
      <c r="N986" s="180"/>
      <c r="O986" s="180"/>
      <c r="P986" s="180"/>
      <c r="Q986" s="180"/>
      <c r="R986" s="180"/>
      <c r="S986" s="180"/>
      <c r="T986" s="181"/>
      <c r="AT986" s="175" t="s">
        <v>144</v>
      </c>
      <c r="AU986" s="175" t="s">
        <v>131</v>
      </c>
      <c r="AV986" s="15" t="s">
        <v>139</v>
      </c>
      <c r="AW986" s="15" t="s">
        <v>34</v>
      </c>
      <c r="AX986" s="15" t="s">
        <v>73</v>
      </c>
      <c r="AY986" s="175" t="s">
        <v>122</v>
      </c>
    </row>
    <row r="987" spans="2:51" s="14" customFormat="1" ht="12">
      <c r="B987" s="166"/>
      <c r="D987" s="148" t="s">
        <v>144</v>
      </c>
      <c r="E987" s="167" t="s">
        <v>3</v>
      </c>
      <c r="F987" s="168" t="s">
        <v>169</v>
      </c>
      <c r="H987" s="169">
        <v>669.634</v>
      </c>
      <c r="I987" s="170"/>
      <c r="L987" s="166"/>
      <c r="M987" s="171"/>
      <c r="N987" s="172"/>
      <c r="O987" s="172"/>
      <c r="P987" s="172"/>
      <c r="Q987" s="172"/>
      <c r="R987" s="172"/>
      <c r="S987" s="172"/>
      <c r="T987" s="173"/>
      <c r="AT987" s="167" t="s">
        <v>144</v>
      </c>
      <c r="AU987" s="167" t="s">
        <v>131</v>
      </c>
      <c r="AV987" s="14" t="s">
        <v>130</v>
      </c>
      <c r="AW987" s="14" t="s">
        <v>34</v>
      </c>
      <c r="AX987" s="14" t="s">
        <v>81</v>
      </c>
      <c r="AY987" s="167" t="s">
        <v>122</v>
      </c>
    </row>
    <row r="988" spans="2:65" s="1" customFormat="1" ht="16.5" customHeight="1">
      <c r="B988" s="138"/>
      <c r="C988" s="139" t="s">
        <v>603</v>
      </c>
      <c r="D988" s="139" t="s">
        <v>125</v>
      </c>
      <c r="E988" s="140" t="s">
        <v>604</v>
      </c>
      <c r="F988" s="141" t="s">
        <v>605</v>
      </c>
      <c r="G988" s="142" t="s">
        <v>128</v>
      </c>
      <c r="H988" s="143">
        <v>669.634</v>
      </c>
      <c r="I988" s="144">
        <v>31.08</v>
      </c>
      <c r="J988" s="145">
        <f>ROUND(I988*H988,2)</f>
        <v>20812.22</v>
      </c>
      <c r="K988" s="141" t="s">
        <v>129</v>
      </c>
      <c r="L988" s="33"/>
      <c r="M988" s="314" t="s">
        <v>3</v>
      </c>
      <c r="N988" s="315"/>
      <c r="O988" s="315"/>
      <c r="P988" s="315"/>
      <c r="Q988" s="315"/>
      <c r="R988" s="315"/>
      <c r="S988" s="315"/>
      <c r="T988" s="316"/>
      <c r="AR988" s="146" t="s">
        <v>307</v>
      </c>
      <c r="AT988" s="146" t="s">
        <v>125</v>
      </c>
      <c r="AU988" s="146" t="s">
        <v>131</v>
      </c>
      <c r="AY988" s="18" t="s">
        <v>122</v>
      </c>
      <c r="BE988" s="147">
        <f>IF(N988="základní",J988,0)</f>
        <v>0</v>
      </c>
      <c r="BF988" s="147">
        <f>IF(N988="snížená",J988,0)</f>
        <v>0</v>
      </c>
      <c r="BG988" s="147">
        <f>IF(N988="zákl. přenesená",J988,0)</f>
        <v>0</v>
      </c>
      <c r="BH988" s="147">
        <f>IF(N988="sníž. přenesená",J988,0)</f>
        <v>0</v>
      </c>
      <c r="BI988" s="147">
        <f>IF(N988="nulová",J988,0)</f>
        <v>0</v>
      </c>
      <c r="BJ988" s="18" t="s">
        <v>131</v>
      </c>
      <c r="BK988" s="147">
        <f>ROUND(I988*H988,2)</f>
        <v>20812.22</v>
      </c>
      <c r="BL988" s="18" t="s">
        <v>307</v>
      </c>
      <c r="BM988" s="146" t="s">
        <v>606</v>
      </c>
    </row>
    <row r="989" spans="2:47" s="1" customFormat="1" ht="12">
      <c r="B989" s="33"/>
      <c r="D989" s="148" t="s">
        <v>133</v>
      </c>
      <c r="F989" s="149" t="s">
        <v>607</v>
      </c>
      <c r="I989" s="89"/>
      <c r="L989" s="33"/>
      <c r="M989" s="150"/>
      <c r="N989" s="53"/>
      <c r="O989" s="53"/>
      <c r="P989" s="53"/>
      <c r="Q989" s="53"/>
      <c r="R989" s="53"/>
      <c r="S989" s="53"/>
      <c r="T989" s="54"/>
      <c r="AT989" s="18" t="s">
        <v>133</v>
      </c>
      <c r="AU989" s="18" t="s">
        <v>131</v>
      </c>
    </row>
    <row r="990" spans="2:51" s="12" customFormat="1" ht="12">
      <c r="B990" s="151"/>
      <c r="D990" s="148" t="s">
        <v>144</v>
      </c>
      <c r="E990" s="152" t="s">
        <v>3</v>
      </c>
      <c r="F990" s="153" t="s">
        <v>145</v>
      </c>
      <c r="H990" s="152" t="s">
        <v>3</v>
      </c>
      <c r="I990" s="154"/>
      <c r="L990" s="151"/>
      <c r="M990" s="155"/>
      <c r="N990" s="156"/>
      <c r="O990" s="156"/>
      <c r="P990" s="156"/>
      <c r="Q990" s="156"/>
      <c r="R990" s="156"/>
      <c r="S990" s="156"/>
      <c r="T990" s="157"/>
      <c r="AT990" s="152" t="s">
        <v>144</v>
      </c>
      <c r="AU990" s="152" t="s">
        <v>131</v>
      </c>
      <c r="AV990" s="12" t="s">
        <v>81</v>
      </c>
      <c r="AW990" s="12" t="s">
        <v>34</v>
      </c>
      <c r="AX990" s="12" t="s">
        <v>73</v>
      </c>
      <c r="AY990" s="152" t="s">
        <v>122</v>
      </c>
    </row>
    <row r="991" spans="2:51" s="12" customFormat="1" ht="12">
      <c r="B991" s="151"/>
      <c r="D991" s="148" t="s">
        <v>144</v>
      </c>
      <c r="E991" s="152" t="s">
        <v>3</v>
      </c>
      <c r="F991" s="153" t="s">
        <v>146</v>
      </c>
      <c r="H991" s="152" t="s">
        <v>3</v>
      </c>
      <c r="I991" s="154"/>
      <c r="L991" s="151"/>
      <c r="M991" s="155"/>
      <c r="N991" s="156"/>
      <c r="O991" s="156"/>
      <c r="P991" s="156"/>
      <c r="Q991" s="156"/>
      <c r="R991" s="156"/>
      <c r="S991" s="156"/>
      <c r="T991" s="157"/>
      <c r="AT991" s="152" t="s">
        <v>144</v>
      </c>
      <c r="AU991" s="152" t="s">
        <v>131</v>
      </c>
      <c r="AV991" s="12" t="s">
        <v>81</v>
      </c>
      <c r="AW991" s="12" t="s">
        <v>34</v>
      </c>
      <c r="AX991" s="12" t="s">
        <v>73</v>
      </c>
      <c r="AY991" s="152" t="s">
        <v>122</v>
      </c>
    </row>
    <row r="992" spans="2:51" s="12" customFormat="1" ht="12">
      <c r="B992" s="151"/>
      <c r="D992" s="148" t="s">
        <v>144</v>
      </c>
      <c r="E992" s="152" t="s">
        <v>3</v>
      </c>
      <c r="F992" s="153" t="s">
        <v>147</v>
      </c>
      <c r="H992" s="152" t="s">
        <v>3</v>
      </c>
      <c r="I992" s="154"/>
      <c r="L992" s="151"/>
      <c r="M992" s="155"/>
      <c r="N992" s="156"/>
      <c r="O992" s="156"/>
      <c r="P992" s="156"/>
      <c r="Q992" s="156"/>
      <c r="R992" s="156"/>
      <c r="S992" s="156"/>
      <c r="T992" s="157"/>
      <c r="AT992" s="152" t="s">
        <v>144</v>
      </c>
      <c r="AU992" s="152" t="s">
        <v>131</v>
      </c>
      <c r="AV992" s="12" t="s">
        <v>81</v>
      </c>
      <c r="AW992" s="12" t="s">
        <v>34</v>
      </c>
      <c r="AX992" s="12" t="s">
        <v>73</v>
      </c>
      <c r="AY992" s="152" t="s">
        <v>122</v>
      </c>
    </row>
    <row r="993" spans="2:51" s="13" customFormat="1" ht="22.5">
      <c r="B993" s="158"/>
      <c r="D993" s="148" t="s">
        <v>144</v>
      </c>
      <c r="E993" s="159" t="s">
        <v>3</v>
      </c>
      <c r="F993" s="160" t="s">
        <v>148</v>
      </c>
      <c r="H993" s="161">
        <v>176.053</v>
      </c>
      <c r="I993" s="162"/>
      <c r="L993" s="158"/>
      <c r="M993" s="163"/>
      <c r="N993" s="164"/>
      <c r="O993" s="164"/>
      <c r="P993" s="164"/>
      <c r="Q993" s="164"/>
      <c r="R993" s="164"/>
      <c r="S993" s="164"/>
      <c r="T993" s="165"/>
      <c r="AT993" s="159" t="s">
        <v>144</v>
      </c>
      <c r="AU993" s="159" t="s">
        <v>131</v>
      </c>
      <c r="AV993" s="13" t="s">
        <v>131</v>
      </c>
      <c r="AW993" s="13" t="s">
        <v>34</v>
      </c>
      <c r="AX993" s="13" t="s">
        <v>73</v>
      </c>
      <c r="AY993" s="159" t="s">
        <v>122</v>
      </c>
    </row>
    <row r="994" spans="2:51" s="13" customFormat="1" ht="12">
      <c r="B994" s="158"/>
      <c r="D994" s="148" t="s">
        <v>144</v>
      </c>
      <c r="E994" s="159" t="s">
        <v>3</v>
      </c>
      <c r="F994" s="160" t="s">
        <v>569</v>
      </c>
      <c r="H994" s="161">
        <v>192.66</v>
      </c>
      <c r="I994" s="162"/>
      <c r="L994" s="158"/>
      <c r="M994" s="163"/>
      <c r="N994" s="164"/>
      <c r="O994" s="164"/>
      <c r="P994" s="164"/>
      <c r="Q994" s="164"/>
      <c r="R994" s="164"/>
      <c r="S994" s="164"/>
      <c r="T994" s="165"/>
      <c r="AT994" s="159" t="s">
        <v>144</v>
      </c>
      <c r="AU994" s="159" t="s">
        <v>131</v>
      </c>
      <c r="AV994" s="13" t="s">
        <v>131</v>
      </c>
      <c r="AW994" s="13" t="s">
        <v>34</v>
      </c>
      <c r="AX994" s="13" t="s">
        <v>73</v>
      </c>
      <c r="AY994" s="159" t="s">
        <v>122</v>
      </c>
    </row>
    <row r="995" spans="2:51" s="13" customFormat="1" ht="12">
      <c r="B995" s="158"/>
      <c r="D995" s="148" t="s">
        <v>144</v>
      </c>
      <c r="E995" s="159" t="s">
        <v>3</v>
      </c>
      <c r="F995" s="160" t="s">
        <v>570</v>
      </c>
      <c r="H995" s="161">
        <v>-53.189</v>
      </c>
      <c r="I995" s="162"/>
      <c r="L995" s="158"/>
      <c r="M995" s="163"/>
      <c r="N995" s="164"/>
      <c r="O995" s="164"/>
      <c r="P995" s="164"/>
      <c r="Q995" s="164"/>
      <c r="R995" s="164"/>
      <c r="S995" s="164"/>
      <c r="T995" s="165"/>
      <c r="AT995" s="159" t="s">
        <v>144</v>
      </c>
      <c r="AU995" s="159" t="s">
        <v>131</v>
      </c>
      <c r="AV995" s="13" t="s">
        <v>131</v>
      </c>
      <c r="AW995" s="13" t="s">
        <v>34</v>
      </c>
      <c r="AX995" s="13" t="s">
        <v>73</v>
      </c>
      <c r="AY995" s="159" t="s">
        <v>122</v>
      </c>
    </row>
    <row r="996" spans="2:51" s="13" customFormat="1" ht="12">
      <c r="B996" s="158"/>
      <c r="D996" s="148" t="s">
        <v>144</v>
      </c>
      <c r="E996" s="159" t="s">
        <v>3</v>
      </c>
      <c r="F996" s="160" t="s">
        <v>571</v>
      </c>
      <c r="H996" s="161">
        <v>10.168</v>
      </c>
      <c r="I996" s="162"/>
      <c r="L996" s="158"/>
      <c r="M996" s="163"/>
      <c r="N996" s="164"/>
      <c r="O996" s="164"/>
      <c r="P996" s="164"/>
      <c r="Q996" s="164"/>
      <c r="R996" s="164"/>
      <c r="S996" s="164"/>
      <c r="T996" s="165"/>
      <c r="AT996" s="159" t="s">
        <v>144</v>
      </c>
      <c r="AU996" s="159" t="s">
        <v>131</v>
      </c>
      <c r="AV996" s="13" t="s">
        <v>131</v>
      </c>
      <c r="AW996" s="13" t="s">
        <v>34</v>
      </c>
      <c r="AX996" s="13" t="s">
        <v>73</v>
      </c>
      <c r="AY996" s="159" t="s">
        <v>122</v>
      </c>
    </row>
    <row r="997" spans="2:51" s="15" customFormat="1" ht="12">
      <c r="B997" s="174"/>
      <c r="D997" s="148" t="s">
        <v>144</v>
      </c>
      <c r="E997" s="175" t="s">
        <v>3</v>
      </c>
      <c r="F997" s="176" t="s">
        <v>179</v>
      </c>
      <c r="H997" s="177">
        <v>325.692</v>
      </c>
      <c r="I997" s="178"/>
      <c r="L997" s="174"/>
      <c r="M997" s="179"/>
      <c r="N997" s="180"/>
      <c r="O997" s="180"/>
      <c r="P997" s="180"/>
      <c r="Q997" s="180"/>
      <c r="R997" s="180"/>
      <c r="S997" s="180"/>
      <c r="T997" s="181"/>
      <c r="AT997" s="175" t="s">
        <v>144</v>
      </c>
      <c r="AU997" s="175" t="s">
        <v>131</v>
      </c>
      <c r="AV997" s="15" t="s">
        <v>139</v>
      </c>
      <c r="AW997" s="15" t="s">
        <v>34</v>
      </c>
      <c r="AX997" s="15" t="s">
        <v>73</v>
      </c>
      <c r="AY997" s="175" t="s">
        <v>122</v>
      </c>
    </row>
    <row r="998" spans="2:51" s="12" customFormat="1" ht="12">
      <c r="B998" s="151"/>
      <c r="D998" s="148" t="s">
        <v>144</v>
      </c>
      <c r="E998" s="152" t="s">
        <v>3</v>
      </c>
      <c r="F998" s="153" t="s">
        <v>154</v>
      </c>
      <c r="H998" s="152" t="s">
        <v>3</v>
      </c>
      <c r="I998" s="154"/>
      <c r="L998" s="151"/>
      <c r="M998" s="155"/>
      <c r="N998" s="156"/>
      <c r="O998" s="156"/>
      <c r="P998" s="156"/>
      <c r="Q998" s="156"/>
      <c r="R998" s="156"/>
      <c r="S998" s="156"/>
      <c r="T998" s="157"/>
      <c r="AT998" s="152" t="s">
        <v>144</v>
      </c>
      <c r="AU998" s="152" t="s">
        <v>131</v>
      </c>
      <c r="AV998" s="12" t="s">
        <v>81</v>
      </c>
      <c r="AW998" s="12" t="s">
        <v>34</v>
      </c>
      <c r="AX998" s="12" t="s">
        <v>73</v>
      </c>
      <c r="AY998" s="152" t="s">
        <v>122</v>
      </c>
    </row>
    <row r="999" spans="2:51" s="13" customFormat="1" ht="12">
      <c r="B999" s="158"/>
      <c r="D999" s="148" t="s">
        <v>144</v>
      </c>
      <c r="E999" s="159" t="s">
        <v>3</v>
      </c>
      <c r="F999" s="160" t="s">
        <v>572</v>
      </c>
      <c r="H999" s="161">
        <v>11.362</v>
      </c>
      <c r="I999" s="162"/>
      <c r="L999" s="158"/>
      <c r="M999" s="163"/>
      <c r="N999" s="164"/>
      <c r="O999" s="164"/>
      <c r="P999" s="164"/>
      <c r="Q999" s="164"/>
      <c r="R999" s="164"/>
      <c r="S999" s="164"/>
      <c r="T999" s="165"/>
      <c r="AT999" s="159" t="s">
        <v>144</v>
      </c>
      <c r="AU999" s="159" t="s">
        <v>131</v>
      </c>
      <c r="AV999" s="13" t="s">
        <v>131</v>
      </c>
      <c r="AW999" s="13" t="s">
        <v>34</v>
      </c>
      <c r="AX999" s="13" t="s">
        <v>73</v>
      </c>
      <c r="AY999" s="159" t="s">
        <v>122</v>
      </c>
    </row>
    <row r="1000" spans="2:51" s="13" customFormat="1" ht="12">
      <c r="B1000" s="158"/>
      <c r="D1000" s="148" t="s">
        <v>144</v>
      </c>
      <c r="E1000" s="159" t="s">
        <v>3</v>
      </c>
      <c r="F1000" s="160" t="s">
        <v>573</v>
      </c>
      <c r="H1000" s="161">
        <v>18.616</v>
      </c>
      <c r="I1000" s="162"/>
      <c r="L1000" s="158"/>
      <c r="M1000" s="163"/>
      <c r="N1000" s="164"/>
      <c r="O1000" s="164"/>
      <c r="P1000" s="164"/>
      <c r="Q1000" s="164"/>
      <c r="R1000" s="164"/>
      <c r="S1000" s="164"/>
      <c r="T1000" s="165"/>
      <c r="AT1000" s="159" t="s">
        <v>144</v>
      </c>
      <c r="AU1000" s="159" t="s">
        <v>131</v>
      </c>
      <c r="AV1000" s="13" t="s">
        <v>131</v>
      </c>
      <c r="AW1000" s="13" t="s">
        <v>34</v>
      </c>
      <c r="AX1000" s="13" t="s">
        <v>73</v>
      </c>
      <c r="AY1000" s="159" t="s">
        <v>122</v>
      </c>
    </row>
    <row r="1001" spans="2:51" s="13" customFormat="1" ht="12">
      <c r="B1001" s="158"/>
      <c r="D1001" s="148" t="s">
        <v>144</v>
      </c>
      <c r="E1001" s="159" t="s">
        <v>3</v>
      </c>
      <c r="F1001" s="160" t="s">
        <v>574</v>
      </c>
      <c r="H1001" s="161">
        <v>-1.617</v>
      </c>
      <c r="I1001" s="162"/>
      <c r="L1001" s="158"/>
      <c r="M1001" s="163"/>
      <c r="N1001" s="164"/>
      <c r="O1001" s="164"/>
      <c r="P1001" s="164"/>
      <c r="Q1001" s="164"/>
      <c r="R1001" s="164"/>
      <c r="S1001" s="164"/>
      <c r="T1001" s="165"/>
      <c r="AT1001" s="159" t="s">
        <v>144</v>
      </c>
      <c r="AU1001" s="159" t="s">
        <v>131</v>
      </c>
      <c r="AV1001" s="13" t="s">
        <v>131</v>
      </c>
      <c r="AW1001" s="13" t="s">
        <v>34</v>
      </c>
      <c r="AX1001" s="13" t="s">
        <v>73</v>
      </c>
      <c r="AY1001" s="159" t="s">
        <v>122</v>
      </c>
    </row>
    <row r="1002" spans="2:51" s="13" customFormat="1" ht="12">
      <c r="B1002" s="158"/>
      <c r="D1002" s="148" t="s">
        <v>144</v>
      </c>
      <c r="E1002" s="159" t="s">
        <v>3</v>
      </c>
      <c r="F1002" s="160" t="s">
        <v>575</v>
      </c>
      <c r="H1002" s="161">
        <v>0.918</v>
      </c>
      <c r="I1002" s="162"/>
      <c r="L1002" s="158"/>
      <c r="M1002" s="163"/>
      <c r="N1002" s="164"/>
      <c r="O1002" s="164"/>
      <c r="P1002" s="164"/>
      <c r="Q1002" s="164"/>
      <c r="R1002" s="164"/>
      <c r="S1002" s="164"/>
      <c r="T1002" s="165"/>
      <c r="AT1002" s="159" t="s">
        <v>144</v>
      </c>
      <c r="AU1002" s="159" t="s">
        <v>131</v>
      </c>
      <c r="AV1002" s="13" t="s">
        <v>131</v>
      </c>
      <c r="AW1002" s="13" t="s">
        <v>34</v>
      </c>
      <c r="AX1002" s="13" t="s">
        <v>73</v>
      </c>
      <c r="AY1002" s="159" t="s">
        <v>122</v>
      </c>
    </row>
    <row r="1003" spans="2:51" s="15" customFormat="1" ht="12">
      <c r="B1003" s="174"/>
      <c r="D1003" s="148" t="s">
        <v>144</v>
      </c>
      <c r="E1003" s="175" t="s">
        <v>3</v>
      </c>
      <c r="F1003" s="176" t="s">
        <v>179</v>
      </c>
      <c r="H1003" s="177">
        <v>29.279</v>
      </c>
      <c r="I1003" s="178"/>
      <c r="L1003" s="174"/>
      <c r="M1003" s="179"/>
      <c r="N1003" s="180"/>
      <c r="O1003" s="180"/>
      <c r="P1003" s="180"/>
      <c r="Q1003" s="180"/>
      <c r="R1003" s="180"/>
      <c r="S1003" s="180"/>
      <c r="T1003" s="181"/>
      <c r="AT1003" s="175" t="s">
        <v>144</v>
      </c>
      <c r="AU1003" s="175" t="s">
        <v>131</v>
      </c>
      <c r="AV1003" s="15" t="s">
        <v>139</v>
      </c>
      <c r="AW1003" s="15" t="s">
        <v>34</v>
      </c>
      <c r="AX1003" s="15" t="s">
        <v>73</v>
      </c>
      <c r="AY1003" s="175" t="s">
        <v>122</v>
      </c>
    </row>
    <row r="1004" spans="2:51" s="12" customFormat="1" ht="12">
      <c r="B1004" s="151"/>
      <c r="D1004" s="148" t="s">
        <v>144</v>
      </c>
      <c r="E1004" s="152" t="s">
        <v>3</v>
      </c>
      <c r="F1004" s="153" t="s">
        <v>156</v>
      </c>
      <c r="H1004" s="152" t="s">
        <v>3</v>
      </c>
      <c r="I1004" s="154"/>
      <c r="L1004" s="151"/>
      <c r="M1004" s="155"/>
      <c r="N1004" s="156"/>
      <c r="O1004" s="156"/>
      <c r="P1004" s="156"/>
      <c r="Q1004" s="156"/>
      <c r="R1004" s="156"/>
      <c r="S1004" s="156"/>
      <c r="T1004" s="157"/>
      <c r="AT1004" s="152" t="s">
        <v>144</v>
      </c>
      <c r="AU1004" s="152" t="s">
        <v>131</v>
      </c>
      <c r="AV1004" s="12" t="s">
        <v>81</v>
      </c>
      <c r="AW1004" s="12" t="s">
        <v>34</v>
      </c>
      <c r="AX1004" s="12" t="s">
        <v>73</v>
      </c>
      <c r="AY1004" s="152" t="s">
        <v>122</v>
      </c>
    </row>
    <row r="1005" spans="2:51" s="13" customFormat="1" ht="12">
      <c r="B1005" s="158"/>
      <c r="D1005" s="148" t="s">
        <v>144</v>
      </c>
      <c r="E1005" s="159" t="s">
        <v>3</v>
      </c>
      <c r="F1005" s="160" t="s">
        <v>221</v>
      </c>
      <c r="H1005" s="161">
        <v>1.825</v>
      </c>
      <c r="I1005" s="162"/>
      <c r="L1005" s="158"/>
      <c r="M1005" s="163"/>
      <c r="N1005" s="164"/>
      <c r="O1005" s="164"/>
      <c r="P1005" s="164"/>
      <c r="Q1005" s="164"/>
      <c r="R1005" s="164"/>
      <c r="S1005" s="164"/>
      <c r="T1005" s="165"/>
      <c r="AT1005" s="159" t="s">
        <v>144</v>
      </c>
      <c r="AU1005" s="159" t="s">
        <v>131</v>
      </c>
      <c r="AV1005" s="13" t="s">
        <v>131</v>
      </c>
      <c r="AW1005" s="13" t="s">
        <v>34</v>
      </c>
      <c r="AX1005" s="13" t="s">
        <v>73</v>
      </c>
      <c r="AY1005" s="159" t="s">
        <v>122</v>
      </c>
    </row>
    <row r="1006" spans="2:51" s="13" customFormat="1" ht="12">
      <c r="B1006" s="158"/>
      <c r="D1006" s="148" t="s">
        <v>144</v>
      </c>
      <c r="E1006" s="159" t="s">
        <v>3</v>
      </c>
      <c r="F1006" s="160" t="s">
        <v>576</v>
      </c>
      <c r="H1006" s="161">
        <v>7.046</v>
      </c>
      <c r="I1006" s="162"/>
      <c r="L1006" s="158"/>
      <c r="M1006" s="163"/>
      <c r="N1006" s="164"/>
      <c r="O1006" s="164"/>
      <c r="P1006" s="164"/>
      <c r="Q1006" s="164"/>
      <c r="R1006" s="164"/>
      <c r="S1006" s="164"/>
      <c r="T1006" s="165"/>
      <c r="AT1006" s="159" t="s">
        <v>144</v>
      </c>
      <c r="AU1006" s="159" t="s">
        <v>131</v>
      </c>
      <c r="AV1006" s="13" t="s">
        <v>131</v>
      </c>
      <c r="AW1006" s="13" t="s">
        <v>34</v>
      </c>
      <c r="AX1006" s="13" t="s">
        <v>73</v>
      </c>
      <c r="AY1006" s="159" t="s">
        <v>122</v>
      </c>
    </row>
    <row r="1007" spans="2:51" s="13" customFormat="1" ht="12">
      <c r="B1007" s="158"/>
      <c r="D1007" s="148" t="s">
        <v>144</v>
      </c>
      <c r="E1007" s="159" t="s">
        <v>3</v>
      </c>
      <c r="F1007" s="160" t="s">
        <v>577</v>
      </c>
      <c r="H1007" s="161">
        <v>-0.99</v>
      </c>
      <c r="I1007" s="162"/>
      <c r="L1007" s="158"/>
      <c r="M1007" s="163"/>
      <c r="N1007" s="164"/>
      <c r="O1007" s="164"/>
      <c r="P1007" s="164"/>
      <c r="Q1007" s="164"/>
      <c r="R1007" s="164"/>
      <c r="S1007" s="164"/>
      <c r="T1007" s="165"/>
      <c r="AT1007" s="159" t="s">
        <v>144</v>
      </c>
      <c r="AU1007" s="159" t="s">
        <v>131</v>
      </c>
      <c r="AV1007" s="13" t="s">
        <v>131</v>
      </c>
      <c r="AW1007" s="13" t="s">
        <v>34</v>
      </c>
      <c r="AX1007" s="13" t="s">
        <v>73</v>
      </c>
      <c r="AY1007" s="159" t="s">
        <v>122</v>
      </c>
    </row>
    <row r="1008" spans="2:51" s="13" customFormat="1" ht="12">
      <c r="B1008" s="158"/>
      <c r="D1008" s="148" t="s">
        <v>144</v>
      </c>
      <c r="E1008" s="159" t="s">
        <v>3</v>
      </c>
      <c r="F1008" s="160" t="s">
        <v>578</v>
      </c>
      <c r="H1008" s="161">
        <v>0.775</v>
      </c>
      <c r="I1008" s="162"/>
      <c r="L1008" s="158"/>
      <c r="M1008" s="163"/>
      <c r="N1008" s="164"/>
      <c r="O1008" s="164"/>
      <c r="P1008" s="164"/>
      <c r="Q1008" s="164"/>
      <c r="R1008" s="164"/>
      <c r="S1008" s="164"/>
      <c r="T1008" s="165"/>
      <c r="AT1008" s="159" t="s">
        <v>144</v>
      </c>
      <c r="AU1008" s="159" t="s">
        <v>131</v>
      </c>
      <c r="AV1008" s="13" t="s">
        <v>131</v>
      </c>
      <c r="AW1008" s="13" t="s">
        <v>34</v>
      </c>
      <c r="AX1008" s="13" t="s">
        <v>73</v>
      </c>
      <c r="AY1008" s="159" t="s">
        <v>122</v>
      </c>
    </row>
    <row r="1009" spans="2:51" s="15" customFormat="1" ht="12">
      <c r="B1009" s="174"/>
      <c r="D1009" s="148" t="s">
        <v>144</v>
      </c>
      <c r="E1009" s="175" t="s">
        <v>3</v>
      </c>
      <c r="F1009" s="176" t="s">
        <v>179</v>
      </c>
      <c r="H1009" s="177">
        <v>8.656</v>
      </c>
      <c r="I1009" s="178"/>
      <c r="L1009" s="174"/>
      <c r="M1009" s="179"/>
      <c r="N1009" s="180"/>
      <c r="O1009" s="180"/>
      <c r="P1009" s="180"/>
      <c r="Q1009" s="180"/>
      <c r="R1009" s="180"/>
      <c r="S1009" s="180"/>
      <c r="T1009" s="181"/>
      <c r="AT1009" s="175" t="s">
        <v>144</v>
      </c>
      <c r="AU1009" s="175" t="s">
        <v>131</v>
      </c>
      <c r="AV1009" s="15" t="s">
        <v>139</v>
      </c>
      <c r="AW1009" s="15" t="s">
        <v>34</v>
      </c>
      <c r="AX1009" s="15" t="s">
        <v>73</v>
      </c>
      <c r="AY1009" s="175" t="s">
        <v>122</v>
      </c>
    </row>
    <row r="1010" spans="2:51" s="12" customFormat="1" ht="12">
      <c r="B1010" s="151"/>
      <c r="D1010" s="148" t="s">
        <v>144</v>
      </c>
      <c r="E1010" s="152" t="s">
        <v>3</v>
      </c>
      <c r="F1010" s="153" t="s">
        <v>158</v>
      </c>
      <c r="H1010" s="152" t="s">
        <v>3</v>
      </c>
      <c r="I1010" s="154"/>
      <c r="L1010" s="151"/>
      <c r="M1010" s="155"/>
      <c r="N1010" s="156"/>
      <c r="O1010" s="156"/>
      <c r="P1010" s="156"/>
      <c r="Q1010" s="156"/>
      <c r="R1010" s="156"/>
      <c r="S1010" s="156"/>
      <c r="T1010" s="157"/>
      <c r="AT1010" s="152" t="s">
        <v>144</v>
      </c>
      <c r="AU1010" s="152" t="s">
        <v>131</v>
      </c>
      <c r="AV1010" s="12" t="s">
        <v>81</v>
      </c>
      <c r="AW1010" s="12" t="s">
        <v>34</v>
      </c>
      <c r="AX1010" s="12" t="s">
        <v>73</v>
      </c>
      <c r="AY1010" s="152" t="s">
        <v>122</v>
      </c>
    </row>
    <row r="1011" spans="2:51" s="13" customFormat="1" ht="12">
      <c r="B1011" s="158"/>
      <c r="D1011" s="148" t="s">
        <v>144</v>
      </c>
      <c r="E1011" s="159" t="s">
        <v>3</v>
      </c>
      <c r="F1011" s="160" t="s">
        <v>222</v>
      </c>
      <c r="H1011" s="161">
        <v>3.128</v>
      </c>
      <c r="I1011" s="162"/>
      <c r="L1011" s="158"/>
      <c r="M1011" s="163"/>
      <c r="N1011" s="164"/>
      <c r="O1011" s="164"/>
      <c r="P1011" s="164"/>
      <c r="Q1011" s="164"/>
      <c r="R1011" s="164"/>
      <c r="S1011" s="164"/>
      <c r="T1011" s="165"/>
      <c r="AT1011" s="159" t="s">
        <v>144</v>
      </c>
      <c r="AU1011" s="159" t="s">
        <v>131</v>
      </c>
      <c r="AV1011" s="13" t="s">
        <v>131</v>
      </c>
      <c r="AW1011" s="13" t="s">
        <v>34</v>
      </c>
      <c r="AX1011" s="13" t="s">
        <v>73</v>
      </c>
      <c r="AY1011" s="159" t="s">
        <v>122</v>
      </c>
    </row>
    <row r="1012" spans="2:51" s="13" customFormat="1" ht="12">
      <c r="B1012" s="158"/>
      <c r="D1012" s="148" t="s">
        <v>144</v>
      </c>
      <c r="E1012" s="159" t="s">
        <v>3</v>
      </c>
      <c r="F1012" s="160" t="s">
        <v>579</v>
      </c>
      <c r="H1012" s="161">
        <v>9.464</v>
      </c>
      <c r="I1012" s="162"/>
      <c r="L1012" s="158"/>
      <c r="M1012" s="163"/>
      <c r="N1012" s="164"/>
      <c r="O1012" s="164"/>
      <c r="P1012" s="164"/>
      <c r="Q1012" s="164"/>
      <c r="R1012" s="164"/>
      <c r="S1012" s="164"/>
      <c r="T1012" s="165"/>
      <c r="AT1012" s="159" t="s">
        <v>144</v>
      </c>
      <c r="AU1012" s="159" t="s">
        <v>131</v>
      </c>
      <c r="AV1012" s="13" t="s">
        <v>131</v>
      </c>
      <c r="AW1012" s="13" t="s">
        <v>34</v>
      </c>
      <c r="AX1012" s="13" t="s">
        <v>73</v>
      </c>
      <c r="AY1012" s="159" t="s">
        <v>122</v>
      </c>
    </row>
    <row r="1013" spans="2:51" s="13" customFormat="1" ht="12">
      <c r="B1013" s="158"/>
      <c r="D1013" s="148" t="s">
        <v>144</v>
      </c>
      <c r="E1013" s="159" t="s">
        <v>3</v>
      </c>
      <c r="F1013" s="160" t="s">
        <v>159</v>
      </c>
      <c r="H1013" s="161">
        <v>-0.99</v>
      </c>
      <c r="I1013" s="162"/>
      <c r="L1013" s="158"/>
      <c r="M1013" s="163"/>
      <c r="N1013" s="164"/>
      <c r="O1013" s="164"/>
      <c r="P1013" s="164"/>
      <c r="Q1013" s="164"/>
      <c r="R1013" s="164"/>
      <c r="S1013" s="164"/>
      <c r="T1013" s="165"/>
      <c r="AT1013" s="159" t="s">
        <v>144</v>
      </c>
      <c r="AU1013" s="159" t="s">
        <v>131</v>
      </c>
      <c r="AV1013" s="13" t="s">
        <v>131</v>
      </c>
      <c r="AW1013" s="13" t="s">
        <v>34</v>
      </c>
      <c r="AX1013" s="13" t="s">
        <v>73</v>
      </c>
      <c r="AY1013" s="159" t="s">
        <v>122</v>
      </c>
    </row>
    <row r="1014" spans="2:51" s="13" customFormat="1" ht="12">
      <c r="B1014" s="158"/>
      <c r="D1014" s="148" t="s">
        <v>144</v>
      </c>
      <c r="E1014" s="159" t="s">
        <v>3</v>
      </c>
      <c r="F1014" s="160" t="s">
        <v>578</v>
      </c>
      <c r="H1014" s="161">
        <v>0.775</v>
      </c>
      <c r="I1014" s="162"/>
      <c r="L1014" s="158"/>
      <c r="M1014" s="163"/>
      <c r="N1014" s="164"/>
      <c r="O1014" s="164"/>
      <c r="P1014" s="164"/>
      <c r="Q1014" s="164"/>
      <c r="R1014" s="164"/>
      <c r="S1014" s="164"/>
      <c r="T1014" s="165"/>
      <c r="AT1014" s="159" t="s">
        <v>144</v>
      </c>
      <c r="AU1014" s="159" t="s">
        <v>131</v>
      </c>
      <c r="AV1014" s="13" t="s">
        <v>131</v>
      </c>
      <c r="AW1014" s="13" t="s">
        <v>34</v>
      </c>
      <c r="AX1014" s="13" t="s">
        <v>73</v>
      </c>
      <c r="AY1014" s="159" t="s">
        <v>122</v>
      </c>
    </row>
    <row r="1015" spans="2:51" s="15" customFormat="1" ht="12">
      <c r="B1015" s="174"/>
      <c r="D1015" s="148" t="s">
        <v>144</v>
      </c>
      <c r="E1015" s="175" t="s">
        <v>3</v>
      </c>
      <c r="F1015" s="176" t="s">
        <v>179</v>
      </c>
      <c r="H1015" s="177">
        <v>12.377</v>
      </c>
      <c r="I1015" s="178"/>
      <c r="L1015" s="174"/>
      <c r="M1015" s="179"/>
      <c r="N1015" s="180"/>
      <c r="O1015" s="180"/>
      <c r="P1015" s="180"/>
      <c r="Q1015" s="180"/>
      <c r="R1015" s="180"/>
      <c r="S1015" s="180"/>
      <c r="T1015" s="181"/>
      <c r="AT1015" s="175" t="s">
        <v>144</v>
      </c>
      <c r="AU1015" s="175" t="s">
        <v>131</v>
      </c>
      <c r="AV1015" s="15" t="s">
        <v>139</v>
      </c>
      <c r="AW1015" s="15" t="s">
        <v>34</v>
      </c>
      <c r="AX1015" s="15" t="s">
        <v>73</v>
      </c>
      <c r="AY1015" s="175" t="s">
        <v>122</v>
      </c>
    </row>
    <row r="1016" spans="2:51" s="12" customFormat="1" ht="12">
      <c r="B1016" s="151"/>
      <c r="D1016" s="148" t="s">
        <v>144</v>
      </c>
      <c r="E1016" s="152" t="s">
        <v>3</v>
      </c>
      <c r="F1016" s="153" t="s">
        <v>184</v>
      </c>
      <c r="H1016" s="152" t="s">
        <v>3</v>
      </c>
      <c r="I1016" s="154"/>
      <c r="L1016" s="151"/>
      <c r="M1016" s="155"/>
      <c r="N1016" s="156"/>
      <c r="O1016" s="156"/>
      <c r="P1016" s="156"/>
      <c r="Q1016" s="156"/>
      <c r="R1016" s="156"/>
      <c r="S1016" s="156"/>
      <c r="T1016" s="157"/>
      <c r="AT1016" s="152" t="s">
        <v>144</v>
      </c>
      <c r="AU1016" s="152" t="s">
        <v>131</v>
      </c>
      <c r="AV1016" s="12" t="s">
        <v>81</v>
      </c>
      <c r="AW1016" s="12" t="s">
        <v>34</v>
      </c>
      <c r="AX1016" s="12" t="s">
        <v>73</v>
      </c>
      <c r="AY1016" s="152" t="s">
        <v>122</v>
      </c>
    </row>
    <row r="1017" spans="2:51" s="13" customFormat="1" ht="12">
      <c r="B1017" s="158"/>
      <c r="D1017" s="148" t="s">
        <v>144</v>
      </c>
      <c r="E1017" s="159" t="s">
        <v>3</v>
      </c>
      <c r="F1017" s="160" t="s">
        <v>580</v>
      </c>
      <c r="H1017" s="161">
        <v>1.314</v>
      </c>
      <c r="I1017" s="162"/>
      <c r="L1017" s="158"/>
      <c r="M1017" s="163"/>
      <c r="N1017" s="164"/>
      <c r="O1017" s="164"/>
      <c r="P1017" s="164"/>
      <c r="Q1017" s="164"/>
      <c r="R1017" s="164"/>
      <c r="S1017" s="164"/>
      <c r="T1017" s="165"/>
      <c r="AT1017" s="159" t="s">
        <v>144</v>
      </c>
      <c r="AU1017" s="159" t="s">
        <v>131</v>
      </c>
      <c r="AV1017" s="13" t="s">
        <v>131</v>
      </c>
      <c r="AW1017" s="13" t="s">
        <v>34</v>
      </c>
      <c r="AX1017" s="13" t="s">
        <v>73</v>
      </c>
      <c r="AY1017" s="159" t="s">
        <v>122</v>
      </c>
    </row>
    <row r="1018" spans="2:51" s="13" customFormat="1" ht="12">
      <c r="B1018" s="158"/>
      <c r="D1018" s="148" t="s">
        <v>144</v>
      </c>
      <c r="E1018" s="159" t="s">
        <v>3</v>
      </c>
      <c r="F1018" s="160" t="s">
        <v>581</v>
      </c>
      <c r="H1018" s="161">
        <v>6.136</v>
      </c>
      <c r="I1018" s="162"/>
      <c r="L1018" s="158"/>
      <c r="M1018" s="163"/>
      <c r="N1018" s="164"/>
      <c r="O1018" s="164"/>
      <c r="P1018" s="164"/>
      <c r="Q1018" s="164"/>
      <c r="R1018" s="164"/>
      <c r="S1018" s="164"/>
      <c r="T1018" s="165"/>
      <c r="AT1018" s="159" t="s">
        <v>144</v>
      </c>
      <c r="AU1018" s="159" t="s">
        <v>131</v>
      </c>
      <c r="AV1018" s="13" t="s">
        <v>131</v>
      </c>
      <c r="AW1018" s="13" t="s">
        <v>34</v>
      </c>
      <c r="AX1018" s="13" t="s">
        <v>73</v>
      </c>
      <c r="AY1018" s="159" t="s">
        <v>122</v>
      </c>
    </row>
    <row r="1019" spans="2:51" s="15" customFormat="1" ht="12">
      <c r="B1019" s="174"/>
      <c r="D1019" s="148" t="s">
        <v>144</v>
      </c>
      <c r="E1019" s="175" t="s">
        <v>3</v>
      </c>
      <c r="F1019" s="176" t="s">
        <v>179</v>
      </c>
      <c r="H1019" s="177">
        <v>7.45</v>
      </c>
      <c r="I1019" s="178"/>
      <c r="L1019" s="174"/>
      <c r="M1019" s="179"/>
      <c r="N1019" s="180"/>
      <c r="O1019" s="180"/>
      <c r="P1019" s="180"/>
      <c r="Q1019" s="180"/>
      <c r="R1019" s="180"/>
      <c r="S1019" s="180"/>
      <c r="T1019" s="181"/>
      <c r="AT1019" s="175" t="s">
        <v>144</v>
      </c>
      <c r="AU1019" s="175" t="s">
        <v>131</v>
      </c>
      <c r="AV1019" s="15" t="s">
        <v>139</v>
      </c>
      <c r="AW1019" s="15" t="s">
        <v>34</v>
      </c>
      <c r="AX1019" s="15" t="s">
        <v>73</v>
      </c>
      <c r="AY1019" s="175" t="s">
        <v>122</v>
      </c>
    </row>
    <row r="1020" spans="2:51" s="12" customFormat="1" ht="12">
      <c r="B1020" s="151"/>
      <c r="D1020" s="148" t="s">
        <v>144</v>
      </c>
      <c r="E1020" s="152" t="s">
        <v>3</v>
      </c>
      <c r="F1020" s="153" t="s">
        <v>187</v>
      </c>
      <c r="H1020" s="152" t="s">
        <v>3</v>
      </c>
      <c r="I1020" s="154"/>
      <c r="L1020" s="151"/>
      <c r="M1020" s="155"/>
      <c r="N1020" s="156"/>
      <c r="O1020" s="156"/>
      <c r="P1020" s="156"/>
      <c r="Q1020" s="156"/>
      <c r="R1020" s="156"/>
      <c r="S1020" s="156"/>
      <c r="T1020" s="157"/>
      <c r="AT1020" s="152" t="s">
        <v>144</v>
      </c>
      <c r="AU1020" s="152" t="s">
        <v>131</v>
      </c>
      <c r="AV1020" s="12" t="s">
        <v>81</v>
      </c>
      <c r="AW1020" s="12" t="s">
        <v>34</v>
      </c>
      <c r="AX1020" s="12" t="s">
        <v>73</v>
      </c>
      <c r="AY1020" s="152" t="s">
        <v>122</v>
      </c>
    </row>
    <row r="1021" spans="2:51" s="13" customFormat="1" ht="12">
      <c r="B1021" s="158"/>
      <c r="D1021" s="148" t="s">
        <v>144</v>
      </c>
      <c r="E1021" s="159" t="s">
        <v>3</v>
      </c>
      <c r="F1021" s="160" t="s">
        <v>225</v>
      </c>
      <c r="H1021" s="161">
        <v>1.299</v>
      </c>
      <c r="I1021" s="162"/>
      <c r="L1021" s="158"/>
      <c r="M1021" s="163"/>
      <c r="N1021" s="164"/>
      <c r="O1021" s="164"/>
      <c r="P1021" s="164"/>
      <c r="Q1021" s="164"/>
      <c r="R1021" s="164"/>
      <c r="S1021" s="164"/>
      <c r="T1021" s="165"/>
      <c r="AT1021" s="159" t="s">
        <v>144</v>
      </c>
      <c r="AU1021" s="159" t="s">
        <v>131</v>
      </c>
      <c r="AV1021" s="13" t="s">
        <v>131</v>
      </c>
      <c r="AW1021" s="13" t="s">
        <v>34</v>
      </c>
      <c r="AX1021" s="13" t="s">
        <v>73</v>
      </c>
      <c r="AY1021" s="159" t="s">
        <v>122</v>
      </c>
    </row>
    <row r="1022" spans="2:51" s="13" customFormat="1" ht="12">
      <c r="B1022" s="158"/>
      <c r="D1022" s="148" t="s">
        <v>144</v>
      </c>
      <c r="E1022" s="159" t="s">
        <v>3</v>
      </c>
      <c r="F1022" s="160" t="s">
        <v>582</v>
      </c>
      <c r="H1022" s="161">
        <v>6.11</v>
      </c>
      <c r="I1022" s="162"/>
      <c r="L1022" s="158"/>
      <c r="M1022" s="163"/>
      <c r="N1022" s="164"/>
      <c r="O1022" s="164"/>
      <c r="P1022" s="164"/>
      <c r="Q1022" s="164"/>
      <c r="R1022" s="164"/>
      <c r="S1022" s="164"/>
      <c r="T1022" s="165"/>
      <c r="AT1022" s="159" t="s">
        <v>144</v>
      </c>
      <c r="AU1022" s="159" t="s">
        <v>131</v>
      </c>
      <c r="AV1022" s="13" t="s">
        <v>131</v>
      </c>
      <c r="AW1022" s="13" t="s">
        <v>34</v>
      </c>
      <c r="AX1022" s="13" t="s">
        <v>73</v>
      </c>
      <c r="AY1022" s="159" t="s">
        <v>122</v>
      </c>
    </row>
    <row r="1023" spans="2:51" s="15" customFormat="1" ht="12">
      <c r="B1023" s="174"/>
      <c r="D1023" s="148" t="s">
        <v>144</v>
      </c>
      <c r="E1023" s="175" t="s">
        <v>3</v>
      </c>
      <c r="F1023" s="176" t="s">
        <v>179</v>
      </c>
      <c r="H1023" s="177">
        <v>7.409</v>
      </c>
      <c r="I1023" s="178"/>
      <c r="L1023" s="174"/>
      <c r="M1023" s="179"/>
      <c r="N1023" s="180"/>
      <c r="O1023" s="180"/>
      <c r="P1023" s="180"/>
      <c r="Q1023" s="180"/>
      <c r="R1023" s="180"/>
      <c r="S1023" s="180"/>
      <c r="T1023" s="181"/>
      <c r="AT1023" s="175" t="s">
        <v>144</v>
      </c>
      <c r="AU1023" s="175" t="s">
        <v>131</v>
      </c>
      <c r="AV1023" s="15" t="s">
        <v>139</v>
      </c>
      <c r="AW1023" s="15" t="s">
        <v>34</v>
      </c>
      <c r="AX1023" s="15" t="s">
        <v>73</v>
      </c>
      <c r="AY1023" s="175" t="s">
        <v>122</v>
      </c>
    </row>
    <row r="1024" spans="2:51" s="12" customFormat="1" ht="12">
      <c r="B1024" s="151"/>
      <c r="D1024" s="148" t="s">
        <v>144</v>
      </c>
      <c r="E1024" s="152" t="s">
        <v>3</v>
      </c>
      <c r="F1024" s="153" t="s">
        <v>189</v>
      </c>
      <c r="H1024" s="152" t="s">
        <v>3</v>
      </c>
      <c r="I1024" s="154"/>
      <c r="L1024" s="151"/>
      <c r="M1024" s="155"/>
      <c r="N1024" s="156"/>
      <c r="O1024" s="156"/>
      <c r="P1024" s="156"/>
      <c r="Q1024" s="156"/>
      <c r="R1024" s="156"/>
      <c r="S1024" s="156"/>
      <c r="T1024" s="157"/>
      <c r="AT1024" s="152" t="s">
        <v>144</v>
      </c>
      <c r="AU1024" s="152" t="s">
        <v>131</v>
      </c>
      <c r="AV1024" s="12" t="s">
        <v>81</v>
      </c>
      <c r="AW1024" s="12" t="s">
        <v>34</v>
      </c>
      <c r="AX1024" s="12" t="s">
        <v>73</v>
      </c>
      <c r="AY1024" s="152" t="s">
        <v>122</v>
      </c>
    </row>
    <row r="1025" spans="2:51" s="13" customFormat="1" ht="12">
      <c r="B1025" s="158"/>
      <c r="D1025" s="148" t="s">
        <v>144</v>
      </c>
      <c r="E1025" s="159" t="s">
        <v>3</v>
      </c>
      <c r="F1025" s="160" t="s">
        <v>226</v>
      </c>
      <c r="H1025" s="161">
        <v>2</v>
      </c>
      <c r="I1025" s="162"/>
      <c r="L1025" s="158"/>
      <c r="M1025" s="163"/>
      <c r="N1025" s="164"/>
      <c r="O1025" s="164"/>
      <c r="P1025" s="164"/>
      <c r="Q1025" s="164"/>
      <c r="R1025" s="164"/>
      <c r="S1025" s="164"/>
      <c r="T1025" s="165"/>
      <c r="AT1025" s="159" t="s">
        <v>144</v>
      </c>
      <c r="AU1025" s="159" t="s">
        <v>131</v>
      </c>
      <c r="AV1025" s="13" t="s">
        <v>131</v>
      </c>
      <c r="AW1025" s="13" t="s">
        <v>34</v>
      </c>
      <c r="AX1025" s="13" t="s">
        <v>73</v>
      </c>
      <c r="AY1025" s="159" t="s">
        <v>122</v>
      </c>
    </row>
    <row r="1026" spans="2:51" s="13" customFormat="1" ht="12">
      <c r="B1026" s="158"/>
      <c r="D1026" s="148" t="s">
        <v>144</v>
      </c>
      <c r="E1026" s="159" t="s">
        <v>3</v>
      </c>
      <c r="F1026" s="160" t="s">
        <v>583</v>
      </c>
      <c r="H1026" s="161">
        <v>7.358</v>
      </c>
      <c r="I1026" s="162"/>
      <c r="L1026" s="158"/>
      <c r="M1026" s="163"/>
      <c r="N1026" s="164"/>
      <c r="O1026" s="164"/>
      <c r="P1026" s="164"/>
      <c r="Q1026" s="164"/>
      <c r="R1026" s="164"/>
      <c r="S1026" s="164"/>
      <c r="T1026" s="165"/>
      <c r="AT1026" s="159" t="s">
        <v>144</v>
      </c>
      <c r="AU1026" s="159" t="s">
        <v>131</v>
      </c>
      <c r="AV1026" s="13" t="s">
        <v>131</v>
      </c>
      <c r="AW1026" s="13" t="s">
        <v>34</v>
      </c>
      <c r="AX1026" s="13" t="s">
        <v>73</v>
      </c>
      <c r="AY1026" s="159" t="s">
        <v>122</v>
      </c>
    </row>
    <row r="1027" spans="2:51" s="15" customFormat="1" ht="12">
      <c r="B1027" s="174"/>
      <c r="D1027" s="148" t="s">
        <v>144</v>
      </c>
      <c r="E1027" s="175" t="s">
        <v>3</v>
      </c>
      <c r="F1027" s="176" t="s">
        <v>179</v>
      </c>
      <c r="H1027" s="177">
        <v>9.358</v>
      </c>
      <c r="I1027" s="178"/>
      <c r="L1027" s="174"/>
      <c r="M1027" s="179"/>
      <c r="N1027" s="180"/>
      <c r="O1027" s="180"/>
      <c r="P1027" s="180"/>
      <c r="Q1027" s="180"/>
      <c r="R1027" s="180"/>
      <c r="S1027" s="180"/>
      <c r="T1027" s="181"/>
      <c r="AT1027" s="175" t="s">
        <v>144</v>
      </c>
      <c r="AU1027" s="175" t="s">
        <v>131</v>
      </c>
      <c r="AV1027" s="15" t="s">
        <v>139</v>
      </c>
      <c r="AW1027" s="15" t="s">
        <v>34</v>
      </c>
      <c r="AX1027" s="15" t="s">
        <v>73</v>
      </c>
      <c r="AY1027" s="175" t="s">
        <v>122</v>
      </c>
    </row>
    <row r="1028" spans="2:51" s="12" customFormat="1" ht="12">
      <c r="B1028" s="151"/>
      <c r="D1028" s="148" t="s">
        <v>144</v>
      </c>
      <c r="E1028" s="152" t="s">
        <v>3</v>
      </c>
      <c r="F1028" s="153" t="s">
        <v>192</v>
      </c>
      <c r="H1028" s="152" t="s">
        <v>3</v>
      </c>
      <c r="I1028" s="154"/>
      <c r="L1028" s="151"/>
      <c r="M1028" s="155"/>
      <c r="N1028" s="156"/>
      <c r="O1028" s="156"/>
      <c r="P1028" s="156"/>
      <c r="Q1028" s="156"/>
      <c r="R1028" s="156"/>
      <c r="S1028" s="156"/>
      <c r="T1028" s="157"/>
      <c r="AT1028" s="152" t="s">
        <v>144</v>
      </c>
      <c r="AU1028" s="152" t="s">
        <v>131</v>
      </c>
      <c r="AV1028" s="12" t="s">
        <v>81</v>
      </c>
      <c r="AW1028" s="12" t="s">
        <v>34</v>
      </c>
      <c r="AX1028" s="12" t="s">
        <v>73</v>
      </c>
      <c r="AY1028" s="152" t="s">
        <v>122</v>
      </c>
    </row>
    <row r="1029" spans="2:51" s="13" customFormat="1" ht="12">
      <c r="B1029" s="158"/>
      <c r="D1029" s="148" t="s">
        <v>144</v>
      </c>
      <c r="E1029" s="159" t="s">
        <v>3</v>
      </c>
      <c r="F1029" s="160" t="s">
        <v>227</v>
      </c>
      <c r="H1029" s="161">
        <v>1.904</v>
      </c>
      <c r="I1029" s="162"/>
      <c r="L1029" s="158"/>
      <c r="M1029" s="163"/>
      <c r="N1029" s="164"/>
      <c r="O1029" s="164"/>
      <c r="P1029" s="164"/>
      <c r="Q1029" s="164"/>
      <c r="R1029" s="164"/>
      <c r="S1029" s="164"/>
      <c r="T1029" s="165"/>
      <c r="AT1029" s="159" t="s">
        <v>144</v>
      </c>
      <c r="AU1029" s="159" t="s">
        <v>131</v>
      </c>
      <c r="AV1029" s="13" t="s">
        <v>131</v>
      </c>
      <c r="AW1029" s="13" t="s">
        <v>34</v>
      </c>
      <c r="AX1029" s="13" t="s">
        <v>73</v>
      </c>
      <c r="AY1029" s="159" t="s">
        <v>122</v>
      </c>
    </row>
    <row r="1030" spans="2:51" s="13" customFormat="1" ht="12">
      <c r="B1030" s="158"/>
      <c r="D1030" s="148" t="s">
        <v>144</v>
      </c>
      <c r="E1030" s="159" t="s">
        <v>3</v>
      </c>
      <c r="F1030" s="160" t="s">
        <v>584</v>
      </c>
      <c r="H1030" s="161">
        <v>7.176</v>
      </c>
      <c r="I1030" s="162"/>
      <c r="L1030" s="158"/>
      <c r="M1030" s="163"/>
      <c r="N1030" s="164"/>
      <c r="O1030" s="164"/>
      <c r="P1030" s="164"/>
      <c r="Q1030" s="164"/>
      <c r="R1030" s="164"/>
      <c r="S1030" s="164"/>
      <c r="T1030" s="165"/>
      <c r="AT1030" s="159" t="s">
        <v>144</v>
      </c>
      <c r="AU1030" s="159" t="s">
        <v>131</v>
      </c>
      <c r="AV1030" s="13" t="s">
        <v>131</v>
      </c>
      <c r="AW1030" s="13" t="s">
        <v>34</v>
      </c>
      <c r="AX1030" s="13" t="s">
        <v>73</v>
      </c>
      <c r="AY1030" s="159" t="s">
        <v>122</v>
      </c>
    </row>
    <row r="1031" spans="2:51" s="15" customFormat="1" ht="12">
      <c r="B1031" s="174"/>
      <c r="D1031" s="148" t="s">
        <v>144</v>
      </c>
      <c r="E1031" s="175" t="s">
        <v>3</v>
      </c>
      <c r="F1031" s="176" t="s">
        <v>179</v>
      </c>
      <c r="H1031" s="177">
        <v>9.08</v>
      </c>
      <c r="I1031" s="178"/>
      <c r="L1031" s="174"/>
      <c r="M1031" s="179"/>
      <c r="N1031" s="180"/>
      <c r="O1031" s="180"/>
      <c r="P1031" s="180"/>
      <c r="Q1031" s="180"/>
      <c r="R1031" s="180"/>
      <c r="S1031" s="180"/>
      <c r="T1031" s="181"/>
      <c r="AT1031" s="175" t="s">
        <v>144</v>
      </c>
      <c r="AU1031" s="175" t="s">
        <v>131</v>
      </c>
      <c r="AV1031" s="15" t="s">
        <v>139</v>
      </c>
      <c r="AW1031" s="15" t="s">
        <v>34</v>
      </c>
      <c r="AX1031" s="15" t="s">
        <v>73</v>
      </c>
      <c r="AY1031" s="175" t="s">
        <v>122</v>
      </c>
    </row>
    <row r="1032" spans="2:51" s="12" customFormat="1" ht="12">
      <c r="B1032" s="151"/>
      <c r="D1032" s="148" t="s">
        <v>144</v>
      </c>
      <c r="E1032" s="152" t="s">
        <v>3</v>
      </c>
      <c r="F1032" s="153" t="s">
        <v>195</v>
      </c>
      <c r="H1032" s="152" t="s">
        <v>3</v>
      </c>
      <c r="I1032" s="154"/>
      <c r="L1032" s="151"/>
      <c r="M1032" s="155"/>
      <c r="N1032" s="156"/>
      <c r="O1032" s="156"/>
      <c r="P1032" s="156"/>
      <c r="Q1032" s="156"/>
      <c r="R1032" s="156"/>
      <c r="S1032" s="156"/>
      <c r="T1032" s="157"/>
      <c r="AT1032" s="152" t="s">
        <v>144</v>
      </c>
      <c r="AU1032" s="152" t="s">
        <v>131</v>
      </c>
      <c r="AV1032" s="12" t="s">
        <v>81</v>
      </c>
      <c r="AW1032" s="12" t="s">
        <v>34</v>
      </c>
      <c r="AX1032" s="12" t="s">
        <v>73</v>
      </c>
      <c r="AY1032" s="152" t="s">
        <v>122</v>
      </c>
    </row>
    <row r="1033" spans="2:51" s="13" customFormat="1" ht="12">
      <c r="B1033" s="158"/>
      <c r="D1033" s="148" t="s">
        <v>144</v>
      </c>
      <c r="E1033" s="159" t="s">
        <v>3</v>
      </c>
      <c r="F1033" s="160" t="s">
        <v>229</v>
      </c>
      <c r="H1033" s="161">
        <v>1.237</v>
      </c>
      <c r="I1033" s="162"/>
      <c r="L1033" s="158"/>
      <c r="M1033" s="163"/>
      <c r="N1033" s="164"/>
      <c r="O1033" s="164"/>
      <c r="P1033" s="164"/>
      <c r="Q1033" s="164"/>
      <c r="R1033" s="164"/>
      <c r="S1033" s="164"/>
      <c r="T1033" s="165"/>
      <c r="AT1033" s="159" t="s">
        <v>144</v>
      </c>
      <c r="AU1033" s="159" t="s">
        <v>131</v>
      </c>
      <c r="AV1033" s="13" t="s">
        <v>131</v>
      </c>
      <c r="AW1033" s="13" t="s">
        <v>34</v>
      </c>
      <c r="AX1033" s="13" t="s">
        <v>73</v>
      </c>
      <c r="AY1033" s="159" t="s">
        <v>122</v>
      </c>
    </row>
    <row r="1034" spans="2:51" s="13" customFormat="1" ht="12">
      <c r="B1034" s="158"/>
      <c r="D1034" s="148" t="s">
        <v>144</v>
      </c>
      <c r="E1034" s="159" t="s">
        <v>3</v>
      </c>
      <c r="F1034" s="160" t="s">
        <v>585</v>
      </c>
      <c r="H1034" s="161">
        <v>5.928</v>
      </c>
      <c r="I1034" s="162"/>
      <c r="L1034" s="158"/>
      <c r="M1034" s="163"/>
      <c r="N1034" s="164"/>
      <c r="O1034" s="164"/>
      <c r="P1034" s="164"/>
      <c r="Q1034" s="164"/>
      <c r="R1034" s="164"/>
      <c r="S1034" s="164"/>
      <c r="T1034" s="165"/>
      <c r="AT1034" s="159" t="s">
        <v>144</v>
      </c>
      <c r="AU1034" s="159" t="s">
        <v>131</v>
      </c>
      <c r="AV1034" s="13" t="s">
        <v>131</v>
      </c>
      <c r="AW1034" s="13" t="s">
        <v>34</v>
      </c>
      <c r="AX1034" s="13" t="s">
        <v>73</v>
      </c>
      <c r="AY1034" s="159" t="s">
        <v>122</v>
      </c>
    </row>
    <row r="1035" spans="2:51" s="15" customFormat="1" ht="12">
      <c r="B1035" s="174"/>
      <c r="D1035" s="148" t="s">
        <v>144</v>
      </c>
      <c r="E1035" s="175" t="s">
        <v>3</v>
      </c>
      <c r="F1035" s="176" t="s">
        <v>179</v>
      </c>
      <c r="H1035" s="177">
        <v>7.165</v>
      </c>
      <c r="I1035" s="178"/>
      <c r="L1035" s="174"/>
      <c r="M1035" s="179"/>
      <c r="N1035" s="180"/>
      <c r="O1035" s="180"/>
      <c r="P1035" s="180"/>
      <c r="Q1035" s="180"/>
      <c r="R1035" s="180"/>
      <c r="S1035" s="180"/>
      <c r="T1035" s="181"/>
      <c r="AT1035" s="175" t="s">
        <v>144</v>
      </c>
      <c r="AU1035" s="175" t="s">
        <v>131</v>
      </c>
      <c r="AV1035" s="15" t="s">
        <v>139</v>
      </c>
      <c r="AW1035" s="15" t="s">
        <v>34</v>
      </c>
      <c r="AX1035" s="15" t="s">
        <v>73</v>
      </c>
      <c r="AY1035" s="175" t="s">
        <v>122</v>
      </c>
    </row>
    <row r="1036" spans="2:51" s="12" customFormat="1" ht="12">
      <c r="B1036" s="151"/>
      <c r="D1036" s="148" t="s">
        <v>144</v>
      </c>
      <c r="E1036" s="152" t="s">
        <v>3</v>
      </c>
      <c r="F1036" s="153" t="s">
        <v>160</v>
      </c>
      <c r="H1036" s="152" t="s">
        <v>3</v>
      </c>
      <c r="I1036" s="154"/>
      <c r="L1036" s="151"/>
      <c r="M1036" s="155"/>
      <c r="N1036" s="156"/>
      <c r="O1036" s="156"/>
      <c r="P1036" s="156"/>
      <c r="Q1036" s="156"/>
      <c r="R1036" s="156"/>
      <c r="S1036" s="156"/>
      <c r="T1036" s="157"/>
      <c r="AT1036" s="152" t="s">
        <v>144</v>
      </c>
      <c r="AU1036" s="152" t="s">
        <v>131</v>
      </c>
      <c r="AV1036" s="12" t="s">
        <v>81</v>
      </c>
      <c r="AW1036" s="12" t="s">
        <v>34</v>
      </c>
      <c r="AX1036" s="12" t="s">
        <v>73</v>
      </c>
      <c r="AY1036" s="152" t="s">
        <v>122</v>
      </c>
    </row>
    <row r="1037" spans="2:51" s="13" customFormat="1" ht="12">
      <c r="B1037" s="158"/>
      <c r="D1037" s="148" t="s">
        <v>144</v>
      </c>
      <c r="E1037" s="159" t="s">
        <v>3</v>
      </c>
      <c r="F1037" s="160" t="s">
        <v>586</v>
      </c>
      <c r="H1037" s="161">
        <v>15.94</v>
      </c>
      <c r="I1037" s="162"/>
      <c r="L1037" s="158"/>
      <c r="M1037" s="163"/>
      <c r="N1037" s="164"/>
      <c r="O1037" s="164"/>
      <c r="P1037" s="164"/>
      <c r="Q1037" s="164"/>
      <c r="R1037" s="164"/>
      <c r="S1037" s="164"/>
      <c r="T1037" s="165"/>
      <c r="AT1037" s="159" t="s">
        <v>144</v>
      </c>
      <c r="AU1037" s="159" t="s">
        <v>131</v>
      </c>
      <c r="AV1037" s="13" t="s">
        <v>131</v>
      </c>
      <c r="AW1037" s="13" t="s">
        <v>34</v>
      </c>
      <c r="AX1037" s="13" t="s">
        <v>73</v>
      </c>
      <c r="AY1037" s="159" t="s">
        <v>122</v>
      </c>
    </row>
    <row r="1038" spans="2:51" s="13" customFormat="1" ht="12">
      <c r="B1038" s="158"/>
      <c r="D1038" s="148" t="s">
        <v>144</v>
      </c>
      <c r="E1038" s="159" t="s">
        <v>3</v>
      </c>
      <c r="F1038" s="160" t="s">
        <v>587</v>
      </c>
      <c r="H1038" s="161">
        <v>84.565</v>
      </c>
      <c r="I1038" s="162"/>
      <c r="L1038" s="158"/>
      <c r="M1038" s="163"/>
      <c r="N1038" s="164"/>
      <c r="O1038" s="164"/>
      <c r="P1038" s="164"/>
      <c r="Q1038" s="164"/>
      <c r="R1038" s="164"/>
      <c r="S1038" s="164"/>
      <c r="T1038" s="165"/>
      <c r="AT1038" s="159" t="s">
        <v>144</v>
      </c>
      <c r="AU1038" s="159" t="s">
        <v>131</v>
      </c>
      <c r="AV1038" s="13" t="s">
        <v>131</v>
      </c>
      <c r="AW1038" s="13" t="s">
        <v>34</v>
      </c>
      <c r="AX1038" s="13" t="s">
        <v>73</v>
      </c>
      <c r="AY1038" s="159" t="s">
        <v>122</v>
      </c>
    </row>
    <row r="1039" spans="2:51" s="13" customFormat="1" ht="12">
      <c r="B1039" s="158"/>
      <c r="D1039" s="148" t="s">
        <v>144</v>
      </c>
      <c r="E1039" s="159" t="s">
        <v>3</v>
      </c>
      <c r="F1039" s="160" t="s">
        <v>588</v>
      </c>
      <c r="H1039" s="161">
        <v>-11.6</v>
      </c>
      <c r="I1039" s="162"/>
      <c r="L1039" s="158"/>
      <c r="M1039" s="163"/>
      <c r="N1039" s="164"/>
      <c r="O1039" s="164"/>
      <c r="P1039" s="164"/>
      <c r="Q1039" s="164"/>
      <c r="R1039" s="164"/>
      <c r="S1039" s="164"/>
      <c r="T1039" s="165"/>
      <c r="AT1039" s="159" t="s">
        <v>144</v>
      </c>
      <c r="AU1039" s="159" t="s">
        <v>131</v>
      </c>
      <c r="AV1039" s="13" t="s">
        <v>131</v>
      </c>
      <c r="AW1039" s="13" t="s">
        <v>34</v>
      </c>
      <c r="AX1039" s="13" t="s">
        <v>73</v>
      </c>
      <c r="AY1039" s="159" t="s">
        <v>122</v>
      </c>
    </row>
    <row r="1040" spans="2:51" s="15" customFormat="1" ht="12">
      <c r="B1040" s="174"/>
      <c r="D1040" s="148" t="s">
        <v>144</v>
      </c>
      <c r="E1040" s="175" t="s">
        <v>3</v>
      </c>
      <c r="F1040" s="176" t="s">
        <v>179</v>
      </c>
      <c r="H1040" s="177">
        <v>88.905</v>
      </c>
      <c r="I1040" s="178"/>
      <c r="L1040" s="174"/>
      <c r="M1040" s="179"/>
      <c r="N1040" s="180"/>
      <c r="O1040" s="180"/>
      <c r="P1040" s="180"/>
      <c r="Q1040" s="180"/>
      <c r="R1040" s="180"/>
      <c r="S1040" s="180"/>
      <c r="T1040" s="181"/>
      <c r="AT1040" s="175" t="s">
        <v>144</v>
      </c>
      <c r="AU1040" s="175" t="s">
        <v>131</v>
      </c>
      <c r="AV1040" s="15" t="s">
        <v>139</v>
      </c>
      <c r="AW1040" s="15" t="s">
        <v>34</v>
      </c>
      <c r="AX1040" s="15" t="s">
        <v>73</v>
      </c>
      <c r="AY1040" s="175" t="s">
        <v>122</v>
      </c>
    </row>
    <row r="1041" spans="2:51" s="12" customFormat="1" ht="12">
      <c r="B1041" s="151"/>
      <c r="D1041" s="148" t="s">
        <v>144</v>
      </c>
      <c r="E1041" s="152" t="s">
        <v>3</v>
      </c>
      <c r="F1041" s="153" t="s">
        <v>162</v>
      </c>
      <c r="H1041" s="152" t="s">
        <v>3</v>
      </c>
      <c r="I1041" s="154"/>
      <c r="L1041" s="151"/>
      <c r="M1041" s="155"/>
      <c r="N1041" s="156"/>
      <c r="O1041" s="156"/>
      <c r="P1041" s="156"/>
      <c r="Q1041" s="156"/>
      <c r="R1041" s="156"/>
      <c r="S1041" s="156"/>
      <c r="T1041" s="157"/>
      <c r="AT1041" s="152" t="s">
        <v>144</v>
      </c>
      <c r="AU1041" s="152" t="s">
        <v>131</v>
      </c>
      <c r="AV1041" s="12" t="s">
        <v>81</v>
      </c>
      <c r="AW1041" s="12" t="s">
        <v>34</v>
      </c>
      <c r="AX1041" s="12" t="s">
        <v>73</v>
      </c>
      <c r="AY1041" s="152" t="s">
        <v>122</v>
      </c>
    </row>
    <row r="1042" spans="2:51" s="13" customFormat="1" ht="12">
      <c r="B1042" s="158"/>
      <c r="D1042" s="148" t="s">
        <v>144</v>
      </c>
      <c r="E1042" s="159" t="s">
        <v>3</v>
      </c>
      <c r="F1042" s="160" t="s">
        <v>589</v>
      </c>
      <c r="H1042" s="161">
        <v>37.97</v>
      </c>
      <c r="I1042" s="162"/>
      <c r="L1042" s="158"/>
      <c r="M1042" s="163"/>
      <c r="N1042" s="164"/>
      <c r="O1042" s="164"/>
      <c r="P1042" s="164"/>
      <c r="Q1042" s="164"/>
      <c r="R1042" s="164"/>
      <c r="S1042" s="164"/>
      <c r="T1042" s="165"/>
      <c r="AT1042" s="159" t="s">
        <v>144</v>
      </c>
      <c r="AU1042" s="159" t="s">
        <v>131</v>
      </c>
      <c r="AV1042" s="13" t="s">
        <v>131</v>
      </c>
      <c r="AW1042" s="13" t="s">
        <v>34</v>
      </c>
      <c r="AX1042" s="13" t="s">
        <v>73</v>
      </c>
      <c r="AY1042" s="159" t="s">
        <v>122</v>
      </c>
    </row>
    <row r="1043" spans="2:51" s="13" customFormat="1" ht="12">
      <c r="B1043" s="158"/>
      <c r="D1043" s="148" t="s">
        <v>144</v>
      </c>
      <c r="E1043" s="159" t="s">
        <v>3</v>
      </c>
      <c r="F1043" s="160" t="s">
        <v>590</v>
      </c>
      <c r="H1043" s="161">
        <v>45.162</v>
      </c>
      <c r="I1043" s="162"/>
      <c r="L1043" s="158"/>
      <c r="M1043" s="163"/>
      <c r="N1043" s="164"/>
      <c r="O1043" s="164"/>
      <c r="P1043" s="164"/>
      <c r="Q1043" s="164"/>
      <c r="R1043" s="164"/>
      <c r="S1043" s="164"/>
      <c r="T1043" s="165"/>
      <c r="AT1043" s="159" t="s">
        <v>144</v>
      </c>
      <c r="AU1043" s="159" t="s">
        <v>131</v>
      </c>
      <c r="AV1043" s="13" t="s">
        <v>131</v>
      </c>
      <c r="AW1043" s="13" t="s">
        <v>34</v>
      </c>
      <c r="AX1043" s="13" t="s">
        <v>73</v>
      </c>
      <c r="AY1043" s="159" t="s">
        <v>122</v>
      </c>
    </row>
    <row r="1044" spans="2:51" s="13" customFormat="1" ht="12">
      <c r="B1044" s="158"/>
      <c r="D1044" s="148" t="s">
        <v>144</v>
      </c>
      <c r="E1044" s="159" t="s">
        <v>3</v>
      </c>
      <c r="F1044" s="160" t="s">
        <v>591</v>
      </c>
      <c r="H1044" s="161">
        <v>-5.655</v>
      </c>
      <c r="I1044" s="162"/>
      <c r="L1044" s="158"/>
      <c r="M1044" s="163"/>
      <c r="N1044" s="164"/>
      <c r="O1044" s="164"/>
      <c r="P1044" s="164"/>
      <c r="Q1044" s="164"/>
      <c r="R1044" s="164"/>
      <c r="S1044" s="164"/>
      <c r="T1044" s="165"/>
      <c r="AT1044" s="159" t="s">
        <v>144</v>
      </c>
      <c r="AU1044" s="159" t="s">
        <v>131</v>
      </c>
      <c r="AV1044" s="13" t="s">
        <v>131</v>
      </c>
      <c r="AW1044" s="13" t="s">
        <v>34</v>
      </c>
      <c r="AX1044" s="13" t="s">
        <v>73</v>
      </c>
      <c r="AY1044" s="159" t="s">
        <v>122</v>
      </c>
    </row>
    <row r="1045" spans="2:51" s="13" customFormat="1" ht="12">
      <c r="B1045" s="158"/>
      <c r="D1045" s="148" t="s">
        <v>144</v>
      </c>
      <c r="E1045" s="159" t="s">
        <v>3</v>
      </c>
      <c r="F1045" s="160" t="s">
        <v>592</v>
      </c>
      <c r="H1045" s="161">
        <v>1.738</v>
      </c>
      <c r="I1045" s="162"/>
      <c r="L1045" s="158"/>
      <c r="M1045" s="163"/>
      <c r="N1045" s="164"/>
      <c r="O1045" s="164"/>
      <c r="P1045" s="164"/>
      <c r="Q1045" s="164"/>
      <c r="R1045" s="164"/>
      <c r="S1045" s="164"/>
      <c r="T1045" s="165"/>
      <c r="AT1045" s="159" t="s">
        <v>144</v>
      </c>
      <c r="AU1045" s="159" t="s">
        <v>131</v>
      </c>
      <c r="AV1045" s="13" t="s">
        <v>131</v>
      </c>
      <c r="AW1045" s="13" t="s">
        <v>34</v>
      </c>
      <c r="AX1045" s="13" t="s">
        <v>73</v>
      </c>
      <c r="AY1045" s="159" t="s">
        <v>122</v>
      </c>
    </row>
    <row r="1046" spans="2:51" s="15" customFormat="1" ht="12">
      <c r="B1046" s="174"/>
      <c r="D1046" s="148" t="s">
        <v>144</v>
      </c>
      <c r="E1046" s="175" t="s">
        <v>3</v>
      </c>
      <c r="F1046" s="176" t="s">
        <v>179</v>
      </c>
      <c r="H1046" s="177">
        <v>79.215</v>
      </c>
      <c r="I1046" s="178"/>
      <c r="L1046" s="174"/>
      <c r="M1046" s="179"/>
      <c r="N1046" s="180"/>
      <c r="O1046" s="180"/>
      <c r="P1046" s="180"/>
      <c r="Q1046" s="180"/>
      <c r="R1046" s="180"/>
      <c r="S1046" s="180"/>
      <c r="T1046" s="181"/>
      <c r="AT1046" s="175" t="s">
        <v>144</v>
      </c>
      <c r="AU1046" s="175" t="s">
        <v>131</v>
      </c>
      <c r="AV1046" s="15" t="s">
        <v>139</v>
      </c>
      <c r="AW1046" s="15" t="s">
        <v>34</v>
      </c>
      <c r="AX1046" s="15" t="s">
        <v>73</v>
      </c>
      <c r="AY1046" s="175" t="s">
        <v>122</v>
      </c>
    </row>
    <row r="1047" spans="2:51" s="12" customFormat="1" ht="12">
      <c r="B1047" s="151"/>
      <c r="D1047" s="148" t="s">
        <v>144</v>
      </c>
      <c r="E1047" s="152" t="s">
        <v>3</v>
      </c>
      <c r="F1047" s="153" t="s">
        <v>164</v>
      </c>
      <c r="H1047" s="152" t="s">
        <v>3</v>
      </c>
      <c r="I1047" s="154"/>
      <c r="L1047" s="151"/>
      <c r="M1047" s="155"/>
      <c r="N1047" s="156"/>
      <c r="O1047" s="156"/>
      <c r="P1047" s="156"/>
      <c r="Q1047" s="156"/>
      <c r="R1047" s="156"/>
      <c r="S1047" s="156"/>
      <c r="T1047" s="157"/>
      <c r="AT1047" s="152" t="s">
        <v>144</v>
      </c>
      <c r="AU1047" s="152" t="s">
        <v>131</v>
      </c>
      <c r="AV1047" s="12" t="s">
        <v>81</v>
      </c>
      <c r="AW1047" s="12" t="s">
        <v>34</v>
      </c>
      <c r="AX1047" s="12" t="s">
        <v>73</v>
      </c>
      <c r="AY1047" s="152" t="s">
        <v>122</v>
      </c>
    </row>
    <row r="1048" spans="2:51" s="13" customFormat="1" ht="12">
      <c r="B1048" s="158"/>
      <c r="D1048" s="148" t="s">
        <v>144</v>
      </c>
      <c r="E1048" s="159" t="s">
        <v>3</v>
      </c>
      <c r="F1048" s="160" t="s">
        <v>593</v>
      </c>
      <c r="H1048" s="161">
        <v>-11.611</v>
      </c>
      <c r="I1048" s="162"/>
      <c r="L1048" s="158"/>
      <c r="M1048" s="163"/>
      <c r="N1048" s="164"/>
      <c r="O1048" s="164"/>
      <c r="P1048" s="164"/>
      <c r="Q1048" s="164"/>
      <c r="R1048" s="164"/>
      <c r="S1048" s="164"/>
      <c r="T1048" s="165"/>
      <c r="AT1048" s="159" t="s">
        <v>144</v>
      </c>
      <c r="AU1048" s="159" t="s">
        <v>131</v>
      </c>
      <c r="AV1048" s="13" t="s">
        <v>131</v>
      </c>
      <c r="AW1048" s="13" t="s">
        <v>34</v>
      </c>
      <c r="AX1048" s="13" t="s">
        <v>73</v>
      </c>
      <c r="AY1048" s="159" t="s">
        <v>122</v>
      </c>
    </row>
    <row r="1049" spans="2:51" s="13" customFormat="1" ht="12">
      <c r="B1049" s="158"/>
      <c r="D1049" s="148" t="s">
        <v>144</v>
      </c>
      <c r="E1049" s="159" t="s">
        <v>3</v>
      </c>
      <c r="F1049" s="160" t="s">
        <v>594</v>
      </c>
      <c r="H1049" s="161">
        <v>54.015</v>
      </c>
      <c r="I1049" s="162"/>
      <c r="L1049" s="158"/>
      <c r="M1049" s="163"/>
      <c r="N1049" s="164"/>
      <c r="O1049" s="164"/>
      <c r="P1049" s="164"/>
      <c r="Q1049" s="164"/>
      <c r="R1049" s="164"/>
      <c r="S1049" s="164"/>
      <c r="T1049" s="165"/>
      <c r="AT1049" s="159" t="s">
        <v>144</v>
      </c>
      <c r="AU1049" s="159" t="s">
        <v>131</v>
      </c>
      <c r="AV1049" s="13" t="s">
        <v>131</v>
      </c>
      <c r="AW1049" s="13" t="s">
        <v>34</v>
      </c>
      <c r="AX1049" s="13" t="s">
        <v>73</v>
      </c>
      <c r="AY1049" s="159" t="s">
        <v>122</v>
      </c>
    </row>
    <row r="1050" spans="2:51" s="13" customFormat="1" ht="12">
      <c r="B1050" s="158"/>
      <c r="D1050" s="148" t="s">
        <v>144</v>
      </c>
      <c r="E1050" s="159" t="s">
        <v>3</v>
      </c>
      <c r="F1050" s="160" t="s">
        <v>595</v>
      </c>
      <c r="H1050" s="161">
        <v>-5.407</v>
      </c>
      <c r="I1050" s="162"/>
      <c r="L1050" s="158"/>
      <c r="M1050" s="163"/>
      <c r="N1050" s="164"/>
      <c r="O1050" s="164"/>
      <c r="P1050" s="164"/>
      <c r="Q1050" s="164"/>
      <c r="R1050" s="164"/>
      <c r="S1050" s="164"/>
      <c r="T1050" s="165"/>
      <c r="AT1050" s="159" t="s">
        <v>144</v>
      </c>
      <c r="AU1050" s="159" t="s">
        <v>131</v>
      </c>
      <c r="AV1050" s="13" t="s">
        <v>131</v>
      </c>
      <c r="AW1050" s="13" t="s">
        <v>34</v>
      </c>
      <c r="AX1050" s="13" t="s">
        <v>73</v>
      </c>
      <c r="AY1050" s="159" t="s">
        <v>122</v>
      </c>
    </row>
    <row r="1051" spans="2:51" s="13" customFormat="1" ht="12">
      <c r="B1051" s="158"/>
      <c r="D1051" s="148" t="s">
        <v>144</v>
      </c>
      <c r="E1051" s="159" t="s">
        <v>3</v>
      </c>
      <c r="F1051" s="160" t="s">
        <v>596</v>
      </c>
      <c r="H1051" s="161">
        <v>1.143</v>
      </c>
      <c r="I1051" s="162"/>
      <c r="L1051" s="158"/>
      <c r="M1051" s="163"/>
      <c r="N1051" s="164"/>
      <c r="O1051" s="164"/>
      <c r="P1051" s="164"/>
      <c r="Q1051" s="164"/>
      <c r="R1051" s="164"/>
      <c r="S1051" s="164"/>
      <c r="T1051" s="165"/>
      <c r="AT1051" s="159" t="s">
        <v>144</v>
      </c>
      <c r="AU1051" s="159" t="s">
        <v>131</v>
      </c>
      <c r="AV1051" s="13" t="s">
        <v>131</v>
      </c>
      <c r="AW1051" s="13" t="s">
        <v>34</v>
      </c>
      <c r="AX1051" s="13" t="s">
        <v>73</v>
      </c>
      <c r="AY1051" s="159" t="s">
        <v>122</v>
      </c>
    </row>
    <row r="1052" spans="2:51" s="15" customFormat="1" ht="12">
      <c r="B1052" s="174"/>
      <c r="D1052" s="148" t="s">
        <v>144</v>
      </c>
      <c r="E1052" s="175" t="s">
        <v>3</v>
      </c>
      <c r="F1052" s="176" t="s">
        <v>179</v>
      </c>
      <c r="H1052" s="177">
        <v>38.14</v>
      </c>
      <c r="I1052" s="178"/>
      <c r="L1052" s="174"/>
      <c r="M1052" s="179"/>
      <c r="N1052" s="180"/>
      <c r="O1052" s="180"/>
      <c r="P1052" s="180"/>
      <c r="Q1052" s="180"/>
      <c r="R1052" s="180"/>
      <c r="S1052" s="180"/>
      <c r="T1052" s="181"/>
      <c r="AT1052" s="175" t="s">
        <v>144</v>
      </c>
      <c r="AU1052" s="175" t="s">
        <v>131</v>
      </c>
      <c r="AV1052" s="15" t="s">
        <v>139</v>
      </c>
      <c r="AW1052" s="15" t="s">
        <v>34</v>
      </c>
      <c r="AX1052" s="15" t="s">
        <v>73</v>
      </c>
      <c r="AY1052" s="175" t="s">
        <v>122</v>
      </c>
    </row>
    <row r="1053" spans="2:51" s="12" customFormat="1" ht="12">
      <c r="B1053" s="151"/>
      <c r="D1053" s="148" t="s">
        <v>144</v>
      </c>
      <c r="E1053" s="152" t="s">
        <v>3</v>
      </c>
      <c r="F1053" s="153" t="s">
        <v>166</v>
      </c>
      <c r="H1053" s="152" t="s">
        <v>3</v>
      </c>
      <c r="I1053" s="154"/>
      <c r="L1053" s="151"/>
      <c r="M1053" s="155"/>
      <c r="N1053" s="156"/>
      <c r="O1053" s="156"/>
      <c r="P1053" s="156"/>
      <c r="Q1053" s="156"/>
      <c r="R1053" s="156"/>
      <c r="S1053" s="156"/>
      <c r="T1053" s="157"/>
      <c r="AT1053" s="152" t="s">
        <v>144</v>
      </c>
      <c r="AU1053" s="152" t="s">
        <v>131</v>
      </c>
      <c r="AV1053" s="12" t="s">
        <v>81</v>
      </c>
      <c r="AW1053" s="12" t="s">
        <v>34</v>
      </c>
      <c r="AX1053" s="12" t="s">
        <v>73</v>
      </c>
      <c r="AY1053" s="152" t="s">
        <v>122</v>
      </c>
    </row>
    <row r="1054" spans="2:51" s="13" customFormat="1" ht="12">
      <c r="B1054" s="158"/>
      <c r="D1054" s="148" t="s">
        <v>144</v>
      </c>
      <c r="E1054" s="159" t="s">
        <v>3</v>
      </c>
      <c r="F1054" s="160" t="s">
        <v>230</v>
      </c>
      <c r="H1054" s="161">
        <v>3.139</v>
      </c>
      <c r="I1054" s="162"/>
      <c r="L1054" s="158"/>
      <c r="M1054" s="163"/>
      <c r="N1054" s="164"/>
      <c r="O1054" s="164"/>
      <c r="P1054" s="164"/>
      <c r="Q1054" s="164"/>
      <c r="R1054" s="164"/>
      <c r="S1054" s="164"/>
      <c r="T1054" s="165"/>
      <c r="AT1054" s="159" t="s">
        <v>144</v>
      </c>
      <c r="AU1054" s="159" t="s">
        <v>131</v>
      </c>
      <c r="AV1054" s="13" t="s">
        <v>131</v>
      </c>
      <c r="AW1054" s="13" t="s">
        <v>34</v>
      </c>
      <c r="AX1054" s="13" t="s">
        <v>73</v>
      </c>
      <c r="AY1054" s="159" t="s">
        <v>122</v>
      </c>
    </row>
    <row r="1055" spans="2:51" s="13" customFormat="1" ht="12">
      <c r="B1055" s="158"/>
      <c r="D1055" s="148" t="s">
        <v>144</v>
      </c>
      <c r="E1055" s="159" t="s">
        <v>3</v>
      </c>
      <c r="F1055" s="160" t="s">
        <v>597</v>
      </c>
      <c r="H1055" s="161">
        <v>9.477</v>
      </c>
      <c r="I1055" s="162"/>
      <c r="L1055" s="158"/>
      <c r="M1055" s="163"/>
      <c r="N1055" s="164"/>
      <c r="O1055" s="164"/>
      <c r="P1055" s="164"/>
      <c r="Q1055" s="164"/>
      <c r="R1055" s="164"/>
      <c r="S1055" s="164"/>
      <c r="T1055" s="165"/>
      <c r="AT1055" s="159" t="s">
        <v>144</v>
      </c>
      <c r="AU1055" s="159" t="s">
        <v>131</v>
      </c>
      <c r="AV1055" s="13" t="s">
        <v>131</v>
      </c>
      <c r="AW1055" s="13" t="s">
        <v>34</v>
      </c>
      <c r="AX1055" s="13" t="s">
        <v>73</v>
      </c>
      <c r="AY1055" s="159" t="s">
        <v>122</v>
      </c>
    </row>
    <row r="1056" spans="2:51" s="13" customFormat="1" ht="12">
      <c r="B1056" s="158"/>
      <c r="D1056" s="148" t="s">
        <v>144</v>
      </c>
      <c r="E1056" s="159" t="s">
        <v>3</v>
      </c>
      <c r="F1056" s="160" t="s">
        <v>577</v>
      </c>
      <c r="H1056" s="161">
        <v>-0.99</v>
      </c>
      <c r="I1056" s="162"/>
      <c r="L1056" s="158"/>
      <c r="M1056" s="163"/>
      <c r="N1056" s="164"/>
      <c r="O1056" s="164"/>
      <c r="P1056" s="164"/>
      <c r="Q1056" s="164"/>
      <c r="R1056" s="164"/>
      <c r="S1056" s="164"/>
      <c r="T1056" s="165"/>
      <c r="AT1056" s="159" t="s">
        <v>144</v>
      </c>
      <c r="AU1056" s="159" t="s">
        <v>131</v>
      </c>
      <c r="AV1056" s="13" t="s">
        <v>131</v>
      </c>
      <c r="AW1056" s="13" t="s">
        <v>34</v>
      </c>
      <c r="AX1056" s="13" t="s">
        <v>73</v>
      </c>
      <c r="AY1056" s="159" t="s">
        <v>122</v>
      </c>
    </row>
    <row r="1057" spans="2:51" s="13" customFormat="1" ht="12">
      <c r="B1057" s="158"/>
      <c r="D1057" s="148" t="s">
        <v>144</v>
      </c>
      <c r="E1057" s="159" t="s">
        <v>3</v>
      </c>
      <c r="F1057" s="160" t="s">
        <v>578</v>
      </c>
      <c r="H1057" s="161">
        <v>0.775</v>
      </c>
      <c r="I1057" s="162"/>
      <c r="L1057" s="158"/>
      <c r="M1057" s="163"/>
      <c r="N1057" s="164"/>
      <c r="O1057" s="164"/>
      <c r="P1057" s="164"/>
      <c r="Q1057" s="164"/>
      <c r="R1057" s="164"/>
      <c r="S1057" s="164"/>
      <c r="T1057" s="165"/>
      <c r="AT1057" s="159" t="s">
        <v>144</v>
      </c>
      <c r="AU1057" s="159" t="s">
        <v>131</v>
      </c>
      <c r="AV1057" s="13" t="s">
        <v>131</v>
      </c>
      <c r="AW1057" s="13" t="s">
        <v>34</v>
      </c>
      <c r="AX1057" s="13" t="s">
        <v>73</v>
      </c>
      <c r="AY1057" s="159" t="s">
        <v>122</v>
      </c>
    </row>
    <row r="1058" spans="2:51" s="15" customFormat="1" ht="12">
      <c r="B1058" s="174"/>
      <c r="D1058" s="148" t="s">
        <v>144</v>
      </c>
      <c r="E1058" s="175" t="s">
        <v>3</v>
      </c>
      <c r="F1058" s="176" t="s">
        <v>179</v>
      </c>
      <c r="H1058" s="177">
        <v>12.401</v>
      </c>
      <c r="I1058" s="178"/>
      <c r="L1058" s="174"/>
      <c r="M1058" s="179"/>
      <c r="N1058" s="180"/>
      <c r="O1058" s="180"/>
      <c r="P1058" s="180"/>
      <c r="Q1058" s="180"/>
      <c r="R1058" s="180"/>
      <c r="S1058" s="180"/>
      <c r="T1058" s="181"/>
      <c r="AT1058" s="175" t="s">
        <v>144</v>
      </c>
      <c r="AU1058" s="175" t="s">
        <v>131</v>
      </c>
      <c r="AV1058" s="15" t="s">
        <v>139</v>
      </c>
      <c r="AW1058" s="15" t="s">
        <v>34</v>
      </c>
      <c r="AX1058" s="15" t="s">
        <v>73</v>
      </c>
      <c r="AY1058" s="175" t="s">
        <v>122</v>
      </c>
    </row>
    <row r="1059" spans="2:51" s="12" customFormat="1" ht="12">
      <c r="B1059" s="151"/>
      <c r="D1059" s="148" t="s">
        <v>144</v>
      </c>
      <c r="E1059" s="152" t="s">
        <v>3</v>
      </c>
      <c r="F1059" s="153" t="s">
        <v>201</v>
      </c>
      <c r="H1059" s="152" t="s">
        <v>3</v>
      </c>
      <c r="I1059" s="154"/>
      <c r="L1059" s="151"/>
      <c r="M1059" s="155"/>
      <c r="N1059" s="156"/>
      <c r="O1059" s="156"/>
      <c r="P1059" s="156"/>
      <c r="Q1059" s="156"/>
      <c r="R1059" s="156"/>
      <c r="S1059" s="156"/>
      <c r="T1059" s="157"/>
      <c r="AT1059" s="152" t="s">
        <v>144</v>
      </c>
      <c r="AU1059" s="152" t="s">
        <v>131</v>
      </c>
      <c r="AV1059" s="12" t="s">
        <v>81</v>
      </c>
      <c r="AW1059" s="12" t="s">
        <v>34</v>
      </c>
      <c r="AX1059" s="12" t="s">
        <v>73</v>
      </c>
      <c r="AY1059" s="152" t="s">
        <v>122</v>
      </c>
    </row>
    <row r="1060" spans="2:51" s="13" customFormat="1" ht="12">
      <c r="B1060" s="158"/>
      <c r="D1060" s="148" t="s">
        <v>144</v>
      </c>
      <c r="E1060" s="159" t="s">
        <v>3</v>
      </c>
      <c r="F1060" s="160" t="s">
        <v>232</v>
      </c>
      <c r="H1060" s="161">
        <v>1.911</v>
      </c>
      <c r="I1060" s="162"/>
      <c r="L1060" s="158"/>
      <c r="M1060" s="163"/>
      <c r="N1060" s="164"/>
      <c r="O1060" s="164"/>
      <c r="P1060" s="164"/>
      <c r="Q1060" s="164"/>
      <c r="R1060" s="164"/>
      <c r="S1060" s="164"/>
      <c r="T1060" s="165"/>
      <c r="AT1060" s="159" t="s">
        <v>144</v>
      </c>
      <c r="AU1060" s="159" t="s">
        <v>131</v>
      </c>
      <c r="AV1060" s="13" t="s">
        <v>131</v>
      </c>
      <c r="AW1060" s="13" t="s">
        <v>34</v>
      </c>
      <c r="AX1060" s="13" t="s">
        <v>73</v>
      </c>
      <c r="AY1060" s="159" t="s">
        <v>122</v>
      </c>
    </row>
    <row r="1061" spans="2:51" s="13" customFormat="1" ht="12">
      <c r="B1061" s="158"/>
      <c r="D1061" s="148" t="s">
        <v>144</v>
      </c>
      <c r="E1061" s="159" t="s">
        <v>3</v>
      </c>
      <c r="F1061" s="160" t="s">
        <v>598</v>
      </c>
      <c r="H1061" s="161">
        <v>7.189</v>
      </c>
      <c r="I1061" s="162"/>
      <c r="L1061" s="158"/>
      <c r="M1061" s="163"/>
      <c r="N1061" s="164"/>
      <c r="O1061" s="164"/>
      <c r="P1061" s="164"/>
      <c r="Q1061" s="164"/>
      <c r="R1061" s="164"/>
      <c r="S1061" s="164"/>
      <c r="T1061" s="165"/>
      <c r="AT1061" s="159" t="s">
        <v>144</v>
      </c>
      <c r="AU1061" s="159" t="s">
        <v>131</v>
      </c>
      <c r="AV1061" s="13" t="s">
        <v>131</v>
      </c>
      <c r="AW1061" s="13" t="s">
        <v>34</v>
      </c>
      <c r="AX1061" s="13" t="s">
        <v>73</v>
      </c>
      <c r="AY1061" s="159" t="s">
        <v>122</v>
      </c>
    </row>
    <row r="1062" spans="2:51" s="15" customFormat="1" ht="12">
      <c r="B1062" s="174"/>
      <c r="D1062" s="148" t="s">
        <v>144</v>
      </c>
      <c r="E1062" s="175" t="s">
        <v>3</v>
      </c>
      <c r="F1062" s="176" t="s">
        <v>179</v>
      </c>
      <c r="H1062" s="177">
        <v>9.1</v>
      </c>
      <c r="I1062" s="178"/>
      <c r="L1062" s="174"/>
      <c r="M1062" s="179"/>
      <c r="N1062" s="180"/>
      <c r="O1062" s="180"/>
      <c r="P1062" s="180"/>
      <c r="Q1062" s="180"/>
      <c r="R1062" s="180"/>
      <c r="S1062" s="180"/>
      <c r="T1062" s="181"/>
      <c r="AT1062" s="175" t="s">
        <v>144</v>
      </c>
      <c r="AU1062" s="175" t="s">
        <v>131</v>
      </c>
      <c r="AV1062" s="15" t="s">
        <v>139</v>
      </c>
      <c r="AW1062" s="15" t="s">
        <v>34</v>
      </c>
      <c r="AX1062" s="15" t="s">
        <v>73</v>
      </c>
      <c r="AY1062" s="175" t="s">
        <v>122</v>
      </c>
    </row>
    <row r="1063" spans="2:51" s="12" customFormat="1" ht="12">
      <c r="B1063" s="151"/>
      <c r="D1063" s="148" t="s">
        <v>144</v>
      </c>
      <c r="E1063" s="152" t="s">
        <v>3</v>
      </c>
      <c r="F1063" s="153" t="s">
        <v>203</v>
      </c>
      <c r="H1063" s="152" t="s">
        <v>3</v>
      </c>
      <c r="I1063" s="154"/>
      <c r="L1063" s="151"/>
      <c r="M1063" s="155"/>
      <c r="N1063" s="156"/>
      <c r="O1063" s="156"/>
      <c r="P1063" s="156"/>
      <c r="Q1063" s="156"/>
      <c r="R1063" s="156"/>
      <c r="S1063" s="156"/>
      <c r="T1063" s="157"/>
      <c r="AT1063" s="152" t="s">
        <v>144</v>
      </c>
      <c r="AU1063" s="152" t="s">
        <v>131</v>
      </c>
      <c r="AV1063" s="12" t="s">
        <v>81</v>
      </c>
      <c r="AW1063" s="12" t="s">
        <v>34</v>
      </c>
      <c r="AX1063" s="12" t="s">
        <v>73</v>
      </c>
      <c r="AY1063" s="152" t="s">
        <v>122</v>
      </c>
    </row>
    <row r="1064" spans="2:51" s="13" customFormat="1" ht="12">
      <c r="B1064" s="158"/>
      <c r="D1064" s="148" t="s">
        <v>144</v>
      </c>
      <c r="E1064" s="159" t="s">
        <v>3</v>
      </c>
      <c r="F1064" s="160" t="s">
        <v>234</v>
      </c>
      <c r="H1064" s="161">
        <v>1.242</v>
      </c>
      <c r="I1064" s="162"/>
      <c r="L1064" s="158"/>
      <c r="M1064" s="163"/>
      <c r="N1064" s="164"/>
      <c r="O1064" s="164"/>
      <c r="P1064" s="164"/>
      <c r="Q1064" s="164"/>
      <c r="R1064" s="164"/>
      <c r="S1064" s="164"/>
      <c r="T1064" s="165"/>
      <c r="AT1064" s="159" t="s">
        <v>144</v>
      </c>
      <c r="AU1064" s="159" t="s">
        <v>131</v>
      </c>
      <c r="AV1064" s="13" t="s">
        <v>131</v>
      </c>
      <c r="AW1064" s="13" t="s">
        <v>34</v>
      </c>
      <c r="AX1064" s="13" t="s">
        <v>73</v>
      </c>
      <c r="AY1064" s="159" t="s">
        <v>122</v>
      </c>
    </row>
    <row r="1065" spans="2:51" s="13" customFormat="1" ht="12">
      <c r="B1065" s="158"/>
      <c r="D1065" s="148" t="s">
        <v>144</v>
      </c>
      <c r="E1065" s="159" t="s">
        <v>3</v>
      </c>
      <c r="F1065" s="160" t="s">
        <v>599</v>
      </c>
      <c r="H1065" s="161">
        <v>5.941</v>
      </c>
      <c r="I1065" s="162"/>
      <c r="L1065" s="158"/>
      <c r="M1065" s="163"/>
      <c r="N1065" s="164"/>
      <c r="O1065" s="164"/>
      <c r="P1065" s="164"/>
      <c r="Q1065" s="164"/>
      <c r="R1065" s="164"/>
      <c r="S1065" s="164"/>
      <c r="T1065" s="165"/>
      <c r="AT1065" s="159" t="s">
        <v>144</v>
      </c>
      <c r="AU1065" s="159" t="s">
        <v>131</v>
      </c>
      <c r="AV1065" s="13" t="s">
        <v>131</v>
      </c>
      <c r="AW1065" s="13" t="s">
        <v>34</v>
      </c>
      <c r="AX1065" s="13" t="s">
        <v>73</v>
      </c>
      <c r="AY1065" s="159" t="s">
        <v>122</v>
      </c>
    </row>
    <row r="1066" spans="2:51" s="15" customFormat="1" ht="12">
      <c r="B1066" s="174"/>
      <c r="D1066" s="148" t="s">
        <v>144</v>
      </c>
      <c r="E1066" s="175" t="s">
        <v>3</v>
      </c>
      <c r="F1066" s="176" t="s">
        <v>179</v>
      </c>
      <c r="H1066" s="177">
        <v>7.183</v>
      </c>
      <c r="I1066" s="178"/>
      <c r="L1066" s="174"/>
      <c r="M1066" s="179"/>
      <c r="N1066" s="180"/>
      <c r="O1066" s="180"/>
      <c r="P1066" s="180"/>
      <c r="Q1066" s="180"/>
      <c r="R1066" s="180"/>
      <c r="S1066" s="180"/>
      <c r="T1066" s="181"/>
      <c r="AT1066" s="175" t="s">
        <v>144</v>
      </c>
      <c r="AU1066" s="175" t="s">
        <v>131</v>
      </c>
      <c r="AV1066" s="15" t="s">
        <v>139</v>
      </c>
      <c r="AW1066" s="15" t="s">
        <v>34</v>
      </c>
      <c r="AX1066" s="15" t="s">
        <v>73</v>
      </c>
      <c r="AY1066" s="175" t="s">
        <v>122</v>
      </c>
    </row>
    <row r="1067" spans="2:51" s="12" customFormat="1" ht="12">
      <c r="B1067" s="151"/>
      <c r="D1067" s="148" t="s">
        <v>144</v>
      </c>
      <c r="E1067" s="152" t="s">
        <v>3</v>
      </c>
      <c r="F1067" s="153" t="s">
        <v>167</v>
      </c>
      <c r="H1067" s="152" t="s">
        <v>3</v>
      </c>
      <c r="I1067" s="154"/>
      <c r="L1067" s="151"/>
      <c r="M1067" s="155"/>
      <c r="N1067" s="156"/>
      <c r="O1067" s="156"/>
      <c r="P1067" s="156"/>
      <c r="Q1067" s="156"/>
      <c r="R1067" s="156"/>
      <c r="S1067" s="156"/>
      <c r="T1067" s="157"/>
      <c r="AT1067" s="152" t="s">
        <v>144</v>
      </c>
      <c r="AU1067" s="152" t="s">
        <v>131</v>
      </c>
      <c r="AV1067" s="12" t="s">
        <v>81</v>
      </c>
      <c r="AW1067" s="12" t="s">
        <v>34</v>
      </c>
      <c r="AX1067" s="12" t="s">
        <v>73</v>
      </c>
      <c r="AY1067" s="152" t="s">
        <v>122</v>
      </c>
    </row>
    <row r="1068" spans="2:51" s="13" customFormat="1" ht="12">
      <c r="B1068" s="158"/>
      <c r="D1068" s="148" t="s">
        <v>144</v>
      </c>
      <c r="E1068" s="159" t="s">
        <v>3</v>
      </c>
      <c r="F1068" s="160" t="s">
        <v>600</v>
      </c>
      <c r="H1068" s="161">
        <v>1.939</v>
      </c>
      <c r="I1068" s="162"/>
      <c r="L1068" s="158"/>
      <c r="M1068" s="163"/>
      <c r="N1068" s="164"/>
      <c r="O1068" s="164"/>
      <c r="P1068" s="164"/>
      <c r="Q1068" s="164"/>
      <c r="R1068" s="164"/>
      <c r="S1068" s="164"/>
      <c r="T1068" s="165"/>
      <c r="AT1068" s="159" t="s">
        <v>144</v>
      </c>
      <c r="AU1068" s="159" t="s">
        <v>131</v>
      </c>
      <c r="AV1068" s="13" t="s">
        <v>131</v>
      </c>
      <c r="AW1068" s="13" t="s">
        <v>34</v>
      </c>
      <c r="AX1068" s="13" t="s">
        <v>73</v>
      </c>
      <c r="AY1068" s="159" t="s">
        <v>122</v>
      </c>
    </row>
    <row r="1069" spans="2:51" s="13" customFormat="1" ht="12">
      <c r="B1069" s="158"/>
      <c r="D1069" s="148" t="s">
        <v>144</v>
      </c>
      <c r="E1069" s="159" t="s">
        <v>3</v>
      </c>
      <c r="F1069" s="160" t="s">
        <v>601</v>
      </c>
      <c r="H1069" s="161">
        <v>18.103</v>
      </c>
      <c r="I1069" s="162"/>
      <c r="L1069" s="158"/>
      <c r="M1069" s="163"/>
      <c r="N1069" s="164"/>
      <c r="O1069" s="164"/>
      <c r="P1069" s="164"/>
      <c r="Q1069" s="164"/>
      <c r="R1069" s="164"/>
      <c r="S1069" s="164"/>
      <c r="T1069" s="165"/>
      <c r="AT1069" s="159" t="s">
        <v>144</v>
      </c>
      <c r="AU1069" s="159" t="s">
        <v>131</v>
      </c>
      <c r="AV1069" s="13" t="s">
        <v>131</v>
      </c>
      <c r="AW1069" s="13" t="s">
        <v>34</v>
      </c>
      <c r="AX1069" s="13" t="s">
        <v>73</v>
      </c>
      <c r="AY1069" s="159" t="s">
        <v>122</v>
      </c>
    </row>
    <row r="1070" spans="2:51" s="13" customFormat="1" ht="12">
      <c r="B1070" s="158"/>
      <c r="D1070" s="148" t="s">
        <v>144</v>
      </c>
      <c r="E1070" s="159" t="s">
        <v>3</v>
      </c>
      <c r="F1070" s="160" t="s">
        <v>602</v>
      </c>
      <c r="H1070" s="161">
        <v>-1.818</v>
      </c>
      <c r="I1070" s="162"/>
      <c r="L1070" s="158"/>
      <c r="M1070" s="163"/>
      <c r="N1070" s="164"/>
      <c r="O1070" s="164"/>
      <c r="P1070" s="164"/>
      <c r="Q1070" s="164"/>
      <c r="R1070" s="164"/>
      <c r="S1070" s="164"/>
      <c r="T1070" s="165"/>
      <c r="AT1070" s="159" t="s">
        <v>144</v>
      </c>
      <c r="AU1070" s="159" t="s">
        <v>131</v>
      </c>
      <c r="AV1070" s="13" t="s">
        <v>131</v>
      </c>
      <c r="AW1070" s="13" t="s">
        <v>34</v>
      </c>
      <c r="AX1070" s="13" t="s">
        <v>73</v>
      </c>
      <c r="AY1070" s="159" t="s">
        <v>122</v>
      </c>
    </row>
    <row r="1071" spans="2:51" s="15" customFormat="1" ht="12">
      <c r="B1071" s="174"/>
      <c r="D1071" s="148" t="s">
        <v>144</v>
      </c>
      <c r="E1071" s="175" t="s">
        <v>3</v>
      </c>
      <c r="F1071" s="176" t="s">
        <v>179</v>
      </c>
      <c r="H1071" s="177">
        <v>18.224</v>
      </c>
      <c r="I1071" s="178"/>
      <c r="L1071" s="174"/>
      <c r="M1071" s="179"/>
      <c r="N1071" s="180"/>
      <c r="O1071" s="180"/>
      <c r="P1071" s="180"/>
      <c r="Q1071" s="180"/>
      <c r="R1071" s="180"/>
      <c r="S1071" s="180"/>
      <c r="T1071" s="181"/>
      <c r="AT1071" s="175" t="s">
        <v>144</v>
      </c>
      <c r="AU1071" s="175" t="s">
        <v>131</v>
      </c>
      <c r="AV1071" s="15" t="s">
        <v>139</v>
      </c>
      <c r="AW1071" s="15" t="s">
        <v>34</v>
      </c>
      <c r="AX1071" s="15" t="s">
        <v>73</v>
      </c>
      <c r="AY1071" s="175" t="s">
        <v>122</v>
      </c>
    </row>
    <row r="1072" spans="2:51" s="14" customFormat="1" ht="12">
      <c r="B1072" s="166"/>
      <c r="D1072" s="148" t="s">
        <v>144</v>
      </c>
      <c r="E1072" s="167" t="s">
        <v>3</v>
      </c>
      <c r="F1072" s="168" t="s">
        <v>169</v>
      </c>
      <c r="H1072" s="169">
        <v>669.634</v>
      </c>
      <c r="I1072" s="170"/>
      <c r="L1072" s="166"/>
      <c r="M1072" s="171"/>
      <c r="N1072" s="172"/>
      <c r="O1072" s="172"/>
      <c r="P1072" s="172"/>
      <c r="Q1072" s="172"/>
      <c r="R1072" s="172"/>
      <c r="S1072" s="172"/>
      <c r="T1072" s="173"/>
      <c r="AT1072" s="167" t="s">
        <v>144</v>
      </c>
      <c r="AU1072" s="167" t="s">
        <v>131</v>
      </c>
      <c r="AV1072" s="14" t="s">
        <v>130</v>
      </c>
      <c r="AW1072" s="14" t="s">
        <v>34</v>
      </c>
      <c r="AX1072" s="14" t="s">
        <v>81</v>
      </c>
      <c r="AY1072" s="167" t="s">
        <v>122</v>
      </c>
    </row>
    <row r="1073" spans="2:63" s="11" customFormat="1" ht="25.9" customHeight="1">
      <c r="B1073" s="129"/>
      <c r="D1073" s="130" t="s">
        <v>72</v>
      </c>
      <c r="E1073" s="131" t="s">
        <v>608</v>
      </c>
      <c r="F1073" s="131" t="s">
        <v>609</v>
      </c>
      <c r="I1073" s="132"/>
      <c r="J1073" s="133">
        <f>BK1073</f>
        <v>7560</v>
      </c>
      <c r="L1073" s="129"/>
      <c r="M1073" s="311" t="s">
        <v>3</v>
      </c>
      <c r="N1073" s="312"/>
      <c r="O1073" s="312"/>
      <c r="P1073" s="312"/>
      <c r="Q1073" s="312"/>
      <c r="R1073" s="312"/>
      <c r="S1073" s="312"/>
      <c r="T1073" s="313"/>
      <c r="AR1073" s="130" t="s">
        <v>170</v>
      </c>
      <c r="AT1073" s="134" t="s">
        <v>72</v>
      </c>
      <c r="AU1073" s="134" t="s">
        <v>73</v>
      </c>
      <c r="AY1073" s="130" t="s">
        <v>122</v>
      </c>
      <c r="BK1073" s="135">
        <f>BK1074+BK1077+BK1080</f>
        <v>7560</v>
      </c>
    </row>
    <row r="1074" spans="2:63" s="11" customFormat="1" ht="22.9" customHeight="1">
      <c r="B1074" s="129"/>
      <c r="D1074" s="130" t="s">
        <v>72</v>
      </c>
      <c r="E1074" s="136" t="s">
        <v>610</v>
      </c>
      <c r="F1074" s="136" t="s">
        <v>611</v>
      </c>
      <c r="I1074" s="132"/>
      <c r="J1074" s="137">
        <f>BK1074</f>
        <v>4200</v>
      </c>
      <c r="L1074" s="129"/>
      <c r="M1074" s="311" t="s">
        <v>3</v>
      </c>
      <c r="N1074" s="312"/>
      <c r="O1074" s="312"/>
      <c r="P1074" s="312"/>
      <c r="Q1074" s="312"/>
      <c r="R1074" s="312"/>
      <c r="S1074" s="312"/>
      <c r="T1074" s="313"/>
      <c r="AR1074" s="130" t="s">
        <v>170</v>
      </c>
      <c r="AT1074" s="134" t="s">
        <v>72</v>
      </c>
      <c r="AU1074" s="134" t="s">
        <v>81</v>
      </c>
      <c r="AY1074" s="130" t="s">
        <v>122</v>
      </c>
      <c r="BK1074" s="135">
        <f>SUM(BK1075:BK1076)</f>
        <v>4200</v>
      </c>
    </row>
    <row r="1075" spans="2:65" s="1" customFormat="1" ht="16.5" customHeight="1">
      <c r="B1075" s="138"/>
      <c r="C1075" s="139" t="s">
        <v>612</v>
      </c>
      <c r="D1075" s="139" t="s">
        <v>125</v>
      </c>
      <c r="E1075" s="140" t="s">
        <v>613</v>
      </c>
      <c r="F1075" s="141" t="s">
        <v>614</v>
      </c>
      <c r="G1075" s="142" t="s">
        <v>344</v>
      </c>
      <c r="H1075" s="143">
        <v>1</v>
      </c>
      <c r="I1075" s="144">
        <v>4200</v>
      </c>
      <c r="J1075" s="145">
        <f>ROUND(I1075*H1075,2)</f>
        <v>4200</v>
      </c>
      <c r="K1075" s="141" t="s">
        <v>129</v>
      </c>
      <c r="L1075" s="33"/>
      <c r="M1075" s="314" t="s">
        <v>3</v>
      </c>
      <c r="N1075" s="315"/>
      <c r="O1075" s="315"/>
      <c r="P1075" s="315"/>
      <c r="Q1075" s="315"/>
      <c r="R1075" s="315"/>
      <c r="S1075" s="315"/>
      <c r="T1075" s="316"/>
      <c r="AR1075" s="146" t="s">
        <v>615</v>
      </c>
      <c r="AT1075" s="146" t="s">
        <v>125</v>
      </c>
      <c r="AU1075" s="146" t="s">
        <v>131</v>
      </c>
      <c r="AY1075" s="18" t="s">
        <v>122</v>
      </c>
      <c r="BE1075" s="147">
        <f>IF(N1075="základní",J1075,0)</f>
        <v>0</v>
      </c>
      <c r="BF1075" s="147">
        <f>IF(N1075="snížená",J1075,0)</f>
        <v>0</v>
      </c>
      <c r="BG1075" s="147">
        <f>IF(N1075="zákl. přenesená",J1075,0)</f>
        <v>0</v>
      </c>
      <c r="BH1075" s="147">
        <f>IF(N1075="sníž. přenesená",J1075,0)</f>
        <v>0</v>
      </c>
      <c r="BI1075" s="147">
        <f>IF(N1075="nulová",J1075,0)</f>
        <v>0</v>
      </c>
      <c r="BJ1075" s="18" t="s">
        <v>131</v>
      </c>
      <c r="BK1075" s="147">
        <f>ROUND(I1075*H1075,2)</f>
        <v>4200</v>
      </c>
      <c r="BL1075" s="18" t="s">
        <v>615</v>
      </c>
      <c r="BM1075" s="146" t="s">
        <v>616</v>
      </c>
    </row>
    <row r="1076" spans="2:47" s="1" customFormat="1" ht="12">
      <c r="B1076" s="33"/>
      <c r="D1076" s="148" t="s">
        <v>133</v>
      </c>
      <c r="F1076" s="149" t="s">
        <v>614</v>
      </c>
      <c r="I1076" s="89"/>
      <c r="L1076" s="33"/>
      <c r="M1076" s="150"/>
      <c r="N1076" s="53"/>
      <c r="O1076" s="53"/>
      <c r="P1076" s="53"/>
      <c r="Q1076" s="53"/>
      <c r="R1076" s="53"/>
      <c r="S1076" s="53"/>
      <c r="T1076" s="54"/>
      <c r="AT1076" s="18" t="s">
        <v>133</v>
      </c>
      <c r="AU1076" s="18" t="s">
        <v>131</v>
      </c>
    </row>
    <row r="1077" spans="2:63" s="11" customFormat="1" ht="22.9" customHeight="1">
      <c r="B1077" s="129"/>
      <c r="D1077" s="130" t="s">
        <v>72</v>
      </c>
      <c r="E1077" s="136" t="s">
        <v>617</v>
      </c>
      <c r="F1077" s="136" t="s">
        <v>618</v>
      </c>
      <c r="I1077" s="132"/>
      <c r="J1077" s="137">
        <f>BK1077</f>
        <v>1680</v>
      </c>
      <c r="L1077" s="129"/>
      <c r="M1077" s="311" t="s">
        <v>3</v>
      </c>
      <c r="N1077" s="312"/>
      <c r="O1077" s="312"/>
      <c r="P1077" s="312"/>
      <c r="Q1077" s="312"/>
      <c r="R1077" s="312"/>
      <c r="S1077" s="312"/>
      <c r="T1077" s="313"/>
      <c r="AR1077" s="130" t="s">
        <v>170</v>
      </c>
      <c r="AT1077" s="134" t="s">
        <v>72</v>
      </c>
      <c r="AU1077" s="134" t="s">
        <v>81</v>
      </c>
      <c r="AY1077" s="130" t="s">
        <v>122</v>
      </c>
      <c r="BK1077" s="135">
        <f>SUM(BK1078:BK1079)</f>
        <v>1680</v>
      </c>
    </row>
    <row r="1078" spans="2:65" s="1" customFormat="1" ht="16.5" customHeight="1">
      <c r="B1078" s="138"/>
      <c r="C1078" s="139" t="s">
        <v>619</v>
      </c>
      <c r="D1078" s="139" t="s">
        <v>125</v>
      </c>
      <c r="E1078" s="140" t="s">
        <v>620</v>
      </c>
      <c r="F1078" s="141" t="s">
        <v>618</v>
      </c>
      <c r="G1078" s="142" t="s">
        <v>339</v>
      </c>
      <c r="H1078" s="143">
        <v>1</v>
      </c>
      <c r="I1078" s="144">
        <v>1680</v>
      </c>
      <c r="J1078" s="145">
        <f>ROUND(I1078*H1078,2)</f>
        <v>1680</v>
      </c>
      <c r="K1078" s="141" t="s">
        <v>129</v>
      </c>
      <c r="L1078" s="33"/>
      <c r="M1078" s="314" t="s">
        <v>3</v>
      </c>
      <c r="N1078" s="315"/>
      <c r="O1078" s="315"/>
      <c r="P1078" s="315"/>
      <c r="Q1078" s="315"/>
      <c r="R1078" s="315"/>
      <c r="S1078" s="315"/>
      <c r="T1078" s="316"/>
      <c r="AR1078" s="146" t="s">
        <v>615</v>
      </c>
      <c r="AT1078" s="146" t="s">
        <v>125</v>
      </c>
      <c r="AU1078" s="146" t="s">
        <v>131</v>
      </c>
      <c r="AY1078" s="18" t="s">
        <v>122</v>
      </c>
      <c r="BE1078" s="147">
        <f>IF(N1078="základní",J1078,0)</f>
        <v>0</v>
      </c>
      <c r="BF1078" s="147">
        <f>IF(N1078="snížená",J1078,0)</f>
        <v>0</v>
      </c>
      <c r="BG1078" s="147">
        <f>IF(N1078="zákl. přenesená",J1078,0)</f>
        <v>0</v>
      </c>
      <c r="BH1078" s="147">
        <f>IF(N1078="sníž. přenesená",J1078,0)</f>
        <v>0</v>
      </c>
      <c r="BI1078" s="147">
        <f>IF(N1078="nulová",J1078,0)</f>
        <v>0</v>
      </c>
      <c r="BJ1078" s="18" t="s">
        <v>131</v>
      </c>
      <c r="BK1078" s="147">
        <f>ROUND(I1078*H1078,2)</f>
        <v>1680</v>
      </c>
      <c r="BL1078" s="18" t="s">
        <v>615</v>
      </c>
      <c r="BM1078" s="146" t="s">
        <v>621</v>
      </c>
    </row>
    <row r="1079" spans="2:47" s="1" customFormat="1" ht="12">
      <c r="B1079" s="33"/>
      <c r="D1079" s="148" t="s">
        <v>133</v>
      </c>
      <c r="F1079" s="149" t="s">
        <v>618</v>
      </c>
      <c r="I1079" s="89"/>
      <c r="L1079" s="33"/>
      <c r="M1079" s="150"/>
      <c r="N1079" s="53"/>
      <c r="O1079" s="53"/>
      <c r="P1079" s="53"/>
      <c r="Q1079" s="53"/>
      <c r="R1079" s="53"/>
      <c r="S1079" s="53"/>
      <c r="T1079" s="54"/>
      <c r="AT1079" s="18" t="s">
        <v>133</v>
      </c>
      <c r="AU1079" s="18" t="s">
        <v>131</v>
      </c>
    </row>
    <row r="1080" spans="2:63" s="11" customFormat="1" ht="22.9" customHeight="1">
      <c r="B1080" s="129"/>
      <c r="D1080" s="130" t="s">
        <v>72</v>
      </c>
      <c r="E1080" s="136" t="s">
        <v>622</v>
      </c>
      <c r="F1080" s="136" t="s">
        <v>623</v>
      </c>
      <c r="I1080" s="132"/>
      <c r="J1080" s="137">
        <f>BK1080</f>
        <v>1680</v>
      </c>
      <c r="L1080" s="129"/>
      <c r="M1080" s="311" t="s">
        <v>3</v>
      </c>
      <c r="N1080" s="312"/>
      <c r="O1080" s="312"/>
      <c r="P1080" s="312"/>
      <c r="Q1080" s="312"/>
      <c r="R1080" s="312"/>
      <c r="S1080" s="312"/>
      <c r="T1080" s="313"/>
      <c r="AR1080" s="130" t="s">
        <v>170</v>
      </c>
      <c r="AT1080" s="134" t="s">
        <v>72</v>
      </c>
      <c r="AU1080" s="134" t="s">
        <v>81</v>
      </c>
      <c r="AY1080" s="130" t="s">
        <v>122</v>
      </c>
      <c r="BK1080" s="135">
        <f>SUM(BK1081:BK1082)</f>
        <v>1680</v>
      </c>
    </row>
    <row r="1081" spans="2:65" s="1" customFormat="1" ht="16.5" customHeight="1">
      <c r="B1081" s="138"/>
      <c r="C1081" s="139" t="s">
        <v>624</v>
      </c>
      <c r="D1081" s="139" t="s">
        <v>125</v>
      </c>
      <c r="E1081" s="140" t="s">
        <v>625</v>
      </c>
      <c r="F1081" s="141" t="s">
        <v>626</v>
      </c>
      <c r="G1081" s="142" t="s">
        <v>339</v>
      </c>
      <c r="H1081" s="143">
        <v>1</v>
      </c>
      <c r="I1081" s="144">
        <v>1680</v>
      </c>
      <c r="J1081" s="145">
        <f>ROUND(I1081*H1081,2)</f>
        <v>1680</v>
      </c>
      <c r="K1081" s="141" t="s">
        <v>129</v>
      </c>
      <c r="L1081" s="33"/>
      <c r="M1081" s="314" t="s">
        <v>3</v>
      </c>
      <c r="N1081" s="315"/>
      <c r="O1081" s="315"/>
      <c r="P1081" s="315"/>
      <c r="Q1081" s="315"/>
      <c r="R1081" s="315"/>
      <c r="S1081" s="315"/>
      <c r="T1081" s="316"/>
      <c r="AR1081" s="146" t="s">
        <v>615</v>
      </c>
      <c r="AT1081" s="146" t="s">
        <v>125</v>
      </c>
      <c r="AU1081" s="146" t="s">
        <v>131</v>
      </c>
      <c r="AY1081" s="18" t="s">
        <v>122</v>
      </c>
      <c r="BE1081" s="147">
        <f>IF(N1081="základní",J1081,0)</f>
        <v>0</v>
      </c>
      <c r="BF1081" s="147">
        <f>IF(N1081="snížená",J1081,0)</f>
        <v>0</v>
      </c>
      <c r="BG1081" s="147">
        <f>IF(N1081="zákl. přenesená",J1081,0)</f>
        <v>0</v>
      </c>
      <c r="BH1081" s="147">
        <f>IF(N1081="sníž. přenesená",J1081,0)</f>
        <v>0</v>
      </c>
      <c r="BI1081" s="147">
        <f>IF(N1081="nulová",J1081,0)</f>
        <v>0</v>
      </c>
      <c r="BJ1081" s="18" t="s">
        <v>131</v>
      </c>
      <c r="BK1081" s="147">
        <f>ROUND(I1081*H1081,2)</f>
        <v>1680</v>
      </c>
      <c r="BL1081" s="18" t="s">
        <v>615</v>
      </c>
      <c r="BM1081" s="146" t="s">
        <v>627</v>
      </c>
    </row>
    <row r="1082" spans="2:47" s="1" customFormat="1" ht="12">
      <c r="B1082" s="33"/>
      <c r="D1082" s="148" t="s">
        <v>133</v>
      </c>
      <c r="F1082" s="149" t="s">
        <v>626</v>
      </c>
      <c r="I1082" s="89"/>
      <c r="L1082" s="33"/>
      <c r="M1082" s="191"/>
      <c r="N1082" s="192"/>
      <c r="O1082" s="192"/>
      <c r="P1082" s="192"/>
      <c r="Q1082" s="192"/>
      <c r="R1082" s="192"/>
      <c r="S1082" s="192"/>
      <c r="T1082" s="193"/>
      <c r="AT1082" s="18" t="s">
        <v>133</v>
      </c>
      <c r="AU1082" s="18" t="s">
        <v>131</v>
      </c>
    </row>
    <row r="1083" spans="2:12" s="1" customFormat="1" ht="6.95" customHeight="1">
      <c r="B1083" s="42"/>
      <c r="C1083" s="43"/>
      <c r="D1083" s="43"/>
      <c r="E1083" s="43"/>
      <c r="F1083" s="43"/>
      <c r="G1083" s="43"/>
      <c r="H1083" s="43"/>
      <c r="I1083" s="106"/>
      <c r="J1083" s="43"/>
      <c r="K1083" s="43"/>
      <c r="L1083" s="33"/>
    </row>
  </sheetData>
  <mergeCells count="90">
    <mergeCell ref="M988:T988"/>
    <mergeCell ref="M843:T843"/>
    <mergeCell ref="M897:T897"/>
    <mergeCell ref="M900:T900"/>
    <mergeCell ref="M902:T902"/>
    <mergeCell ref="M903:T903"/>
    <mergeCell ref="M781:T781"/>
    <mergeCell ref="M784:T784"/>
    <mergeCell ref="M786:T786"/>
    <mergeCell ref="M787:T787"/>
    <mergeCell ref="M841:T841"/>
    <mergeCell ref="M690:T690"/>
    <mergeCell ref="M691:T691"/>
    <mergeCell ref="M735:T735"/>
    <mergeCell ref="M742:T742"/>
    <mergeCell ref="M737:T737"/>
    <mergeCell ref="M739:T739"/>
    <mergeCell ref="M676:T676"/>
    <mergeCell ref="M677:T677"/>
    <mergeCell ref="M684:T684"/>
    <mergeCell ref="M686:T686"/>
    <mergeCell ref="M688:T688"/>
    <mergeCell ref="M564:T564"/>
    <mergeCell ref="M565:T565"/>
    <mergeCell ref="M609:T609"/>
    <mergeCell ref="M658:T658"/>
    <mergeCell ref="M674:T674"/>
    <mergeCell ref="M660:T660"/>
    <mergeCell ref="M661:T661"/>
    <mergeCell ref="M663:T663"/>
    <mergeCell ref="M664:T664"/>
    <mergeCell ref="M551:T551"/>
    <mergeCell ref="M553:T553"/>
    <mergeCell ref="M555:T555"/>
    <mergeCell ref="M557:T557"/>
    <mergeCell ref="M563:T563"/>
    <mergeCell ref="M539:T539"/>
    <mergeCell ref="M541:T541"/>
    <mergeCell ref="M544:T544"/>
    <mergeCell ref="M547:T547"/>
    <mergeCell ref="M549:T549"/>
    <mergeCell ref="M529:T529"/>
    <mergeCell ref="M531:T531"/>
    <mergeCell ref="M533:T533"/>
    <mergeCell ref="M535:T535"/>
    <mergeCell ref="M537:T537"/>
    <mergeCell ref="M516:T516"/>
    <mergeCell ref="M528:T528"/>
    <mergeCell ref="M517:T517"/>
    <mergeCell ref="M519:T519"/>
    <mergeCell ref="M521:T521"/>
    <mergeCell ref="M523:T523"/>
    <mergeCell ref="M525:T525"/>
    <mergeCell ref="M526:T526"/>
    <mergeCell ref="M365:T365"/>
    <mergeCell ref="M405:T405"/>
    <mergeCell ref="M415:T415"/>
    <mergeCell ref="M460:T460"/>
    <mergeCell ref="M462:T462"/>
    <mergeCell ref="M194:T194"/>
    <mergeCell ref="M238:T238"/>
    <mergeCell ref="M321:T321"/>
    <mergeCell ref="M282:T282"/>
    <mergeCell ref="M283:T283"/>
    <mergeCell ref="M100:T100"/>
    <mergeCell ref="M102:T102"/>
    <mergeCell ref="M104:T104"/>
    <mergeCell ref="M133:T133"/>
    <mergeCell ref="M186:T186"/>
    <mergeCell ref="M1080:T1080"/>
    <mergeCell ref="M1081:T1081"/>
    <mergeCell ref="L2:V2"/>
    <mergeCell ref="E50:H50"/>
    <mergeCell ref="E7:H7"/>
    <mergeCell ref="E9:H9"/>
    <mergeCell ref="E18:H18"/>
    <mergeCell ref="E27:H27"/>
    <mergeCell ref="E48:H48"/>
    <mergeCell ref="E87:H87"/>
    <mergeCell ref="M110:T110"/>
    <mergeCell ref="E89:H89"/>
    <mergeCell ref="M96:T96"/>
    <mergeCell ref="M97:T97"/>
    <mergeCell ref="M98:T98"/>
    <mergeCell ref="M99:T99"/>
    <mergeCell ref="M1074:T1074"/>
    <mergeCell ref="M1073:T1073"/>
    <mergeCell ref="M1075:T1075"/>
    <mergeCell ref="M1077:T1077"/>
    <mergeCell ref="M1078:T107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86"/>
  <sheetViews>
    <sheetView showGridLines="0" workbookViewId="0" topLeftCell="A1">
      <selection activeCell="M64" sqref="M64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9" width="20.140625" style="86" customWidth="1"/>
    <col min="10" max="11" width="20.140625" style="0" customWidth="1"/>
    <col min="12" max="12" width="1.7109375" style="0" customWidth="1"/>
    <col min="13" max="13" width="10.8515625" style="0" customWidth="1"/>
    <col min="15" max="20" width="14.140625" style="0" customWidth="1"/>
    <col min="21" max="21" width="16.28125" style="0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18" t="s">
        <v>85</v>
      </c>
    </row>
    <row r="3" spans="2:46" ht="6.95" customHeight="1">
      <c r="B3" s="19"/>
      <c r="C3" s="20"/>
      <c r="D3" s="20"/>
      <c r="E3" s="20"/>
      <c r="F3" s="20"/>
      <c r="G3" s="20"/>
      <c r="H3" s="20"/>
      <c r="I3" s="87"/>
      <c r="J3" s="20"/>
      <c r="K3" s="20"/>
      <c r="L3" s="21"/>
      <c r="AT3" s="18" t="s">
        <v>81</v>
      </c>
    </row>
    <row r="4" spans="2:46" ht="24.95" customHeight="1">
      <c r="B4" s="21"/>
      <c r="D4" s="22" t="s">
        <v>86</v>
      </c>
      <c r="L4" s="21"/>
      <c r="M4" s="88" t="s">
        <v>11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17</v>
      </c>
      <c r="L6" s="21"/>
    </row>
    <row r="7" spans="2:12" ht="16.5" customHeight="1">
      <c r="B7" s="21"/>
      <c r="E7" s="318" t="str">
        <f>'Rekapitulace stavby'!K6</f>
        <v>Oprava vodoinstalace objektu Sadová 606, Frýdek-Místek</v>
      </c>
      <c r="F7" s="319"/>
      <c r="G7" s="319"/>
      <c r="H7" s="319"/>
      <c r="L7" s="21"/>
    </row>
    <row r="8" spans="2:12" s="1" customFormat="1" ht="12" customHeight="1">
      <c r="B8" s="33"/>
      <c r="D8" s="28" t="s">
        <v>87</v>
      </c>
      <c r="I8" s="89"/>
      <c r="L8" s="33"/>
    </row>
    <row r="9" spans="2:12" s="1" customFormat="1" ht="36.95" customHeight="1">
      <c r="B9" s="33"/>
      <c r="E9" s="295" t="s">
        <v>628</v>
      </c>
      <c r="F9" s="317"/>
      <c r="G9" s="317"/>
      <c r="H9" s="317"/>
      <c r="I9" s="89"/>
      <c r="L9" s="33"/>
    </row>
    <row r="10" spans="2:12" s="1" customFormat="1" ht="12">
      <c r="B10" s="33"/>
      <c r="I10" s="89"/>
      <c r="L10" s="33"/>
    </row>
    <row r="11" spans="2:12" s="1" customFormat="1" ht="12" customHeight="1">
      <c r="B11" s="33"/>
      <c r="D11" s="28" t="s">
        <v>19</v>
      </c>
      <c r="F11" s="26" t="s">
        <v>3</v>
      </c>
      <c r="I11" s="90" t="s">
        <v>20</v>
      </c>
      <c r="J11" s="26" t="s">
        <v>3</v>
      </c>
      <c r="L11" s="33"/>
    </row>
    <row r="12" spans="2:12" s="1" customFormat="1" ht="12" customHeight="1">
      <c r="B12" s="33"/>
      <c r="D12" s="28" t="s">
        <v>21</v>
      </c>
      <c r="F12" s="26" t="s">
        <v>22</v>
      </c>
      <c r="I12" s="90" t="s">
        <v>23</v>
      </c>
      <c r="J12" s="50">
        <v>43644</v>
      </c>
      <c r="L12" s="33"/>
    </row>
    <row r="13" spans="2:12" s="1" customFormat="1" ht="10.9" customHeight="1">
      <c r="B13" s="33"/>
      <c r="I13" s="89"/>
      <c r="L13" s="33"/>
    </row>
    <row r="14" spans="2:12" s="1" customFormat="1" ht="12" customHeight="1">
      <c r="B14" s="33"/>
      <c r="D14" s="28" t="s">
        <v>24</v>
      </c>
      <c r="I14" s="90" t="s">
        <v>25</v>
      </c>
      <c r="J14" s="26" t="s">
        <v>26</v>
      </c>
      <c r="L14" s="33"/>
    </row>
    <row r="15" spans="2:12" s="1" customFormat="1" ht="18" customHeight="1">
      <c r="B15" s="33"/>
      <c r="E15" s="26" t="s">
        <v>27</v>
      </c>
      <c r="I15" s="90" t="s">
        <v>28</v>
      </c>
      <c r="J15" s="26" t="s">
        <v>29</v>
      </c>
      <c r="L15" s="33"/>
    </row>
    <row r="16" spans="2:12" s="1" customFormat="1" ht="6.95" customHeight="1">
      <c r="B16" s="33"/>
      <c r="I16" s="89"/>
      <c r="L16" s="33"/>
    </row>
    <row r="17" spans="2:12" s="1" customFormat="1" ht="12" customHeight="1">
      <c r="B17" s="33"/>
      <c r="D17" s="28" t="s">
        <v>30</v>
      </c>
      <c r="I17" s="90" t="s">
        <v>25</v>
      </c>
      <c r="J17" s="29">
        <v>415495809</v>
      </c>
      <c r="L17" s="33"/>
    </row>
    <row r="18" spans="2:12" s="1" customFormat="1" ht="18" customHeight="1">
      <c r="B18" s="33"/>
      <c r="E18" s="320" t="s">
        <v>825</v>
      </c>
      <c r="F18" s="280"/>
      <c r="G18" s="280"/>
      <c r="H18" s="280"/>
      <c r="I18" s="90" t="s">
        <v>28</v>
      </c>
      <c r="J18" s="29" t="s">
        <v>826</v>
      </c>
      <c r="L18" s="33"/>
    </row>
    <row r="19" spans="2:12" s="1" customFormat="1" ht="6.95" customHeight="1">
      <c r="B19" s="33"/>
      <c r="I19" s="89"/>
      <c r="L19" s="33"/>
    </row>
    <row r="20" spans="2:12" s="1" customFormat="1" ht="12" customHeight="1">
      <c r="B20" s="33"/>
      <c r="D20" s="28" t="s">
        <v>31</v>
      </c>
      <c r="I20" s="90" t="s">
        <v>25</v>
      </c>
      <c r="J20" s="26" t="s">
        <v>629</v>
      </c>
      <c r="L20" s="33"/>
    </row>
    <row r="21" spans="2:12" s="1" customFormat="1" ht="18" customHeight="1">
      <c r="B21" s="33"/>
      <c r="E21" s="26" t="s">
        <v>630</v>
      </c>
      <c r="I21" s="90" t="s">
        <v>28</v>
      </c>
      <c r="J21" s="26" t="s">
        <v>3</v>
      </c>
      <c r="L21" s="33"/>
    </row>
    <row r="22" spans="2:12" s="1" customFormat="1" ht="6.95" customHeight="1">
      <c r="B22" s="33"/>
      <c r="I22" s="89"/>
      <c r="L22" s="33"/>
    </row>
    <row r="23" spans="2:12" s="1" customFormat="1" ht="12" customHeight="1">
      <c r="B23" s="33"/>
      <c r="D23" s="28" t="s">
        <v>35</v>
      </c>
      <c r="I23" s="90" t="s">
        <v>25</v>
      </c>
      <c r="J23" s="26" t="s">
        <v>3</v>
      </c>
      <c r="L23" s="33"/>
    </row>
    <row r="24" spans="2:12" s="1" customFormat="1" ht="18" customHeight="1">
      <c r="B24" s="33"/>
      <c r="E24" s="26" t="s">
        <v>631</v>
      </c>
      <c r="I24" s="90" t="s">
        <v>28</v>
      </c>
      <c r="J24" s="26" t="s">
        <v>3</v>
      </c>
      <c r="L24" s="33"/>
    </row>
    <row r="25" spans="2:12" s="1" customFormat="1" ht="6.95" customHeight="1">
      <c r="B25" s="33"/>
      <c r="I25" s="89"/>
      <c r="L25" s="33"/>
    </row>
    <row r="26" spans="2:12" s="1" customFormat="1" ht="12" customHeight="1">
      <c r="B26" s="33"/>
      <c r="D26" s="28" t="s">
        <v>37</v>
      </c>
      <c r="I26" s="89"/>
      <c r="L26" s="33"/>
    </row>
    <row r="27" spans="2:12" s="7" customFormat="1" ht="16.5" customHeight="1">
      <c r="B27" s="91"/>
      <c r="E27" s="284" t="s">
        <v>3</v>
      </c>
      <c r="F27" s="284"/>
      <c r="G27" s="284"/>
      <c r="H27" s="284"/>
      <c r="I27" s="92"/>
      <c r="L27" s="91"/>
    </row>
    <row r="28" spans="2:12" s="1" customFormat="1" ht="6.95" customHeight="1">
      <c r="B28" s="33"/>
      <c r="I28" s="89"/>
      <c r="L28" s="33"/>
    </row>
    <row r="29" spans="2:12" s="1" customFormat="1" ht="6.95" customHeight="1">
      <c r="B29" s="33"/>
      <c r="D29" s="51"/>
      <c r="E29" s="51"/>
      <c r="F29" s="51"/>
      <c r="G29" s="51"/>
      <c r="H29" s="51"/>
      <c r="I29" s="93"/>
      <c r="J29" s="51"/>
      <c r="K29" s="51"/>
      <c r="L29" s="33"/>
    </row>
    <row r="30" spans="2:12" s="1" customFormat="1" ht="25.35" customHeight="1">
      <c r="B30" s="33"/>
      <c r="D30" s="94" t="s">
        <v>39</v>
      </c>
      <c r="I30" s="89"/>
      <c r="J30" s="64">
        <f>ROUND(J81,2)</f>
        <v>341461.6</v>
      </c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93"/>
      <c r="J31" s="51"/>
      <c r="K31" s="51"/>
      <c r="L31" s="33"/>
    </row>
    <row r="32" spans="2:12" s="1" customFormat="1" ht="14.45" customHeight="1">
      <c r="B32" s="33"/>
      <c r="F32" s="36" t="s">
        <v>41</v>
      </c>
      <c r="I32" s="95" t="s">
        <v>40</v>
      </c>
      <c r="J32" s="36" t="s">
        <v>42</v>
      </c>
      <c r="L32" s="33"/>
    </row>
    <row r="33" spans="2:12" s="1" customFormat="1" ht="14.45" customHeight="1">
      <c r="B33" s="33"/>
      <c r="D33" s="96" t="s">
        <v>43</v>
      </c>
      <c r="E33" s="28" t="s">
        <v>44</v>
      </c>
      <c r="F33" s="97">
        <f>ROUND((SUM(BE81:BE85)),2)</f>
        <v>0</v>
      </c>
      <c r="I33" s="98">
        <v>0.21</v>
      </c>
      <c r="J33" s="97">
        <f>ROUND(((SUM(BE81:BE85))*I33),2)</f>
        <v>0</v>
      </c>
      <c r="L33" s="33"/>
    </row>
    <row r="34" spans="2:12" s="1" customFormat="1" ht="14.45" customHeight="1">
      <c r="B34" s="33"/>
      <c r="E34" s="28" t="s">
        <v>45</v>
      </c>
      <c r="F34" s="97">
        <f>ROUND((SUM(BF81:BF85)),2)</f>
        <v>0</v>
      </c>
      <c r="I34" s="98">
        <v>0.15</v>
      </c>
      <c r="J34" s="97">
        <f>ROUND(((SUM(BF81:BF85))*I34),2)</f>
        <v>0</v>
      </c>
      <c r="L34" s="33"/>
    </row>
    <row r="35" spans="2:12" s="1" customFormat="1" ht="14.45" customHeight="1" hidden="1">
      <c r="B35" s="33"/>
      <c r="E35" s="28" t="s">
        <v>46</v>
      </c>
      <c r="F35" s="97">
        <f>ROUND((SUM(BG81:BG85)),2)</f>
        <v>0</v>
      </c>
      <c r="I35" s="98">
        <v>0.21</v>
      </c>
      <c r="J35" s="97">
        <f>0</f>
        <v>0</v>
      </c>
      <c r="L35" s="33"/>
    </row>
    <row r="36" spans="2:12" s="1" customFormat="1" ht="14.45" customHeight="1" hidden="1">
      <c r="B36" s="33"/>
      <c r="E36" s="28" t="s">
        <v>47</v>
      </c>
      <c r="F36" s="97">
        <f>ROUND((SUM(BH81:BH85)),2)</f>
        <v>0</v>
      </c>
      <c r="I36" s="98">
        <v>0.15</v>
      </c>
      <c r="J36" s="97">
        <f>0</f>
        <v>0</v>
      </c>
      <c r="L36" s="33"/>
    </row>
    <row r="37" spans="2:12" s="1" customFormat="1" ht="14.45" customHeight="1" hidden="1">
      <c r="B37" s="33"/>
      <c r="E37" s="28" t="s">
        <v>48</v>
      </c>
      <c r="F37" s="97">
        <f>ROUND((SUM(BI81:BI85)),2)</f>
        <v>0</v>
      </c>
      <c r="I37" s="98">
        <v>0</v>
      </c>
      <c r="J37" s="97">
        <f>0</f>
        <v>0</v>
      </c>
      <c r="L37" s="33"/>
    </row>
    <row r="38" spans="2:12" s="1" customFormat="1" ht="6.95" customHeight="1">
      <c r="B38" s="33"/>
      <c r="I38" s="89"/>
      <c r="L38" s="33"/>
    </row>
    <row r="39" spans="2:12" s="1" customFormat="1" ht="25.35" customHeight="1">
      <c r="B39" s="33"/>
      <c r="C39" s="99"/>
      <c r="D39" s="100" t="s">
        <v>49</v>
      </c>
      <c r="E39" s="55"/>
      <c r="F39" s="55"/>
      <c r="G39" s="101" t="s">
        <v>50</v>
      </c>
      <c r="H39" s="102" t="s">
        <v>51</v>
      </c>
      <c r="I39" s="103"/>
      <c r="J39" s="104">
        <f>SUM(J30:J37)</f>
        <v>341461.6</v>
      </c>
      <c r="K39" s="105"/>
      <c r="L39" s="33"/>
    </row>
    <row r="40" spans="2:12" s="1" customFormat="1" ht="14.45" customHeight="1">
      <c r="B40" s="42"/>
      <c r="C40" s="43"/>
      <c r="D40" s="43"/>
      <c r="E40" s="43"/>
      <c r="F40" s="43"/>
      <c r="G40" s="43"/>
      <c r="H40" s="43"/>
      <c r="I40" s="106"/>
      <c r="J40" s="43"/>
      <c r="K40" s="43"/>
      <c r="L40" s="33"/>
    </row>
    <row r="44" spans="2:12" s="1" customFormat="1" ht="6.95" customHeight="1">
      <c r="B44" s="44"/>
      <c r="C44" s="45"/>
      <c r="D44" s="45"/>
      <c r="E44" s="45"/>
      <c r="F44" s="45"/>
      <c r="G44" s="45"/>
      <c r="H44" s="45"/>
      <c r="I44" s="107"/>
      <c r="J44" s="45"/>
      <c r="K44" s="45"/>
      <c r="L44" s="33"/>
    </row>
    <row r="45" spans="2:12" s="1" customFormat="1" ht="24.95" customHeight="1">
      <c r="B45" s="33"/>
      <c r="C45" s="22" t="s">
        <v>90</v>
      </c>
      <c r="I45" s="89"/>
      <c r="L45" s="33"/>
    </row>
    <row r="46" spans="2:12" s="1" customFormat="1" ht="6.95" customHeight="1">
      <c r="B46" s="33"/>
      <c r="I46" s="89"/>
      <c r="L46" s="33"/>
    </row>
    <row r="47" spans="2:12" s="1" customFormat="1" ht="12" customHeight="1">
      <c r="B47" s="33"/>
      <c r="C47" s="28" t="s">
        <v>17</v>
      </c>
      <c r="I47" s="89"/>
      <c r="L47" s="33"/>
    </row>
    <row r="48" spans="2:12" s="1" customFormat="1" ht="16.5" customHeight="1">
      <c r="B48" s="33"/>
      <c r="E48" s="318" t="str">
        <f>E7</f>
        <v>Oprava vodoinstalace objektu Sadová 606, Frýdek-Místek</v>
      </c>
      <c r="F48" s="319"/>
      <c r="G48" s="319"/>
      <c r="H48" s="319"/>
      <c r="I48" s="89"/>
      <c r="L48" s="33"/>
    </row>
    <row r="49" spans="2:12" s="1" customFormat="1" ht="12" customHeight="1">
      <c r="B49" s="33"/>
      <c r="C49" s="28" t="s">
        <v>87</v>
      </c>
      <c r="I49" s="89"/>
      <c r="L49" s="33"/>
    </row>
    <row r="50" spans="2:12" s="1" customFormat="1" ht="16.5" customHeight="1">
      <c r="B50" s="33"/>
      <c r="E50" s="295" t="str">
        <f>E9</f>
        <v>SO02 - Zdravotechnika</v>
      </c>
      <c r="F50" s="317"/>
      <c r="G50" s="317"/>
      <c r="H50" s="317"/>
      <c r="I50" s="89"/>
      <c r="L50" s="33"/>
    </row>
    <row r="51" spans="2:12" s="1" customFormat="1" ht="6.95" customHeight="1">
      <c r="B51" s="33"/>
      <c r="I51" s="89"/>
      <c r="L51" s="33"/>
    </row>
    <row r="52" spans="2:12" s="1" customFormat="1" ht="12" customHeight="1">
      <c r="B52" s="33"/>
      <c r="C52" s="28" t="s">
        <v>21</v>
      </c>
      <c r="F52" s="26" t="str">
        <f>F12</f>
        <v>Frýdek-Místek</v>
      </c>
      <c r="I52" s="90" t="s">
        <v>23</v>
      </c>
      <c r="J52" s="50">
        <v>43644</v>
      </c>
      <c r="L52" s="33"/>
    </row>
    <row r="53" spans="2:12" s="1" customFormat="1" ht="6.95" customHeight="1">
      <c r="B53" s="33"/>
      <c r="I53" s="89"/>
      <c r="L53" s="33"/>
    </row>
    <row r="54" spans="2:12" s="1" customFormat="1" ht="15.2" customHeight="1">
      <c r="B54" s="33"/>
      <c r="C54" s="28" t="s">
        <v>24</v>
      </c>
      <c r="F54" s="26" t="str">
        <f>E15</f>
        <v>Statutární město Frýdek-Místek</v>
      </c>
      <c r="I54" s="90" t="s">
        <v>31</v>
      </c>
      <c r="J54" s="31" t="str">
        <f>E21</f>
        <v>Ing. Miloslav Klich</v>
      </c>
      <c r="L54" s="33"/>
    </row>
    <row r="55" spans="2:12" s="1" customFormat="1" ht="15.2" customHeight="1">
      <c r="B55" s="33"/>
      <c r="C55" s="28" t="s">
        <v>30</v>
      </c>
      <c r="F55" s="26" t="str">
        <f>IF(E18="","",E18)</f>
        <v>Zdeněk Hybner, Kosmická 2/1723, 708 00   Ostrava-Poruba</v>
      </c>
      <c r="I55" s="90" t="s">
        <v>35</v>
      </c>
      <c r="J55" s="31" t="str">
        <f>E24</f>
        <v>Ing. Miloš Klich</v>
      </c>
      <c r="L55" s="33"/>
    </row>
    <row r="56" spans="2:12" s="1" customFormat="1" ht="10.35" customHeight="1">
      <c r="B56" s="33"/>
      <c r="I56" s="89"/>
      <c r="L56" s="33"/>
    </row>
    <row r="57" spans="2:12" s="1" customFormat="1" ht="29.25" customHeight="1">
      <c r="B57" s="33"/>
      <c r="C57" s="108" t="s">
        <v>91</v>
      </c>
      <c r="D57" s="99"/>
      <c r="E57" s="99"/>
      <c r="F57" s="99"/>
      <c r="G57" s="99"/>
      <c r="H57" s="99"/>
      <c r="I57" s="109"/>
      <c r="J57" s="110" t="s">
        <v>92</v>
      </c>
      <c r="K57" s="99"/>
      <c r="L57" s="33"/>
    </row>
    <row r="58" spans="2:12" s="1" customFormat="1" ht="10.35" customHeight="1">
      <c r="B58" s="33"/>
      <c r="I58" s="89"/>
      <c r="L58" s="33"/>
    </row>
    <row r="59" spans="2:47" s="1" customFormat="1" ht="22.9" customHeight="1">
      <c r="B59" s="33"/>
      <c r="C59" s="111" t="s">
        <v>71</v>
      </c>
      <c r="I59" s="89"/>
      <c r="J59" s="64">
        <f>J81</f>
        <v>341461.6</v>
      </c>
      <c r="L59" s="33"/>
      <c r="AU59" s="18" t="s">
        <v>93</v>
      </c>
    </row>
    <row r="60" spans="2:12" s="8" customFormat="1" ht="24.95" customHeight="1">
      <c r="B60" s="112"/>
      <c r="D60" s="113" t="s">
        <v>632</v>
      </c>
      <c r="E60" s="114"/>
      <c r="F60" s="114"/>
      <c r="G60" s="114"/>
      <c r="H60" s="114"/>
      <c r="I60" s="115"/>
      <c r="J60" s="116">
        <f>J82</f>
        <v>341461.6</v>
      </c>
      <c r="L60" s="112"/>
    </row>
    <row r="61" spans="2:12" s="9" customFormat="1" ht="19.9" customHeight="1">
      <c r="B61" s="117"/>
      <c r="D61" s="118" t="s">
        <v>633</v>
      </c>
      <c r="E61" s="119"/>
      <c r="F61" s="119"/>
      <c r="G61" s="119"/>
      <c r="H61" s="119"/>
      <c r="I61" s="120"/>
      <c r="J61" s="121">
        <f>J83</f>
        <v>341461.6</v>
      </c>
      <c r="L61" s="117"/>
    </row>
    <row r="62" spans="2:12" s="1" customFormat="1" ht="21.75" customHeight="1">
      <c r="B62" s="33"/>
      <c r="I62" s="89"/>
      <c r="L62" s="33"/>
    </row>
    <row r="63" spans="2:12" s="1" customFormat="1" ht="6.95" customHeight="1">
      <c r="B63" s="42"/>
      <c r="C63" s="43"/>
      <c r="D63" s="43"/>
      <c r="E63" s="43"/>
      <c r="F63" s="43"/>
      <c r="G63" s="43"/>
      <c r="H63" s="43"/>
      <c r="I63" s="106"/>
      <c r="J63" s="43"/>
      <c r="K63" s="43"/>
      <c r="L63" s="33"/>
    </row>
    <row r="67" spans="2:12" s="1" customFormat="1" ht="6.95" customHeight="1">
      <c r="B67" s="44"/>
      <c r="C67" s="45"/>
      <c r="D67" s="45"/>
      <c r="E67" s="45"/>
      <c r="F67" s="45"/>
      <c r="G67" s="45"/>
      <c r="H67" s="45"/>
      <c r="I67" s="107"/>
      <c r="J67" s="45"/>
      <c r="K67" s="45"/>
      <c r="L67" s="33"/>
    </row>
    <row r="68" spans="2:12" s="1" customFormat="1" ht="24.95" customHeight="1">
      <c r="B68" s="33"/>
      <c r="C68" s="22" t="s">
        <v>112</v>
      </c>
      <c r="I68" s="89"/>
      <c r="L68" s="33"/>
    </row>
    <row r="69" spans="2:12" s="1" customFormat="1" ht="6.95" customHeight="1">
      <c r="B69" s="33"/>
      <c r="I69" s="89"/>
      <c r="L69" s="33"/>
    </row>
    <row r="70" spans="2:12" s="1" customFormat="1" ht="12" customHeight="1">
      <c r="B70" s="33"/>
      <c r="C70" s="28" t="s">
        <v>17</v>
      </c>
      <c r="I70" s="89"/>
      <c r="L70" s="33"/>
    </row>
    <row r="71" spans="2:12" s="1" customFormat="1" ht="16.5" customHeight="1">
      <c r="B71" s="33"/>
      <c r="E71" s="318" t="str">
        <f>E7</f>
        <v>Oprava vodoinstalace objektu Sadová 606, Frýdek-Místek</v>
      </c>
      <c r="F71" s="319"/>
      <c r="G71" s="319"/>
      <c r="H71" s="319"/>
      <c r="I71" s="89"/>
      <c r="L71" s="33"/>
    </row>
    <row r="72" spans="2:12" s="1" customFormat="1" ht="12" customHeight="1">
      <c r="B72" s="33"/>
      <c r="C72" s="28" t="s">
        <v>87</v>
      </c>
      <c r="I72" s="89"/>
      <c r="L72" s="33"/>
    </row>
    <row r="73" spans="2:12" s="1" customFormat="1" ht="16.5" customHeight="1">
      <c r="B73" s="33"/>
      <c r="E73" s="295" t="str">
        <f>E9</f>
        <v>SO02 - Zdravotechnika</v>
      </c>
      <c r="F73" s="317"/>
      <c r="G73" s="317"/>
      <c r="H73" s="317"/>
      <c r="I73" s="89"/>
      <c r="L73" s="33"/>
    </row>
    <row r="74" spans="2:12" s="1" customFormat="1" ht="6.95" customHeight="1">
      <c r="B74" s="33"/>
      <c r="I74" s="89"/>
      <c r="L74" s="33"/>
    </row>
    <row r="75" spans="2:12" s="1" customFormat="1" ht="12" customHeight="1">
      <c r="B75" s="33"/>
      <c r="C75" s="28" t="s">
        <v>21</v>
      </c>
      <c r="F75" s="26" t="str">
        <f>F12</f>
        <v>Frýdek-Místek</v>
      </c>
      <c r="I75" s="90" t="s">
        <v>23</v>
      </c>
      <c r="J75" s="50">
        <f>IF(J12="","",J12)</f>
        <v>43644</v>
      </c>
      <c r="L75" s="33"/>
    </row>
    <row r="76" spans="2:12" s="1" customFormat="1" ht="6.95" customHeight="1">
      <c r="B76" s="33"/>
      <c r="I76" s="89"/>
      <c r="L76" s="33"/>
    </row>
    <row r="77" spans="2:12" s="1" customFormat="1" ht="15.2" customHeight="1">
      <c r="B77" s="33"/>
      <c r="C77" s="28" t="s">
        <v>24</v>
      </c>
      <c r="F77" s="26" t="str">
        <f>E15</f>
        <v>Statutární město Frýdek-Místek</v>
      </c>
      <c r="I77" s="90" t="s">
        <v>31</v>
      </c>
      <c r="J77" s="31" t="str">
        <f>E21</f>
        <v>Ing. Miloslav Klich</v>
      </c>
      <c r="L77" s="33"/>
    </row>
    <row r="78" spans="2:12" s="1" customFormat="1" ht="15.2" customHeight="1">
      <c r="B78" s="33"/>
      <c r="C78" s="28" t="s">
        <v>30</v>
      </c>
      <c r="F78" s="26" t="str">
        <f>IF(E18="","",E18)</f>
        <v>Zdeněk Hybner, Kosmická 2/1723, 708 00   Ostrava-Poruba</v>
      </c>
      <c r="I78" s="90" t="s">
        <v>35</v>
      </c>
      <c r="J78" s="31" t="str">
        <f>E24</f>
        <v>Ing. Miloš Klich</v>
      </c>
      <c r="L78" s="33"/>
    </row>
    <row r="79" spans="2:12" s="1" customFormat="1" ht="10.35" customHeight="1">
      <c r="B79" s="33"/>
      <c r="I79" s="89"/>
      <c r="L79" s="33"/>
    </row>
    <row r="80" spans="2:20" s="10" customFormat="1" ht="29.25" customHeight="1">
      <c r="B80" s="122"/>
      <c r="C80" s="123" t="s">
        <v>113</v>
      </c>
      <c r="D80" s="124" t="s">
        <v>58</v>
      </c>
      <c r="E80" s="124" t="s">
        <v>54</v>
      </c>
      <c r="F80" s="124" t="s">
        <v>55</v>
      </c>
      <c r="G80" s="124" t="s">
        <v>114</v>
      </c>
      <c r="H80" s="124" t="s">
        <v>115</v>
      </c>
      <c r="I80" s="125" t="s">
        <v>116</v>
      </c>
      <c r="J80" s="124" t="s">
        <v>92</v>
      </c>
      <c r="K80" s="126" t="s">
        <v>117</v>
      </c>
      <c r="L80" s="122"/>
      <c r="M80" s="321" t="s">
        <v>118</v>
      </c>
      <c r="N80" s="322"/>
      <c r="O80" s="322"/>
      <c r="P80" s="322"/>
      <c r="Q80" s="322"/>
      <c r="R80" s="322"/>
      <c r="S80" s="322"/>
      <c r="T80" s="323"/>
    </row>
    <row r="81" spans="2:63" s="1" customFormat="1" ht="22.9" customHeight="1">
      <c r="B81" s="33"/>
      <c r="C81" s="62" t="s">
        <v>119</v>
      </c>
      <c r="I81" s="89"/>
      <c r="J81" s="127">
        <f>BK81</f>
        <v>341461.6</v>
      </c>
      <c r="L81" s="33"/>
      <c r="M81" s="311" t="s">
        <v>3</v>
      </c>
      <c r="N81" s="312"/>
      <c r="O81" s="312"/>
      <c r="P81" s="312"/>
      <c r="Q81" s="312"/>
      <c r="R81" s="312"/>
      <c r="S81" s="312"/>
      <c r="T81" s="313"/>
      <c r="AT81" s="18" t="s">
        <v>72</v>
      </c>
      <c r="AU81" s="18" t="s">
        <v>93</v>
      </c>
      <c r="BK81" s="128">
        <f>BK82</f>
        <v>341461.6</v>
      </c>
    </row>
    <row r="82" spans="2:63" s="11" customFormat="1" ht="25.9" customHeight="1">
      <c r="B82" s="129"/>
      <c r="D82" s="130" t="s">
        <v>72</v>
      </c>
      <c r="E82" s="131" t="s">
        <v>402</v>
      </c>
      <c r="F82" s="131" t="s">
        <v>402</v>
      </c>
      <c r="I82" s="132"/>
      <c r="J82" s="133">
        <f>BK82</f>
        <v>341461.6</v>
      </c>
      <c r="L82" s="129"/>
      <c r="M82" s="311" t="s">
        <v>3</v>
      </c>
      <c r="N82" s="312"/>
      <c r="O82" s="312"/>
      <c r="P82" s="312"/>
      <c r="Q82" s="312"/>
      <c r="R82" s="312"/>
      <c r="S82" s="312"/>
      <c r="T82" s="313"/>
      <c r="AR82" s="130" t="s">
        <v>131</v>
      </c>
      <c r="AT82" s="134" t="s">
        <v>72</v>
      </c>
      <c r="AU82" s="134" t="s">
        <v>73</v>
      </c>
      <c r="AY82" s="130" t="s">
        <v>122</v>
      </c>
      <c r="BK82" s="135">
        <f>BK83</f>
        <v>341461.6</v>
      </c>
    </row>
    <row r="83" spans="2:63" s="11" customFormat="1" ht="22.9" customHeight="1">
      <c r="B83" s="129"/>
      <c r="D83" s="130" t="s">
        <v>72</v>
      </c>
      <c r="E83" s="136" t="s">
        <v>634</v>
      </c>
      <c r="F83" s="136" t="s">
        <v>635</v>
      </c>
      <c r="I83" s="132"/>
      <c r="J83" s="137">
        <f>BK83</f>
        <v>341461.6</v>
      </c>
      <c r="L83" s="129"/>
      <c r="M83" s="311" t="s">
        <v>3</v>
      </c>
      <c r="N83" s="312"/>
      <c r="O83" s="312"/>
      <c r="P83" s="312"/>
      <c r="Q83" s="312"/>
      <c r="R83" s="312"/>
      <c r="S83" s="312"/>
      <c r="T83" s="313"/>
      <c r="AR83" s="130" t="s">
        <v>131</v>
      </c>
      <c r="AT83" s="134" t="s">
        <v>72</v>
      </c>
      <c r="AU83" s="134" t="s">
        <v>81</v>
      </c>
      <c r="AY83" s="130" t="s">
        <v>122</v>
      </c>
      <c r="BK83" s="135">
        <f>SUM(BK84:BK85)</f>
        <v>341461.6</v>
      </c>
    </row>
    <row r="84" spans="2:65" s="1" customFormat="1" ht="16.5" customHeight="1">
      <c r="B84" s="138"/>
      <c r="C84" s="139" t="s">
        <v>81</v>
      </c>
      <c r="D84" s="139" t="s">
        <v>125</v>
      </c>
      <c r="E84" s="140" t="s">
        <v>636</v>
      </c>
      <c r="F84" s="141" t="s">
        <v>637</v>
      </c>
      <c r="G84" s="142" t="s">
        <v>339</v>
      </c>
      <c r="H84" s="143">
        <v>1</v>
      </c>
      <c r="I84" s="144">
        <v>341461.6</v>
      </c>
      <c r="J84" s="145">
        <f>I84</f>
        <v>341461.6</v>
      </c>
      <c r="K84" s="141" t="s">
        <v>3</v>
      </c>
      <c r="L84" s="33"/>
      <c r="M84" s="314" t="s">
        <v>3</v>
      </c>
      <c r="N84" s="315"/>
      <c r="O84" s="315"/>
      <c r="P84" s="315"/>
      <c r="Q84" s="315"/>
      <c r="R84" s="315"/>
      <c r="S84" s="315"/>
      <c r="T84" s="316"/>
      <c r="AR84" s="146" t="s">
        <v>307</v>
      </c>
      <c r="AT84" s="146" t="s">
        <v>125</v>
      </c>
      <c r="AU84" s="146" t="s">
        <v>131</v>
      </c>
      <c r="AY84" s="18" t="s">
        <v>122</v>
      </c>
      <c r="BE84" s="147">
        <f>IF(N84="základní",J84,0)</f>
        <v>0</v>
      </c>
      <c r="BF84" s="147">
        <f>IF(N84="snížená",J84,0)</f>
        <v>0</v>
      </c>
      <c r="BG84" s="147">
        <f>IF(N84="zákl. přenesená",J84,0)</f>
        <v>0</v>
      </c>
      <c r="BH84" s="147">
        <f>IF(N84="sníž. přenesená",J84,0)</f>
        <v>0</v>
      </c>
      <c r="BI84" s="147">
        <f>IF(N84="nulová",J84,0)</f>
        <v>0</v>
      </c>
      <c r="BJ84" s="18" t="s">
        <v>131</v>
      </c>
      <c r="BK84" s="147">
        <f>ROUND(I84*H84,2)</f>
        <v>341461.6</v>
      </c>
      <c r="BL84" s="18" t="s">
        <v>307</v>
      </c>
      <c r="BM84" s="146" t="s">
        <v>638</v>
      </c>
    </row>
    <row r="85" spans="2:47" s="1" customFormat="1" ht="12">
      <c r="B85" s="33"/>
      <c r="D85" s="148" t="s">
        <v>133</v>
      </c>
      <c r="F85" s="149" t="s">
        <v>637</v>
      </c>
      <c r="I85" s="89"/>
      <c r="L85" s="33"/>
      <c r="M85" s="191"/>
      <c r="N85" s="192"/>
      <c r="O85" s="192"/>
      <c r="P85" s="192"/>
      <c r="Q85" s="192"/>
      <c r="R85" s="192"/>
      <c r="S85" s="192"/>
      <c r="T85" s="193"/>
      <c r="AT85" s="18" t="s">
        <v>133</v>
      </c>
      <c r="AU85" s="18" t="s">
        <v>131</v>
      </c>
    </row>
    <row r="86" spans="2:12" s="1" customFormat="1" ht="6.95" customHeight="1">
      <c r="B86" s="42"/>
      <c r="C86" s="43"/>
      <c r="D86" s="43"/>
      <c r="E86" s="43"/>
      <c r="F86" s="43"/>
      <c r="G86" s="43"/>
      <c r="H86" s="43"/>
      <c r="I86" s="106"/>
      <c r="J86" s="43"/>
      <c r="K86" s="43"/>
      <c r="L86" s="33"/>
    </row>
  </sheetData>
  <mergeCells count="14">
    <mergeCell ref="M81:T81"/>
    <mergeCell ref="M82:T82"/>
    <mergeCell ref="M83:T83"/>
    <mergeCell ref="M84:T84"/>
    <mergeCell ref="E50:H50"/>
    <mergeCell ref="E71:H71"/>
    <mergeCell ref="E73:H73"/>
    <mergeCell ref="L2:V2"/>
    <mergeCell ref="M80:T80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194" customWidth="1"/>
    <col min="2" max="2" width="1.7109375" style="194" customWidth="1"/>
    <col min="3" max="4" width="5.00390625" style="194" customWidth="1"/>
    <col min="5" max="5" width="11.7109375" style="194" customWidth="1"/>
    <col min="6" max="6" width="9.140625" style="194" customWidth="1"/>
    <col min="7" max="7" width="5.00390625" style="194" customWidth="1"/>
    <col min="8" max="8" width="77.8515625" style="194" customWidth="1"/>
    <col min="9" max="10" width="20.00390625" style="194" customWidth="1"/>
    <col min="11" max="11" width="1.7109375" style="194" customWidth="1"/>
  </cols>
  <sheetData>
    <row r="1" ht="37.5" customHeight="1"/>
    <row r="2" spans="2:11" ht="7.5" customHeight="1">
      <c r="B2" s="195"/>
      <c r="C2" s="196"/>
      <c r="D2" s="196"/>
      <c r="E2" s="196"/>
      <c r="F2" s="196"/>
      <c r="G2" s="196"/>
      <c r="H2" s="196"/>
      <c r="I2" s="196"/>
      <c r="J2" s="196"/>
      <c r="K2" s="197"/>
    </row>
    <row r="3" spans="2:11" s="16" customFormat="1" ht="45" customHeight="1">
      <c r="B3" s="198"/>
      <c r="C3" s="327" t="s">
        <v>639</v>
      </c>
      <c r="D3" s="327"/>
      <c r="E3" s="327"/>
      <c r="F3" s="327"/>
      <c r="G3" s="327"/>
      <c r="H3" s="327"/>
      <c r="I3" s="327"/>
      <c r="J3" s="327"/>
      <c r="K3" s="199"/>
    </row>
    <row r="4" spans="2:11" ht="25.5" customHeight="1">
      <c r="B4" s="200"/>
      <c r="C4" s="331" t="s">
        <v>640</v>
      </c>
      <c r="D4" s="331"/>
      <c r="E4" s="331"/>
      <c r="F4" s="331"/>
      <c r="G4" s="331"/>
      <c r="H4" s="331"/>
      <c r="I4" s="331"/>
      <c r="J4" s="331"/>
      <c r="K4" s="201"/>
    </row>
    <row r="5" spans="2:11" ht="5.25" customHeight="1">
      <c r="B5" s="200"/>
      <c r="C5" s="202"/>
      <c r="D5" s="202"/>
      <c r="E5" s="202"/>
      <c r="F5" s="202"/>
      <c r="G5" s="202"/>
      <c r="H5" s="202"/>
      <c r="I5" s="202"/>
      <c r="J5" s="202"/>
      <c r="K5" s="201"/>
    </row>
    <row r="6" spans="2:11" ht="15" customHeight="1">
      <c r="B6" s="200"/>
      <c r="C6" s="329" t="s">
        <v>641</v>
      </c>
      <c r="D6" s="329"/>
      <c r="E6" s="329"/>
      <c r="F6" s="329"/>
      <c r="G6" s="329"/>
      <c r="H6" s="329"/>
      <c r="I6" s="329"/>
      <c r="J6" s="329"/>
      <c r="K6" s="201"/>
    </row>
    <row r="7" spans="2:11" ht="15" customHeight="1">
      <c r="B7" s="204"/>
      <c r="C7" s="329" t="s">
        <v>642</v>
      </c>
      <c r="D7" s="329"/>
      <c r="E7" s="329"/>
      <c r="F7" s="329"/>
      <c r="G7" s="329"/>
      <c r="H7" s="329"/>
      <c r="I7" s="329"/>
      <c r="J7" s="329"/>
      <c r="K7" s="201"/>
    </row>
    <row r="8" spans="2:11" ht="12.75" customHeight="1">
      <c r="B8" s="204"/>
      <c r="C8" s="203"/>
      <c r="D8" s="203"/>
      <c r="E8" s="203"/>
      <c r="F8" s="203"/>
      <c r="G8" s="203"/>
      <c r="H8" s="203"/>
      <c r="I8" s="203"/>
      <c r="J8" s="203"/>
      <c r="K8" s="201"/>
    </row>
    <row r="9" spans="2:11" ht="15" customHeight="1">
      <c r="B9" s="204"/>
      <c r="C9" s="329" t="s">
        <v>643</v>
      </c>
      <c r="D9" s="329"/>
      <c r="E9" s="329"/>
      <c r="F9" s="329"/>
      <c r="G9" s="329"/>
      <c r="H9" s="329"/>
      <c r="I9" s="329"/>
      <c r="J9" s="329"/>
      <c r="K9" s="201"/>
    </row>
    <row r="10" spans="2:11" ht="15" customHeight="1">
      <c r="B10" s="204"/>
      <c r="C10" s="203"/>
      <c r="D10" s="329" t="s">
        <v>644</v>
      </c>
      <c r="E10" s="329"/>
      <c r="F10" s="329"/>
      <c r="G10" s="329"/>
      <c r="H10" s="329"/>
      <c r="I10" s="329"/>
      <c r="J10" s="329"/>
      <c r="K10" s="201"/>
    </row>
    <row r="11" spans="2:11" ht="15" customHeight="1">
      <c r="B11" s="204"/>
      <c r="C11" s="205"/>
      <c r="D11" s="329" t="s">
        <v>645</v>
      </c>
      <c r="E11" s="329"/>
      <c r="F11" s="329"/>
      <c r="G11" s="329"/>
      <c r="H11" s="329"/>
      <c r="I11" s="329"/>
      <c r="J11" s="329"/>
      <c r="K11" s="201"/>
    </row>
    <row r="12" spans="2:11" ht="15" customHeight="1">
      <c r="B12" s="204"/>
      <c r="C12" s="205"/>
      <c r="D12" s="203"/>
      <c r="E12" s="203"/>
      <c r="F12" s="203"/>
      <c r="G12" s="203"/>
      <c r="H12" s="203"/>
      <c r="I12" s="203"/>
      <c r="J12" s="203"/>
      <c r="K12" s="201"/>
    </row>
    <row r="13" spans="2:11" ht="15" customHeight="1">
      <c r="B13" s="204"/>
      <c r="C13" s="205"/>
      <c r="D13" s="206" t="s">
        <v>646</v>
      </c>
      <c r="E13" s="203"/>
      <c r="F13" s="203"/>
      <c r="G13" s="203"/>
      <c r="H13" s="203"/>
      <c r="I13" s="203"/>
      <c r="J13" s="203"/>
      <c r="K13" s="201"/>
    </row>
    <row r="14" spans="2:11" ht="12.75" customHeight="1">
      <c r="B14" s="204"/>
      <c r="C14" s="205"/>
      <c r="D14" s="205"/>
      <c r="E14" s="205"/>
      <c r="F14" s="205"/>
      <c r="G14" s="205"/>
      <c r="H14" s="205"/>
      <c r="I14" s="205"/>
      <c r="J14" s="205"/>
      <c r="K14" s="201"/>
    </row>
    <row r="15" spans="2:11" ht="15" customHeight="1">
      <c r="B15" s="204"/>
      <c r="C15" s="205"/>
      <c r="D15" s="329" t="s">
        <v>647</v>
      </c>
      <c r="E15" s="329"/>
      <c r="F15" s="329"/>
      <c r="G15" s="329"/>
      <c r="H15" s="329"/>
      <c r="I15" s="329"/>
      <c r="J15" s="329"/>
      <c r="K15" s="201"/>
    </row>
    <row r="16" spans="2:11" ht="15" customHeight="1">
      <c r="B16" s="204"/>
      <c r="C16" s="205"/>
      <c r="D16" s="329" t="s">
        <v>648</v>
      </c>
      <c r="E16" s="329"/>
      <c r="F16" s="329"/>
      <c r="G16" s="329"/>
      <c r="H16" s="329"/>
      <c r="I16" s="329"/>
      <c r="J16" s="329"/>
      <c r="K16" s="201"/>
    </row>
    <row r="17" spans="2:11" ht="15" customHeight="1">
      <c r="B17" s="204"/>
      <c r="C17" s="205"/>
      <c r="D17" s="329" t="s">
        <v>649</v>
      </c>
      <c r="E17" s="329"/>
      <c r="F17" s="329"/>
      <c r="G17" s="329"/>
      <c r="H17" s="329"/>
      <c r="I17" s="329"/>
      <c r="J17" s="329"/>
      <c r="K17" s="201"/>
    </row>
    <row r="18" spans="2:11" ht="15" customHeight="1">
      <c r="B18" s="204"/>
      <c r="C18" s="205"/>
      <c r="D18" s="205"/>
      <c r="E18" s="207" t="s">
        <v>80</v>
      </c>
      <c r="F18" s="329" t="s">
        <v>650</v>
      </c>
      <c r="G18" s="329"/>
      <c r="H18" s="329"/>
      <c r="I18" s="329"/>
      <c r="J18" s="329"/>
      <c r="K18" s="201"/>
    </row>
    <row r="19" spans="2:11" ht="15" customHeight="1">
      <c r="B19" s="204"/>
      <c r="C19" s="205"/>
      <c r="D19" s="205"/>
      <c r="E19" s="207" t="s">
        <v>651</v>
      </c>
      <c r="F19" s="329" t="s">
        <v>652</v>
      </c>
      <c r="G19" s="329"/>
      <c r="H19" s="329"/>
      <c r="I19" s="329"/>
      <c r="J19" s="329"/>
      <c r="K19" s="201"/>
    </row>
    <row r="20" spans="2:11" ht="15" customHeight="1">
      <c r="B20" s="204"/>
      <c r="C20" s="205"/>
      <c r="D20" s="205"/>
      <c r="E20" s="207" t="s">
        <v>653</v>
      </c>
      <c r="F20" s="329" t="s">
        <v>654</v>
      </c>
      <c r="G20" s="329"/>
      <c r="H20" s="329"/>
      <c r="I20" s="329"/>
      <c r="J20" s="329"/>
      <c r="K20" s="201"/>
    </row>
    <row r="21" spans="2:11" ht="15" customHeight="1">
      <c r="B21" s="204"/>
      <c r="C21" s="205"/>
      <c r="D21" s="205"/>
      <c r="E21" s="207" t="s">
        <v>655</v>
      </c>
      <c r="F21" s="329" t="s">
        <v>656</v>
      </c>
      <c r="G21" s="329"/>
      <c r="H21" s="329"/>
      <c r="I21" s="329"/>
      <c r="J21" s="329"/>
      <c r="K21" s="201"/>
    </row>
    <row r="22" spans="2:11" ht="15" customHeight="1">
      <c r="B22" s="204"/>
      <c r="C22" s="205"/>
      <c r="D22" s="205"/>
      <c r="E22" s="207" t="s">
        <v>335</v>
      </c>
      <c r="F22" s="329" t="s">
        <v>336</v>
      </c>
      <c r="G22" s="329"/>
      <c r="H22" s="329"/>
      <c r="I22" s="329"/>
      <c r="J22" s="329"/>
      <c r="K22" s="201"/>
    </row>
    <row r="23" spans="2:11" ht="15" customHeight="1">
      <c r="B23" s="204"/>
      <c r="C23" s="205"/>
      <c r="D23" s="205"/>
      <c r="E23" s="207" t="s">
        <v>657</v>
      </c>
      <c r="F23" s="329" t="s">
        <v>658</v>
      </c>
      <c r="G23" s="329"/>
      <c r="H23" s="329"/>
      <c r="I23" s="329"/>
      <c r="J23" s="329"/>
      <c r="K23" s="201"/>
    </row>
    <row r="24" spans="2:11" ht="12.75" customHeight="1">
      <c r="B24" s="204"/>
      <c r="C24" s="205"/>
      <c r="D24" s="205"/>
      <c r="E24" s="205"/>
      <c r="F24" s="205"/>
      <c r="G24" s="205"/>
      <c r="H24" s="205"/>
      <c r="I24" s="205"/>
      <c r="J24" s="205"/>
      <c r="K24" s="201"/>
    </row>
    <row r="25" spans="2:11" ht="15" customHeight="1">
      <c r="B25" s="204"/>
      <c r="C25" s="329" t="s">
        <v>659</v>
      </c>
      <c r="D25" s="329"/>
      <c r="E25" s="329"/>
      <c r="F25" s="329"/>
      <c r="G25" s="329"/>
      <c r="H25" s="329"/>
      <c r="I25" s="329"/>
      <c r="J25" s="329"/>
      <c r="K25" s="201"/>
    </row>
    <row r="26" spans="2:11" ht="15" customHeight="1">
      <c r="B26" s="204"/>
      <c r="C26" s="329" t="s">
        <v>660</v>
      </c>
      <c r="D26" s="329"/>
      <c r="E26" s="329"/>
      <c r="F26" s="329"/>
      <c r="G26" s="329"/>
      <c r="H26" s="329"/>
      <c r="I26" s="329"/>
      <c r="J26" s="329"/>
      <c r="K26" s="201"/>
    </row>
    <row r="27" spans="2:11" ht="15" customHeight="1">
      <c r="B27" s="204"/>
      <c r="C27" s="203"/>
      <c r="D27" s="329" t="s">
        <v>661</v>
      </c>
      <c r="E27" s="329"/>
      <c r="F27" s="329"/>
      <c r="G27" s="329"/>
      <c r="H27" s="329"/>
      <c r="I27" s="329"/>
      <c r="J27" s="329"/>
      <c r="K27" s="201"/>
    </row>
    <row r="28" spans="2:11" ht="15" customHeight="1">
      <c r="B28" s="204"/>
      <c r="C28" s="205"/>
      <c r="D28" s="329" t="s">
        <v>662</v>
      </c>
      <c r="E28" s="329"/>
      <c r="F28" s="329"/>
      <c r="G28" s="329"/>
      <c r="H28" s="329"/>
      <c r="I28" s="329"/>
      <c r="J28" s="329"/>
      <c r="K28" s="201"/>
    </row>
    <row r="29" spans="2:11" ht="12.75" customHeight="1">
      <c r="B29" s="204"/>
      <c r="C29" s="205"/>
      <c r="D29" s="205"/>
      <c r="E29" s="205"/>
      <c r="F29" s="205"/>
      <c r="G29" s="205"/>
      <c r="H29" s="205"/>
      <c r="I29" s="205"/>
      <c r="J29" s="205"/>
      <c r="K29" s="201"/>
    </row>
    <row r="30" spans="2:11" ht="15" customHeight="1">
      <c r="B30" s="204"/>
      <c r="C30" s="205"/>
      <c r="D30" s="329" t="s">
        <v>663</v>
      </c>
      <c r="E30" s="329"/>
      <c r="F30" s="329"/>
      <c r="G30" s="329"/>
      <c r="H30" s="329"/>
      <c r="I30" s="329"/>
      <c r="J30" s="329"/>
      <c r="K30" s="201"/>
    </row>
    <row r="31" spans="2:11" ht="15" customHeight="1">
      <c r="B31" s="204"/>
      <c r="C31" s="205"/>
      <c r="D31" s="329" t="s">
        <v>664</v>
      </c>
      <c r="E31" s="329"/>
      <c r="F31" s="329"/>
      <c r="G31" s="329"/>
      <c r="H31" s="329"/>
      <c r="I31" s="329"/>
      <c r="J31" s="329"/>
      <c r="K31" s="201"/>
    </row>
    <row r="32" spans="2:11" ht="12.75" customHeight="1">
      <c r="B32" s="204"/>
      <c r="C32" s="205"/>
      <c r="D32" s="205"/>
      <c r="E32" s="205"/>
      <c r="F32" s="205"/>
      <c r="G32" s="205"/>
      <c r="H32" s="205"/>
      <c r="I32" s="205"/>
      <c r="J32" s="205"/>
      <c r="K32" s="201"/>
    </row>
    <row r="33" spans="2:11" ht="15" customHeight="1">
      <c r="B33" s="204"/>
      <c r="C33" s="205"/>
      <c r="D33" s="329" t="s">
        <v>665</v>
      </c>
      <c r="E33" s="329"/>
      <c r="F33" s="329"/>
      <c r="G33" s="329"/>
      <c r="H33" s="329"/>
      <c r="I33" s="329"/>
      <c r="J33" s="329"/>
      <c r="K33" s="201"/>
    </row>
    <row r="34" spans="2:11" ht="15" customHeight="1">
      <c r="B34" s="204"/>
      <c r="C34" s="205"/>
      <c r="D34" s="329" t="s">
        <v>666</v>
      </c>
      <c r="E34" s="329"/>
      <c r="F34" s="329"/>
      <c r="G34" s="329"/>
      <c r="H34" s="329"/>
      <c r="I34" s="329"/>
      <c r="J34" s="329"/>
      <c r="K34" s="201"/>
    </row>
    <row r="35" spans="2:11" ht="15" customHeight="1">
      <c r="B35" s="204"/>
      <c r="C35" s="205"/>
      <c r="D35" s="329" t="s">
        <v>667</v>
      </c>
      <c r="E35" s="329"/>
      <c r="F35" s="329"/>
      <c r="G35" s="329"/>
      <c r="H35" s="329"/>
      <c r="I35" s="329"/>
      <c r="J35" s="329"/>
      <c r="K35" s="201"/>
    </row>
    <row r="36" spans="2:11" ht="15" customHeight="1">
      <c r="B36" s="204"/>
      <c r="C36" s="205"/>
      <c r="D36" s="203"/>
      <c r="E36" s="206" t="s">
        <v>113</v>
      </c>
      <c r="F36" s="203"/>
      <c r="G36" s="329" t="s">
        <v>668</v>
      </c>
      <c r="H36" s="329"/>
      <c r="I36" s="329"/>
      <c r="J36" s="329"/>
      <c r="K36" s="201"/>
    </row>
    <row r="37" spans="2:11" ht="30.75" customHeight="1">
      <c r="B37" s="204"/>
      <c r="C37" s="205"/>
      <c r="D37" s="203"/>
      <c r="E37" s="206" t="s">
        <v>669</v>
      </c>
      <c r="F37" s="203"/>
      <c r="G37" s="329" t="s">
        <v>670</v>
      </c>
      <c r="H37" s="329"/>
      <c r="I37" s="329"/>
      <c r="J37" s="329"/>
      <c r="K37" s="201"/>
    </row>
    <row r="38" spans="2:11" ht="15" customHeight="1">
      <c r="B38" s="204"/>
      <c r="C38" s="205"/>
      <c r="D38" s="203"/>
      <c r="E38" s="206" t="s">
        <v>54</v>
      </c>
      <c r="F38" s="203"/>
      <c r="G38" s="329" t="s">
        <v>671</v>
      </c>
      <c r="H38" s="329"/>
      <c r="I38" s="329"/>
      <c r="J38" s="329"/>
      <c r="K38" s="201"/>
    </row>
    <row r="39" spans="2:11" ht="15" customHeight="1">
      <c r="B39" s="204"/>
      <c r="C39" s="205"/>
      <c r="D39" s="203"/>
      <c r="E39" s="206" t="s">
        <v>55</v>
      </c>
      <c r="F39" s="203"/>
      <c r="G39" s="329" t="s">
        <v>672</v>
      </c>
      <c r="H39" s="329"/>
      <c r="I39" s="329"/>
      <c r="J39" s="329"/>
      <c r="K39" s="201"/>
    </row>
    <row r="40" spans="2:11" ht="15" customHeight="1">
      <c r="B40" s="204"/>
      <c r="C40" s="205"/>
      <c r="D40" s="203"/>
      <c r="E40" s="206" t="s">
        <v>114</v>
      </c>
      <c r="F40" s="203"/>
      <c r="G40" s="329" t="s">
        <v>673</v>
      </c>
      <c r="H40" s="329"/>
      <c r="I40" s="329"/>
      <c r="J40" s="329"/>
      <c r="K40" s="201"/>
    </row>
    <row r="41" spans="2:11" ht="15" customHeight="1">
      <c r="B41" s="204"/>
      <c r="C41" s="205"/>
      <c r="D41" s="203"/>
      <c r="E41" s="206" t="s">
        <v>115</v>
      </c>
      <c r="F41" s="203"/>
      <c r="G41" s="329" t="s">
        <v>674</v>
      </c>
      <c r="H41" s="329"/>
      <c r="I41" s="329"/>
      <c r="J41" s="329"/>
      <c r="K41" s="201"/>
    </row>
    <row r="42" spans="2:11" ht="15" customHeight="1">
      <c r="B42" s="204"/>
      <c r="C42" s="205"/>
      <c r="D42" s="203"/>
      <c r="E42" s="206" t="s">
        <v>675</v>
      </c>
      <c r="F42" s="203"/>
      <c r="G42" s="329" t="s">
        <v>676</v>
      </c>
      <c r="H42" s="329"/>
      <c r="I42" s="329"/>
      <c r="J42" s="329"/>
      <c r="K42" s="201"/>
    </row>
    <row r="43" spans="2:11" ht="15" customHeight="1">
      <c r="B43" s="204"/>
      <c r="C43" s="205"/>
      <c r="D43" s="203"/>
      <c r="E43" s="206"/>
      <c r="F43" s="203"/>
      <c r="G43" s="329" t="s">
        <v>677</v>
      </c>
      <c r="H43" s="329"/>
      <c r="I43" s="329"/>
      <c r="J43" s="329"/>
      <c r="K43" s="201"/>
    </row>
    <row r="44" spans="2:11" ht="15" customHeight="1">
      <c r="B44" s="204"/>
      <c r="C44" s="205"/>
      <c r="D44" s="203"/>
      <c r="E44" s="206" t="s">
        <v>678</v>
      </c>
      <c r="F44" s="203"/>
      <c r="G44" s="329" t="s">
        <v>679</v>
      </c>
      <c r="H44" s="329"/>
      <c r="I44" s="329"/>
      <c r="J44" s="329"/>
      <c r="K44" s="201"/>
    </row>
    <row r="45" spans="2:11" ht="15" customHeight="1">
      <c r="B45" s="204"/>
      <c r="C45" s="205"/>
      <c r="D45" s="203"/>
      <c r="E45" s="206" t="s">
        <v>117</v>
      </c>
      <c r="F45" s="203"/>
      <c r="G45" s="329" t="s">
        <v>680</v>
      </c>
      <c r="H45" s="329"/>
      <c r="I45" s="329"/>
      <c r="J45" s="329"/>
      <c r="K45" s="201"/>
    </row>
    <row r="46" spans="2:11" ht="12.75" customHeight="1">
      <c r="B46" s="204"/>
      <c r="C46" s="205"/>
      <c r="D46" s="203"/>
      <c r="E46" s="203"/>
      <c r="F46" s="203"/>
      <c r="G46" s="203"/>
      <c r="H46" s="203"/>
      <c r="I46" s="203"/>
      <c r="J46" s="203"/>
      <c r="K46" s="201"/>
    </row>
    <row r="47" spans="2:11" ht="15" customHeight="1">
      <c r="B47" s="204"/>
      <c r="C47" s="205"/>
      <c r="D47" s="329" t="s">
        <v>681</v>
      </c>
      <c r="E47" s="329"/>
      <c r="F47" s="329"/>
      <c r="G47" s="329"/>
      <c r="H47" s="329"/>
      <c r="I47" s="329"/>
      <c r="J47" s="329"/>
      <c r="K47" s="201"/>
    </row>
    <row r="48" spans="2:11" ht="15" customHeight="1">
      <c r="B48" s="204"/>
      <c r="C48" s="205"/>
      <c r="D48" s="205"/>
      <c r="E48" s="329" t="s">
        <v>682</v>
      </c>
      <c r="F48" s="329"/>
      <c r="G48" s="329"/>
      <c r="H48" s="329"/>
      <c r="I48" s="329"/>
      <c r="J48" s="329"/>
      <c r="K48" s="201"/>
    </row>
    <row r="49" spans="2:11" ht="15" customHeight="1">
      <c r="B49" s="204"/>
      <c r="C49" s="205"/>
      <c r="D49" s="205"/>
      <c r="E49" s="329" t="s">
        <v>683</v>
      </c>
      <c r="F49" s="329"/>
      <c r="G49" s="329"/>
      <c r="H49" s="329"/>
      <c r="I49" s="329"/>
      <c r="J49" s="329"/>
      <c r="K49" s="201"/>
    </row>
    <row r="50" spans="2:11" ht="15" customHeight="1">
      <c r="B50" s="204"/>
      <c r="C50" s="205"/>
      <c r="D50" s="205"/>
      <c r="E50" s="329" t="s">
        <v>684</v>
      </c>
      <c r="F50" s="329"/>
      <c r="G50" s="329"/>
      <c r="H50" s="329"/>
      <c r="I50" s="329"/>
      <c r="J50" s="329"/>
      <c r="K50" s="201"/>
    </row>
    <row r="51" spans="2:11" ht="15" customHeight="1">
      <c r="B51" s="204"/>
      <c r="C51" s="205"/>
      <c r="D51" s="329" t="s">
        <v>685</v>
      </c>
      <c r="E51" s="329"/>
      <c r="F51" s="329"/>
      <c r="G51" s="329"/>
      <c r="H51" s="329"/>
      <c r="I51" s="329"/>
      <c r="J51" s="329"/>
      <c r="K51" s="201"/>
    </row>
    <row r="52" spans="2:11" ht="25.5" customHeight="1">
      <c r="B52" s="200"/>
      <c r="C52" s="331" t="s">
        <v>686</v>
      </c>
      <c r="D52" s="331"/>
      <c r="E52" s="331"/>
      <c r="F52" s="331"/>
      <c r="G52" s="331"/>
      <c r="H52" s="331"/>
      <c r="I52" s="331"/>
      <c r="J52" s="331"/>
      <c r="K52" s="201"/>
    </row>
    <row r="53" spans="2:11" ht="5.25" customHeight="1">
      <c r="B53" s="200"/>
      <c r="C53" s="202"/>
      <c r="D53" s="202"/>
      <c r="E53" s="202"/>
      <c r="F53" s="202"/>
      <c r="G53" s="202"/>
      <c r="H53" s="202"/>
      <c r="I53" s="202"/>
      <c r="J53" s="202"/>
      <c r="K53" s="201"/>
    </row>
    <row r="54" spans="2:11" ht="15" customHeight="1">
      <c r="B54" s="200"/>
      <c r="C54" s="329" t="s">
        <v>687</v>
      </c>
      <c r="D54" s="329"/>
      <c r="E54" s="329"/>
      <c r="F54" s="329"/>
      <c r="G54" s="329"/>
      <c r="H54" s="329"/>
      <c r="I54" s="329"/>
      <c r="J54" s="329"/>
      <c r="K54" s="201"/>
    </row>
    <row r="55" spans="2:11" ht="15" customHeight="1">
      <c r="B55" s="200"/>
      <c r="C55" s="329" t="s">
        <v>688</v>
      </c>
      <c r="D55" s="329"/>
      <c r="E55" s="329"/>
      <c r="F55" s="329"/>
      <c r="G55" s="329"/>
      <c r="H55" s="329"/>
      <c r="I55" s="329"/>
      <c r="J55" s="329"/>
      <c r="K55" s="201"/>
    </row>
    <row r="56" spans="2:11" ht="12.75" customHeight="1">
      <c r="B56" s="200"/>
      <c r="C56" s="203"/>
      <c r="D56" s="203"/>
      <c r="E56" s="203"/>
      <c r="F56" s="203"/>
      <c r="G56" s="203"/>
      <c r="H56" s="203"/>
      <c r="I56" s="203"/>
      <c r="J56" s="203"/>
      <c r="K56" s="201"/>
    </row>
    <row r="57" spans="2:11" ht="15" customHeight="1">
      <c r="B57" s="200"/>
      <c r="C57" s="329" t="s">
        <v>689</v>
      </c>
      <c r="D57" s="329"/>
      <c r="E57" s="329"/>
      <c r="F57" s="329"/>
      <c r="G57" s="329"/>
      <c r="H57" s="329"/>
      <c r="I57" s="329"/>
      <c r="J57" s="329"/>
      <c r="K57" s="201"/>
    </row>
    <row r="58" spans="2:11" ht="15" customHeight="1">
      <c r="B58" s="200"/>
      <c r="C58" s="205"/>
      <c r="D58" s="329" t="s">
        <v>690</v>
      </c>
      <c r="E58" s="329"/>
      <c r="F58" s="329"/>
      <c r="G58" s="329"/>
      <c r="H58" s="329"/>
      <c r="I58" s="329"/>
      <c r="J58" s="329"/>
      <c r="K58" s="201"/>
    </row>
    <row r="59" spans="2:11" ht="15" customHeight="1">
      <c r="B59" s="200"/>
      <c r="C59" s="205"/>
      <c r="D59" s="329" t="s">
        <v>691</v>
      </c>
      <c r="E59" s="329"/>
      <c r="F59" s="329"/>
      <c r="G59" s="329"/>
      <c r="H59" s="329"/>
      <c r="I59" s="329"/>
      <c r="J59" s="329"/>
      <c r="K59" s="201"/>
    </row>
    <row r="60" spans="2:11" ht="15" customHeight="1">
      <c r="B60" s="200"/>
      <c r="C60" s="205"/>
      <c r="D60" s="329" t="s">
        <v>692</v>
      </c>
      <c r="E60" s="329"/>
      <c r="F60" s="329"/>
      <c r="G60" s="329"/>
      <c r="H60" s="329"/>
      <c r="I60" s="329"/>
      <c r="J60" s="329"/>
      <c r="K60" s="201"/>
    </row>
    <row r="61" spans="2:11" ht="15" customHeight="1">
      <c r="B61" s="200"/>
      <c r="C61" s="205"/>
      <c r="D61" s="329" t="s">
        <v>693</v>
      </c>
      <c r="E61" s="329"/>
      <c r="F61" s="329"/>
      <c r="G61" s="329"/>
      <c r="H61" s="329"/>
      <c r="I61" s="329"/>
      <c r="J61" s="329"/>
      <c r="K61" s="201"/>
    </row>
    <row r="62" spans="2:11" ht="15" customHeight="1">
      <c r="B62" s="200"/>
      <c r="C62" s="205"/>
      <c r="D62" s="330" t="s">
        <v>694</v>
      </c>
      <c r="E62" s="330"/>
      <c r="F62" s="330"/>
      <c r="G62" s="330"/>
      <c r="H62" s="330"/>
      <c r="I62" s="330"/>
      <c r="J62" s="330"/>
      <c r="K62" s="201"/>
    </row>
    <row r="63" spans="2:11" ht="15" customHeight="1">
      <c r="B63" s="200"/>
      <c r="C63" s="205"/>
      <c r="D63" s="329" t="s">
        <v>695</v>
      </c>
      <c r="E63" s="329"/>
      <c r="F63" s="329"/>
      <c r="G63" s="329"/>
      <c r="H63" s="329"/>
      <c r="I63" s="329"/>
      <c r="J63" s="329"/>
      <c r="K63" s="201"/>
    </row>
    <row r="64" spans="2:11" ht="12.75" customHeight="1">
      <c r="B64" s="200"/>
      <c r="C64" s="205"/>
      <c r="D64" s="205"/>
      <c r="E64" s="208"/>
      <c r="F64" s="205"/>
      <c r="G64" s="205"/>
      <c r="H64" s="205"/>
      <c r="I64" s="205"/>
      <c r="J64" s="205"/>
      <c r="K64" s="201"/>
    </row>
    <row r="65" spans="2:11" ht="15" customHeight="1">
      <c r="B65" s="200"/>
      <c r="C65" s="205"/>
      <c r="D65" s="329" t="s">
        <v>696</v>
      </c>
      <c r="E65" s="329"/>
      <c r="F65" s="329"/>
      <c r="G65" s="329"/>
      <c r="H65" s="329"/>
      <c r="I65" s="329"/>
      <c r="J65" s="329"/>
      <c r="K65" s="201"/>
    </row>
    <row r="66" spans="2:11" ht="15" customHeight="1">
      <c r="B66" s="200"/>
      <c r="C66" s="205"/>
      <c r="D66" s="330" t="s">
        <v>697</v>
      </c>
      <c r="E66" s="330"/>
      <c r="F66" s="330"/>
      <c r="G66" s="330"/>
      <c r="H66" s="330"/>
      <c r="I66" s="330"/>
      <c r="J66" s="330"/>
      <c r="K66" s="201"/>
    </row>
    <row r="67" spans="2:11" ht="15" customHeight="1">
      <c r="B67" s="200"/>
      <c r="C67" s="205"/>
      <c r="D67" s="329" t="s">
        <v>698</v>
      </c>
      <c r="E67" s="329"/>
      <c r="F67" s="329"/>
      <c r="G67" s="329"/>
      <c r="H67" s="329"/>
      <c r="I67" s="329"/>
      <c r="J67" s="329"/>
      <c r="K67" s="201"/>
    </row>
    <row r="68" spans="2:11" ht="15" customHeight="1">
      <c r="B68" s="200"/>
      <c r="C68" s="205"/>
      <c r="D68" s="329" t="s">
        <v>699</v>
      </c>
      <c r="E68" s="329"/>
      <c r="F68" s="329"/>
      <c r="G68" s="329"/>
      <c r="H68" s="329"/>
      <c r="I68" s="329"/>
      <c r="J68" s="329"/>
      <c r="K68" s="201"/>
    </row>
    <row r="69" spans="2:11" ht="15" customHeight="1">
      <c r="B69" s="200"/>
      <c r="C69" s="205"/>
      <c r="D69" s="329" t="s">
        <v>700</v>
      </c>
      <c r="E69" s="329"/>
      <c r="F69" s="329"/>
      <c r="G69" s="329"/>
      <c r="H69" s="329"/>
      <c r="I69" s="329"/>
      <c r="J69" s="329"/>
      <c r="K69" s="201"/>
    </row>
    <row r="70" spans="2:11" ht="15" customHeight="1">
      <c r="B70" s="200"/>
      <c r="C70" s="205"/>
      <c r="D70" s="329" t="s">
        <v>701</v>
      </c>
      <c r="E70" s="329"/>
      <c r="F70" s="329"/>
      <c r="G70" s="329"/>
      <c r="H70" s="329"/>
      <c r="I70" s="329"/>
      <c r="J70" s="329"/>
      <c r="K70" s="201"/>
    </row>
    <row r="71" spans="2:11" ht="12.75" customHeight="1">
      <c r="B71" s="209"/>
      <c r="C71" s="210"/>
      <c r="D71" s="210"/>
      <c r="E71" s="210"/>
      <c r="F71" s="210"/>
      <c r="G71" s="210"/>
      <c r="H71" s="210"/>
      <c r="I71" s="210"/>
      <c r="J71" s="210"/>
      <c r="K71" s="211"/>
    </row>
    <row r="72" spans="2:11" ht="18.75" customHeight="1">
      <c r="B72" s="212"/>
      <c r="C72" s="212"/>
      <c r="D72" s="212"/>
      <c r="E72" s="212"/>
      <c r="F72" s="212"/>
      <c r="G72" s="212"/>
      <c r="H72" s="212"/>
      <c r="I72" s="212"/>
      <c r="J72" s="212"/>
      <c r="K72" s="213"/>
    </row>
    <row r="73" spans="2:11" ht="18.75" customHeight="1">
      <c r="B73" s="213"/>
      <c r="C73" s="213"/>
      <c r="D73" s="213"/>
      <c r="E73" s="213"/>
      <c r="F73" s="213"/>
      <c r="G73" s="213"/>
      <c r="H73" s="213"/>
      <c r="I73" s="213"/>
      <c r="J73" s="213"/>
      <c r="K73" s="213"/>
    </row>
    <row r="74" spans="2:11" ht="7.5" customHeight="1">
      <c r="B74" s="214"/>
      <c r="C74" s="215"/>
      <c r="D74" s="215"/>
      <c r="E74" s="215"/>
      <c r="F74" s="215"/>
      <c r="G74" s="215"/>
      <c r="H74" s="215"/>
      <c r="I74" s="215"/>
      <c r="J74" s="215"/>
      <c r="K74" s="216"/>
    </row>
    <row r="75" spans="2:11" ht="45" customHeight="1">
      <c r="B75" s="217"/>
      <c r="C75" s="328" t="s">
        <v>702</v>
      </c>
      <c r="D75" s="328"/>
      <c r="E75" s="328"/>
      <c r="F75" s="328"/>
      <c r="G75" s="328"/>
      <c r="H75" s="328"/>
      <c r="I75" s="328"/>
      <c r="J75" s="328"/>
      <c r="K75" s="218"/>
    </row>
    <row r="76" spans="2:11" ht="17.25" customHeight="1">
      <c r="B76" s="217"/>
      <c r="C76" s="219" t="s">
        <v>703</v>
      </c>
      <c r="D76" s="219"/>
      <c r="E76" s="219"/>
      <c r="F76" s="219" t="s">
        <v>704</v>
      </c>
      <c r="G76" s="220"/>
      <c r="H76" s="219" t="s">
        <v>55</v>
      </c>
      <c r="I76" s="219" t="s">
        <v>58</v>
      </c>
      <c r="J76" s="219" t="s">
        <v>705</v>
      </c>
      <c r="K76" s="218"/>
    </row>
    <row r="77" spans="2:11" ht="17.25" customHeight="1">
      <c r="B77" s="217"/>
      <c r="C77" s="221" t="s">
        <v>706</v>
      </c>
      <c r="D77" s="221"/>
      <c r="E77" s="221"/>
      <c r="F77" s="222" t="s">
        <v>707</v>
      </c>
      <c r="G77" s="223"/>
      <c r="H77" s="221"/>
      <c r="I77" s="221"/>
      <c r="J77" s="221" t="s">
        <v>708</v>
      </c>
      <c r="K77" s="218"/>
    </row>
    <row r="78" spans="2:11" ht="5.25" customHeight="1">
      <c r="B78" s="217"/>
      <c r="C78" s="224"/>
      <c r="D78" s="224"/>
      <c r="E78" s="224"/>
      <c r="F78" s="224"/>
      <c r="G78" s="225"/>
      <c r="H78" s="224"/>
      <c r="I78" s="224"/>
      <c r="J78" s="224"/>
      <c r="K78" s="218"/>
    </row>
    <row r="79" spans="2:11" ht="15" customHeight="1">
      <c r="B79" s="217"/>
      <c r="C79" s="206" t="s">
        <v>54</v>
      </c>
      <c r="D79" s="224"/>
      <c r="E79" s="224"/>
      <c r="F79" s="226" t="s">
        <v>709</v>
      </c>
      <c r="G79" s="225"/>
      <c r="H79" s="206" t="s">
        <v>710</v>
      </c>
      <c r="I79" s="206" t="s">
        <v>711</v>
      </c>
      <c r="J79" s="206">
        <v>20</v>
      </c>
      <c r="K79" s="218"/>
    </row>
    <row r="80" spans="2:11" ht="15" customHeight="1">
      <c r="B80" s="217"/>
      <c r="C80" s="206" t="s">
        <v>712</v>
      </c>
      <c r="D80" s="206"/>
      <c r="E80" s="206"/>
      <c r="F80" s="226" t="s">
        <v>709</v>
      </c>
      <c r="G80" s="225"/>
      <c r="H80" s="206" t="s">
        <v>713</v>
      </c>
      <c r="I80" s="206" t="s">
        <v>711</v>
      </c>
      <c r="J80" s="206">
        <v>120</v>
      </c>
      <c r="K80" s="218"/>
    </row>
    <row r="81" spans="2:11" ht="15" customHeight="1">
      <c r="B81" s="227"/>
      <c r="C81" s="206" t="s">
        <v>714</v>
      </c>
      <c r="D81" s="206"/>
      <c r="E81" s="206"/>
      <c r="F81" s="226" t="s">
        <v>715</v>
      </c>
      <c r="G81" s="225"/>
      <c r="H81" s="206" t="s">
        <v>716</v>
      </c>
      <c r="I81" s="206" t="s">
        <v>711</v>
      </c>
      <c r="J81" s="206">
        <v>50</v>
      </c>
      <c r="K81" s="218"/>
    </row>
    <row r="82" spans="2:11" ht="15" customHeight="1">
      <c r="B82" s="227"/>
      <c r="C82" s="206" t="s">
        <v>717</v>
      </c>
      <c r="D82" s="206"/>
      <c r="E82" s="206"/>
      <c r="F82" s="226" t="s">
        <v>709</v>
      </c>
      <c r="G82" s="225"/>
      <c r="H82" s="206" t="s">
        <v>718</v>
      </c>
      <c r="I82" s="206" t="s">
        <v>719</v>
      </c>
      <c r="J82" s="206"/>
      <c r="K82" s="218"/>
    </row>
    <row r="83" spans="2:11" ht="15" customHeight="1">
      <c r="B83" s="227"/>
      <c r="C83" s="228" t="s">
        <v>720</v>
      </c>
      <c r="D83" s="228"/>
      <c r="E83" s="228"/>
      <c r="F83" s="229" t="s">
        <v>715</v>
      </c>
      <c r="G83" s="228"/>
      <c r="H83" s="228" t="s">
        <v>721</v>
      </c>
      <c r="I83" s="228" t="s">
        <v>711</v>
      </c>
      <c r="J83" s="228">
        <v>15</v>
      </c>
      <c r="K83" s="218"/>
    </row>
    <row r="84" spans="2:11" ht="15" customHeight="1">
      <c r="B84" s="227"/>
      <c r="C84" s="228" t="s">
        <v>722</v>
      </c>
      <c r="D84" s="228"/>
      <c r="E84" s="228"/>
      <c r="F84" s="229" t="s">
        <v>715</v>
      </c>
      <c r="G84" s="228"/>
      <c r="H84" s="228" t="s">
        <v>723</v>
      </c>
      <c r="I84" s="228" t="s">
        <v>711</v>
      </c>
      <c r="J84" s="228">
        <v>15</v>
      </c>
      <c r="K84" s="218"/>
    </row>
    <row r="85" spans="2:11" ht="15" customHeight="1">
      <c r="B85" s="227"/>
      <c r="C85" s="228" t="s">
        <v>724</v>
      </c>
      <c r="D85" s="228"/>
      <c r="E85" s="228"/>
      <c r="F85" s="229" t="s">
        <v>715</v>
      </c>
      <c r="G85" s="228"/>
      <c r="H85" s="228" t="s">
        <v>725</v>
      </c>
      <c r="I85" s="228" t="s">
        <v>711</v>
      </c>
      <c r="J85" s="228">
        <v>20</v>
      </c>
      <c r="K85" s="218"/>
    </row>
    <row r="86" spans="2:11" ht="15" customHeight="1">
      <c r="B86" s="227"/>
      <c r="C86" s="228" t="s">
        <v>726</v>
      </c>
      <c r="D86" s="228"/>
      <c r="E86" s="228"/>
      <c r="F86" s="229" t="s">
        <v>715</v>
      </c>
      <c r="G86" s="228"/>
      <c r="H86" s="228" t="s">
        <v>727</v>
      </c>
      <c r="I86" s="228" t="s">
        <v>711</v>
      </c>
      <c r="J86" s="228">
        <v>20</v>
      </c>
      <c r="K86" s="218"/>
    </row>
    <row r="87" spans="2:11" ht="15" customHeight="1">
      <c r="B87" s="227"/>
      <c r="C87" s="206" t="s">
        <v>728</v>
      </c>
      <c r="D87" s="206"/>
      <c r="E87" s="206"/>
      <c r="F87" s="226" t="s">
        <v>715</v>
      </c>
      <c r="G87" s="225"/>
      <c r="H87" s="206" t="s">
        <v>729</v>
      </c>
      <c r="I87" s="206" t="s">
        <v>711</v>
      </c>
      <c r="J87" s="206">
        <v>50</v>
      </c>
      <c r="K87" s="218"/>
    </row>
    <row r="88" spans="2:11" ht="15" customHeight="1">
      <c r="B88" s="227"/>
      <c r="C88" s="206" t="s">
        <v>730</v>
      </c>
      <c r="D88" s="206"/>
      <c r="E88" s="206"/>
      <c r="F88" s="226" t="s">
        <v>715</v>
      </c>
      <c r="G88" s="225"/>
      <c r="H88" s="206" t="s">
        <v>731</v>
      </c>
      <c r="I88" s="206" t="s">
        <v>711</v>
      </c>
      <c r="J88" s="206">
        <v>20</v>
      </c>
      <c r="K88" s="218"/>
    </row>
    <row r="89" spans="2:11" ht="15" customHeight="1">
      <c r="B89" s="227"/>
      <c r="C89" s="206" t="s">
        <v>732</v>
      </c>
      <c r="D89" s="206"/>
      <c r="E89" s="206"/>
      <c r="F89" s="226" t="s">
        <v>715</v>
      </c>
      <c r="G89" s="225"/>
      <c r="H89" s="206" t="s">
        <v>733</v>
      </c>
      <c r="I89" s="206" t="s">
        <v>711</v>
      </c>
      <c r="J89" s="206">
        <v>20</v>
      </c>
      <c r="K89" s="218"/>
    </row>
    <row r="90" spans="2:11" ht="15" customHeight="1">
      <c r="B90" s="227"/>
      <c r="C90" s="206" t="s">
        <v>734</v>
      </c>
      <c r="D90" s="206"/>
      <c r="E90" s="206"/>
      <c r="F90" s="226" t="s">
        <v>715</v>
      </c>
      <c r="G90" s="225"/>
      <c r="H90" s="206" t="s">
        <v>735</v>
      </c>
      <c r="I90" s="206" t="s">
        <v>711</v>
      </c>
      <c r="J90" s="206">
        <v>50</v>
      </c>
      <c r="K90" s="218"/>
    </row>
    <row r="91" spans="2:11" ht="15" customHeight="1">
      <c r="B91" s="227"/>
      <c r="C91" s="206" t="s">
        <v>736</v>
      </c>
      <c r="D91" s="206"/>
      <c r="E91" s="206"/>
      <c r="F91" s="226" t="s">
        <v>715</v>
      </c>
      <c r="G91" s="225"/>
      <c r="H91" s="206" t="s">
        <v>736</v>
      </c>
      <c r="I91" s="206" t="s">
        <v>711</v>
      </c>
      <c r="J91" s="206">
        <v>50</v>
      </c>
      <c r="K91" s="218"/>
    </row>
    <row r="92" spans="2:11" ht="15" customHeight="1">
      <c r="B92" s="227"/>
      <c r="C92" s="206" t="s">
        <v>737</v>
      </c>
      <c r="D92" s="206"/>
      <c r="E92" s="206"/>
      <c r="F92" s="226" t="s">
        <v>715</v>
      </c>
      <c r="G92" s="225"/>
      <c r="H92" s="206" t="s">
        <v>738</v>
      </c>
      <c r="I92" s="206" t="s">
        <v>711</v>
      </c>
      <c r="J92" s="206">
        <v>255</v>
      </c>
      <c r="K92" s="218"/>
    </row>
    <row r="93" spans="2:11" ht="15" customHeight="1">
      <c r="B93" s="227"/>
      <c r="C93" s="206" t="s">
        <v>739</v>
      </c>
      <c r="D93" s="206"/>
      <c r="E93" s="206"/>
      <c r="F93" s="226" t="s">
        <v>709</v>
      </c>
      <c r="G93" s="225"/>
      <c r="H93" s="206" t="s">
        <v>740</v>
      </c>
      <c r="I93" s="206" t="s">
        <v>741</v>
      </c>
      <c r="J93" s="206"/>
      <c r="K93" s="218"/>
    </row>
    <row r="94" spans="2:11" ht="15" customHeight="1">
      <c r="B94" s="227"/>
      <c r="C94" s="206" t="s">
        <v>742</v>
      </c>
      <c r="D94" s="206"/>
      <c r="E94" s="206"/>
      <c r="F94" s="226" t="s">
        <v>709</v>
      </c>
      <c r="G94" s="225"/>
      <c r="H94" s="206" t="s">
        <v>743</v>
      </c>
      <c r="I94" s="206" t="s">
        <v>744</v>
      </c>
      <c r="J94" s="206"/>
      <c r="K94" s="218"/>
    </row>
    <row r="95" spans="2:11" ht="15" customHeight="1">
      <c r="B95" s="227"/>
      <c r="C95" s="206" t="s">
        <v>745</v>
      </c>
      <c r="D95" s="206"/>
      <c r="E95" s="206"/>
      <c r="F95" s="226" t="s">
        <v>709</v>
      </c>
      <c r="G95" s="225"/>
      <c r="H95" s="206" t="s">
        <v>745</v>
      </c>
      <c r="I95" s="206" t="s">
        <v>744</v>
      </c>
      <c r="J95" s="206"/>
      <c r="K95" s="218"/>
    </row>
    <row r="96" spans="2:11" ht="15" customHeight="1">
      <c r="B96" s="227"/>
      <c r="C96" s="206" t="s">
        <v>39</v>
      </c>
      <c r="D96" s="206"/>
      <c r="E96" s="206"/>
      <c r="F96" s="226" t="s">
        <v>709</v>
      </c>
      <c r="G96" s="225"/>
      <c r="H96" s="206" t="s">
        <v>746</v>
      </c>
      <c r="I96" s="206" t="s">
        <v>744</v>
      </c>
      <c r="J96" s="206"/>
      <c r="K96" s="218"/>
    </row>
    <row r="97" spans="2:11" ht="15" customHeight="1">
      <c r="B97" s="227"/>
      <c r="C97" s="206" t="s">
        <v>49</v>
      </c>
      <c r="D97" s="206"/>
      <c r="E97" s="206"/>
      <c r="F97" s="226" t="s">
        <v>709</v>
      </c>
      <c r="G97" s="225"/>
      <c r="H97" s="206" t="s">
        <v>747</v>
      </c>
      <c r="I97" s="206" t="s">
        <v>744</v>
      </c>
      <c r="J97" s="206"/>
      <c r="K97" s="218"/>
    </row>
    <row r="98" spans="2:11" ht="15" customHeight="1">
      <c r="B98" s="230"/>
      <c r="C98" s="231"/>
      <c r="D98" s="231"/>
      <c r="E98" s="231"/>
      <c r="F98" s="231"/>
      <c r="G98" s="231"/>
      <c r="H98" s="231"/>
      <c r="I98" s="231"/>
      <c r="J98" s="231"/>
      <c r="K98" s="232"/>
    </row>
    <row r="99" spans="2:11" ht="18.75" customHeight="1">
      <c r="B99" s="233"/>
      <c r="C99" s="234"/>
      <c r="D99" s="234"/>
      <c r="E99" s="234"/>
      <c r="F99" s="234"/>
      <c r="G99" s="234"/>
      <c r="H99" s="234"/>
      <c r="I99" s="234"/>
      <c r="J99" s="234"/>
      <c r="K99" s="233"/>
    </row>
    <row r="100" spans="2:11" ht="18.75" customHeight="1">
      <c r="B100" s="213"/>
      <c r="C100" s="213"/>
      <c r="D100" s="213"/>
      <c r="E100" s="213"/>
      <c r="F100" s="213"/>
      <c r="G100" s="213"/>
      <c r="H100" s="213"/>
      <c r="I100" s="213"/>
      <c r="J100" s="213"/>
      <c r="K100" s="213"/>
    </row>
    <row r="101" spans="2:11" ht="7.5" customHeight="1">
      <c r="B101" s="214"/>
      <c r="C101" s="215"/>
      <c r="D101" s="215"/>
      <c r="E101" s="215"/>
      <c r="F101" s="215"/>
      <c r="G101" s="215"/>
      <c r="H101" s="215"/>
      <c r="I101" s="215"/>
      <c r="J101" s="215"/>
      <c r="K101" s="216"/>
    </row>
    <row r="102" spans="2:11" ht="45" customHeight="1">
      <c r="B102" s="217"/>
      <c r="C102" s="328" t="s">
        <v>748</v>
      </c>
      <c r="D102" s="328"/>
      <c r="E102" s="328"/>
      <c r="F102" s="328"/>
      <c r="G102" s="328"/>
      <c r="H102" s="328"/>
      <c r="I102" s="328"/>
      <c r="J102" s="328"/>
      <c r="K102" s="218"/>
    </row>
    <row r="103" spans="2:11" ht="17.25" customHeight="1">
      <c r="B103" s="217"/>
      <c r="C103" s="219" t="s">
        <v>703</v>
      </c>
      <c r="D103" s="219"/>
      <c r="E103" s="219"/>
      <c r="F103" s="219" t="s">
        <v>704</v>
      </c>
      <c r="G103" s="220"/>
      <c r="H103" s="219" t="s">
        <v>55</v>
      </c>
      <c r="I103" s="219" t="s">
        <v>58</v>
      </c>
      <c r="J103" s="219" t="s">
        <v>705</v>
      </c>
      <c r="K103" s="218"/>
    </row>
    <row r="104" spans="2:11" ht="17.25" customHeight="1">
      <c r="B104" s="217"/>
      <c r="C104" s="221" t="s">
        <v>706</v>
      </c>
      <c r="D104" s="221"/>
      <c r="E104" s="221"/>
      <c r="F104" s="222" t="s">
        <v>707</v>
      </c>
      <c r="G104" s="223"/>
      <c r="H104" s="221"/>
      <c r="I104" s="221"/>
      <c r="J104" s="221" t="s">
        <v>708</v>
      </c>
      <c r="K104" s="218"/>
    </row>
    <row r="105" spans="2:11" ht="5.25" customHeight="1">
      <c r="B105" s="217"/>
      <c r="C105" s="219"/>
      <c r="D105" s="219"/>
      <c r="E105" s="219"/>
      <c r="F105" s="219"/>
      <c r="G105" s="235"/>
      <c r="H105" s="219"/>
      <c r="I105" s="219"/>
      <c r="J105" s="219"/>
      <c r="K105" s="218"/>
    </row>
    <row r="106" spans="2:11" ht="15" customHeight="1">
      <c r="B106" s="217"/>
      <c r="C106" s="206" t="s">
        <v>54</v>
      </c>
      <c r="D106" s="224"/>
      <c r="E106" s="224"/>
      <c r="F106" s="226" t="s">
        <v>709</v>
      </c>
      <c r="G106" s="235"/>
      <c r="H106" s="206" t="s">
        <v>749</v>
      </c>
      <c r="I106" s="206" t="s">
        <v>711</v>
      </c>
      <c r="J106" s="206">
        <v>20</v>
      </c>
      <c r="K106" s="218"/>
    </row>
    <row r="107" spans="2:11" ht="15" customHeight="1">
      <c r="B107" s="217"/>
      <c r="C107" s="206" t="s">
        <v>712</v>
      </c>
      <c r="D107" s="206"/>
      <c r="E107" s="206"/>
      <c r="F107" s="226" t="s">
        <v>709</v>
      </c>
      <c r="G107" s="206"/>
      <c r="H107" s="206" t="s">
        <v>749</v>
      </c>
      <c r="I107" s="206" t="s">
        <v>711</v>
      </c>
      <c r="J107" s="206">
        <v>120</v>
      </c>
      <c r="K107" s="218"/>
    </row>
    <row r="108" spans="2:11" ht="15" customHeight="1">
      <c r="B108" s="227"/>
      <c r="C108" s="206" t="s">
        <v>714</v>
      </c>
      <c r="D108" s="206"/>
      <c r="E108" s="206"/>
      <c r="F108" s="226" t="s">
        <v>715</v>
      </c>
      <c r="G108" s="206"/>
      <c r="H108" s="206" t="s">
        <v>749</v>
      </c>
      <c r="I108" s="206" t="s">
        <v>711</v>
      </c>
      <c r="J108" s="206">
        <v>50</v>
      </c>
      <c r="K108" s="218"/>
    </row>
    <row r="109" spans="2:11" ht="15" customHeight="1">
      <c r="B109" s="227"/>
      <c r="C109" s="206" t="s">
        <v>717</v>
      </c>
      <c r="D109" s="206"/>
      <c r="E109" s="206"/>
      <c r="F109" s="226" t="s">
        <v>709</v>
      </c>
      <c r="G109" s="206"/>
      <c r="H109" s="206" t="s">
        <v>749</v>
      </c>
      <c r="I109" s="206" t="s">
        <v>719</v>
      </c>
      <c r="J109" s="206"/>
      <c r="K109" s="218"/>
    </row>
    <row r="110" spans="2:11" ht="15" customHeight="1">
      <c r="B110" s="227"/>
      <c r="C110" s="206" t="s">
        <v>728</v>
      </c>
      <c r="D110" s="206"/>
      <c r="E110" s="206"/>
      <c r="F110" s="226" t="s">
        <v>715</v>
      </c>
      <c r="G110" s="206"/>
      <c r="H110" s="206" t="s">
        <v>749</v>
      </c>
      <c r="I110" s="206" t="s">
        <v>711</v>
      </c>
      <c r="J110" s="206">
        <v>50</v>
      </c>
      <c r="K110" s="218"/>
    </row>
    <row r="111" spans="2:11" ht="15" customHeight="1">
      <c r="B111" s="227"/>
      <c r="C111" s="206" t="s">
        <v>736</v>
      </c>
      <c r="D111" s="206"/>
      <c r="E111" s="206"/>
      <c r="F111" s="226" t="s">
        <v>715</v>
      </c>
      <c r="G111" s="206"/>
      <c r="H111" s="206" t="s">
        <v>749</v>
      </c>
      <c r="I111" s="206" t="s">
        <v>711</v>
      </c>
      <c r="J111" s="206">
        <v>50</v>
      </c>
      <c r="K111" s="218"/>
    </row>
    <row r="112" spans="2:11" ht="15" customHeight="1">
      <c r="B112" s="227"/>
      <c r="C112" s="206" t="s">
        <v>734</v>
      </c>
      <c r="D112" s="206"/>
      <c r="E112" s="206"/>
      <c r="F112" s="226" t="s">
        <v>715</v>
      </c>
      <c r="G112" s="206"/>
      <c r="H112" s="206" t="s">
        <v>749</v>
      </c>
      <c r="I112" s="206" t="s">
        <v>711</v>
      </c>
      <c r="J112" s="206">
        <v>50</v>
      </c>
      <c r="K112" s="218"/>
    </row>
    <row r="113" spans="2:11" ht="15" customHeight="1">
      <c r="B113" s="227"/>
      <c r="C113" s="206" t="s">
        <v>54</v>
      </c>
      <c r="D113" s="206"/>
      <c r="E113" s="206"/>
      <c r="F113" s="226" t="s">
        <v>709</v>
      </c>
      <c r="G113" s="206"/>
      <c r="H113" s="206" t="s">
        <v>750</v>
      </c>
      <c r="I113" s="206" t="s">
        <v>711</v>
      </c>
      <c r="J113" s="206">
        <v>20</v>
      </c>
      <c r="K113" s="218"/>
    </row>
    <row r="114" spans="2:11" ht="15" customHeight="1">
      <c r="B114" s="227"/>
      <c r="C114" s="206" t="s">
        <v>751</v>
      </c>
      <c r="D114" s="206"/>
      <c r="E114" s="206"/>
      <c r="F114" s="226" t="s">
        <v>709</v>
      </c>
      <c r="G114" s="206"/>
      <c r="H114" s="206" t="s">
        <v>752</v>
      </c>
      <c r="I114" s="206" t="s">
        <v>711</v>
      </c>
      <c r="J114" s="206">
        <v>120</v>
      </c>
      <c r="K114" s="218"/>
    </row>
    <row r="115" spans="2:11" ht="15" customHeight="1">
      <c r="B115" s="227"/>
      <c r="C115" s="206" t="s">
        <v>39</v>
      </c>
      <c r="D115" s="206"/>
      <c r="E115" s="206"/>
      <c r="F115" s="226" t="s">
        <v>709</v>
      </c>
      <c r="G115" s="206"/>
      <c r="H115" s="206" t="s">
        <v>753</v>
      </c>
      <c r="I115" s="206" t="s">
        <v>744</v>
      </c>
      <c r="J115" s="206"/>
      <c r="K115" s="218"/>
    </row>
    <row r="116" spans="2:11" ht="15" customHeight="1">
      <c r="B116" s="227"/>
      <c r="C116" s="206" t="s">
        <v>49</v>
      </c>
      <c r="D116" s="206"/>
      <c r="E116" s="206"/>
      <c r="F116" s="226" t="s">
        <v>709</v>
      </c>
      <c r="G116" s="206"/>
      <c r="H116" s="206" t="s">
        <v>754</v>
      </c>
      <c r="I116" s="206" t="s">
        <v>744</v>
      </c>
      <c r="J116" s="206"/>
      <c r="K116" s="218"/>
    </row>
    <row r="117" spans="2:11" ht="15" customHeight="1">
      <c r="B117" s="227"/>
      <c r="C117" s="206" t="s">
        <v>58</v>
      </c>
      <c r="D117" s="206"/>
      <c r="E117" s="206"/>
      <c r="F117" s="226" t="s">
        <v>709</v>
      </c>
      <c r="G117" s="206"/>
      <c r="H117" s="206" t="s">
        <v>755</v>
      </c>
      <c r="I117" s="206" t="s">
        <v>756</v>
      </c>
      <c r="J117" s="206"/>
      <c r="K117" s="218"/>
    </row>
    <row r="118" spans="2:11" ht="15" customHeight="1">
      <c r="B118" s="230"/>
      <c r="C118" s="236"/>
      <c r="D118" s="236"/>
      <c r="E118" s="236"/>
      <c r="F118" s="236"/>
      <c r="G118" s="236"/>
      <c r="H118" s="236"/>
      <c r="I118" s="236"/>
      <c r="J118" s="236"/>
      <c r="K118" s="232"/>
    </row>
    <row r="119" spans="2:11" ht="18.75" customHeight="1">
      <c r="B119" s="237"/>
      <c r="C119" s="203"/>
      <c r="D119" s="203"/>
      <c r="E119" s="203"/>
      <c r="F119" s="238"/>
      <c r="G119" s="203"/>
      <c r="H119" s="203"/>
      <c r="I119" s="203"/>
      <c r="J119" s="203"/>
      <c r="K119" s="237"/>
    </row>
    <row r="120" spans="2:11" ht="18.75" customHeight="1"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2:11" ht="7.5" customHeight="1">
      <c r="B121" s="239"/>
      <c r="C121" s="240"/>
      <c r="D121" s="240"/>
      <c r="E121" s="240"/>
      <c r="F121" s="240"/>
      <c r="G121" s="240"/>
      <c r="H121" s="240"/>
      <c r="I121" s="240"/>
      <c r="J121" s="240"/>
      <c r="K121" s="241"/>
    </row>
    <row r="122" spans="2:11" ht="45" customHeight="1">
      <c r="B122" s="242"/>
      <c r="C122" s="327" t="s">
        <v>757</v>
      </c>
      <c r="D122" s="327"/>
      <c r="E122" s="327"/>
      <c r="F122" s="327"/>
      <c r="G122" s="327"/>
      <c r="H122" s="327"/>
      <c r="I122" s="327"/>
      <c r="J122" s="327"/>
      <c r="K122" s="243"/>
    </row>
    <row r="123" spans="2:11" ht="17.25" customHeight="1">
      <c r="B123" s="244"/>
      <c r="C123" s="219" t="s">
        <v>703</v>
      </c>
      <c r="D123" s="219"/>
      <c r="E123" s="219"/>
      <c r="F123" s="219" t="s">
        <v>704</v>
      </c>
      <c r="G123" s="220"/>
      <c r="H123" s="219" t="s">
        <v>55</v>
      </c>
      <c r="I123" s="219" t="s">
        <v>58</v>
      </c>
      <c r="J123" s="219" t="s">
        <v>705</v>
      </c>
      <c r="K123" s="245"/>
    </row>
    <row r="124" spans="2:11" ht="17.25" customHeight="1">
      <c r="B124" s="244"/>
      <c r="C124" s="221" t="s">
        <v>706</v>
      </c>
      <c r="D124" s="221"/>
      <c r="E124" s="221"/>
      <c r="F124" s="222" t="s">
        <v>707</v>
      </c>
      <c r="G124" s="223"/>
      <c r="H124" s="221"/>
      <c r="I124" s="221"/>
      <c r="J124" s="221" t="s">
        <v>708</v>
      </c>
      <c r="K124" s="245"/>
    </row>
    <row r="125" spans="2:11" ht="5.25" customHeight="1">
      <c r="B125" s="246"/>
      <c r="C125" s="224"/>
      <c r="D125" s="224"/>
      <c r="E125" s="224"/>
      <c r="F125" s="224"/>
      <c r="G125" s="206"/>
      <c r="H125" s="224"/>
      <c r="I125" s="224"/>
      <c r="J125" s="224"/>
      <c r="K125" s="247"/>
    </row>
    <row r="126" spans="2:11" ht="15" customHeight="1">
      <c r="B126" s="246"/>
      <c r="C126" s="206" t="s">
        <v>712</v>
      </c>
      <c r="D126" s="224"/>
      <c r="E126" s="224"/>
      <c r="F126" s="226" t="s">
        <v>709</v>
      </c>
      <c r="G126" s="206"/>
      <c r="H126" s="206" t="s">
        <v>749</v>
      </c>
      <c r="I126" s="206" t="s">
        <v>711</v>
      </c>
      <c r="J126" s="206">
        <v>120</v>
      </c>
      <c r="K126" s="248"/>
    </row>
    <row r="127" spans="2:11" ht="15" customHeight="1">
      <c r="B127" s="246"/>
      <c r="C127" s="206" t="s">
        <v>758</v>
      </c>
      <c r="D127" s="206"/>
      <c r="E127" s="206"/>
      <c r="F127" s="226" t="s">
        <v>709</v>
      </c>
      <c r="G127" s="206"/>
      <c r="H127" s="206" t="s">
        <v>759</v>
      </c>
      <c r="I127" s="206" t="s">
        <v>711</v>
      </c>
      <c r="J127" s="206" t="s">
        <v>760</v>
      </c>
      <c r="K127" s="248"/>
    </row>
    <row r="128" spans="2:11" ht="15" customHeight="1">
      <c r="B128" s="246"/>
      <c r="C128" s="206" t="s">
        <v>657</v>
      </c>
      <c r="D128" s="206"/>
      <c r="E128" s="206"/>
      <c r="F128" s="226" t="s">
        <v>709</v>
      </c>
      <c r="G128" s="206"/>
      <c r="H128" s="206" t="s">
        <v>761</v>
      </c>
      <c r="I128" s="206" t="s">
        <v>711</v>
      </c>
      <c r="J128" s="206" t="s">
        <v>760</v>
      </c>
      <c r="K128" s="248"/>
    </row>
    <row r="129" spans="2:11" ht="15" customHeight="1">
      <c r="B129" s="246"/>
      <c r="C129" s="206" t="s">
        <v>720</v>
      </c>
      <c r="D129" s="206"/>
      <c r="E129" s="206"/>
      <c r="F129" s="226" t="s">
        <v>715</v>
      </c>
      <c r="G129" s="206"/>
      <c r="H129" s="206" t="s">
        <v>721</v>
      </c>
      <c r="I129" s="206" t="s">
        <v>711</v>
      </c>
      <c r="J129" s="206">
        <v>15</v>
      </c>
      <c r="K129" s="248"/>
    </row>
    <row r="130" spans="2:11" ht="15" customHeight="1">
      <c r="B130" s="246"/>
      <c r="C130" s="228" t="s">
        <v>722</v>
      </c>
      <c r="D130" s="228"/>
      <c r="E130" s="228"/>
      <c r="F130" s="229" t="s">
        <v>715</v>
      </c>
      <c r="G130" s="228"/>
      <c r="H130" s="228" t="s">
        <v>723</v>
      </c>
      <c r="I130" s="228" t="s">
        <v>711</v>
      </c>
      <c r="J130" s="228">
        <v>15</v>
      </c>
      <c r="K130" s="248"/>
    </row>
    <row r="131" spans="2:11" ht="15" customHeight="1">
      <c r="B131" s="246"/>
      <c r="C131" s="228" t="s">
        <v>724</v>
      </c>
      <c r="D131" s="228"/>
      <c r="E131" s="228"/>
      <c r="F131" s="229" t="s">
        <v>715</v>
      </c>
      <c r="G131" s="228"/>
      <c r="H131" s="228" t="s">
        <v>725</v>
      </c>
      <c r="I131" s="228" t="s">
        <v>711</v>
      </c>
      <c r="J131" s="228">
        <v>20</v>
      </c>
      <c r="K131" s="248"/>
    </row>
    <row r="132" spans="2:11" ht="15" customHeight="1">
      <c r="B132" s="246"/>
      <c r="C132" s="228" t="s">
        <v>726</v>
      </c>
      <c r="D132" s="228"/>
      <c r="E132" s="228"/>
      <c r="F132" s="229" t="s">
        <v>715</v>
      </c>
      <c r="G132" s="228"/>
      <c r="H132" s="228" t="s">
        <v>727</v>
      </c>
      <c r="I132" s="228" t="s">
        <v>711</v>
      </c>
      <c r="J132" s="228">
        <v>20</v>
      </c>
      <c r="K132" s="248"/>
    </row>
    <row r="133" spans="2:11" ht="15" customHeight="1">
      <c r="B133" s="246"/>
      <c r="C133" s="206" t="s">
        <v>714</v>
      </c>
      <c r="D133" s="206"/>
      <c r="E133" s="206"/>
      <c r="F133" s="226" t="s">
        <v>715</v>
      </c>
      <c r="G133" s="206"/>
      <c r="H133" s="206" t="s">
        <v>749</v>
      </c>
      <c r="I133" s="206" t="s">
        <v>711</v>
      </c>
      <c r="J133" s="206">
        <v>50</v>
      </c>
      <c r="K133" s="248"/>
    </row>
    <row r="134" spans="2:11" ht="15" customHeight="1">
      <c r="B134" s="246"/>
      <c r="C134" s="206" t="s">
        <v>728</v>
      </c>
      <c r="D134" s="206"/>
      <c r="E134" s="206"/>
      <c r="F134" s="226" t="s">
        <v>715</v>
      </c>
      <c r="G134" s="206"/>
      <c r="H134" s="206" t="s">
        <v>749</v>
      </c>
      <c r="I134" s="206" t="s">
        <v>711</v>
      </c>
      <c r="J134" s="206">
        <v>50</v>
      </c>
      <c r="K134" s="248"/>
    </row>
    <row r="135" spans="2:11" ht="15" customHeight="1">
      <c r="B135" s="246"/>
      <c r="C135" s="206" t="s">
        <v>734</v>
      </c>
      <c r="D135" s="206"/>
      <c r="E135" s="206"/>
      <c r="F135" s="226" t="s">
        <v>715</v>
      </c>
      <c r="G135" s="206"/>
      <c r="H135" s="206" t="s">
        <v>749</v>
      </c>
      <c r="I135" s="206" t="s">
        <v>711</v>
      </c>
      <c r="J135" s="206">
        <v>50</v>
      </c>
      <c r="K135" s="248"/>
    </row>
    <row r="136" spans="2:11" ht="15" customHeight="1">
      <c r="B136" s="246"/>
      <c r="C136" s="206" t="s">
        <v>736</v>
      </c>
      <c r="D136" s="206"/>
      <c r="E136" s="206"/>
      <c r="F136" s="226" t="s">
        <v>715</v>
      </c>
      <c r="G136" s="206"/>
      <c r="H136" s="206" t="s">
        <v>749</v>
      </c>
      <c r="I136" s="206" t="s">
        <v>711</v>
      </c>
      <c r="J136" s="206">
        <v>50</v>
      </c>
      <c r="K136" s="248"/>
    </row>
    <row r="137" spans="2:11" ht="15" customHeight="1">
      <c r="B137" s="246"/>
      <c r="C137" s="206" t="s">
        <v>737</v>
      </c>
      <c r="D137" s="206"/>
      <c r="E137" s="206"/>
      <c r="F137" s="226" t="s">
        <v>715</v>
      </c>
      <c r="G137" s="206"/>
      <c r="H137" s="206" t="s">
        <v>762</v>
      </c>
      <c r="I137" s="206" t="s">
        <v>711</v>
      </c>
      <c r="J137" s="206">
        <v>255</v>
      </c>
      <c r="K137" s="248"/>
    </row>
    <row r="138" spans="2:11" ht="15" customHeight="1">
      <c r="B138" s="246"/>
      <c r="C138" s="206" t="s">
        <v>739</v>
      </c>
      <c r="D138" s="206"/>
      <c r="E138" s="206"/>
      <c r="F138" s="226" t="s">
        <v>709</v>
      </c>
      <c r="G138" s="206"/>
      <c r="H138" s="206" t="s">
        <v>763</v>
      </c>
      <c r="I138" s="206" t="s">
        <v>741</v>
      </c>
      <c r="J138" s="206"/>
      <c r="K138" s="248"/>
    </row>
    <row r="139" spans="2:11" ht="15" customHeight="1">
      <c r="B139" s="246"/>
      <c r="C139" s="206" t="s">
        <v>742</v>
      </c>
      <c r="D139" s="206"/>
      <c r="E139" s="206"/>
      <c r="F139" s="226" t="s">
        <v>709</v>
      </c>
      <c r="G139" s="206"/>
      <c r="H139" s="206" t="s">
        <v>764</v>
      </c>
      <c r="I139" s="206" t="s">
        <v>744</v>
      </c>
      <c r="J139" s="206"/>
      <c r="K139" s="248"/>
    </row>
    <row r="140" spans="2:11" ht="15" customHeight="1">
      <c r="B140" s="246"/>
      <c r="C140" s="206" t="s">
        <v>745</v>
      </c>
      <c r="D140" s="206"/>
      <c r="E140" s="206"/>
      <c r="F140" s="226" t="s">
        <v>709</v>
      </c>
      <c r="G140" s="206"/>
      <c r="H140" s="206" t="s">
        <v>745</v>
      </c>
      <c r="I140" s="206" t="s">
        <v>744</v>
      </c>
      <c r="J140" s="206"/>
      <c r="K140" s="248"/>
    </row>
    <row r="141" spans="2:11" ht="15" customHeight="1">
      <c r="B141" s="246"/>
      <c r="C141" s="206" t="s">
        <v>39</v>
      </c>
      <c r="D141" s="206"/>
      <c r="E141" s="206"/>
      <c r="F141" s="226" t="s">
        <v>709</v>
      </c>
      <c r="G141" s="206"/>
      <c r="H141" s="206" t="s">
        <v>765</v>
      </c>
      <c r="I141" s="206" t="s">
        <v>744</v>
      </c>
      <c r="J141" s="206"/>
      <c r="K141" s="248"/>
    </row>
    <row r="142" spans="2:11" ht="15" customHeight="1">
      <c r="B142" s="246"/>
      <c r="C142" s="206" t="s">
        <v>766</v>
      </c>
      <c r="D142" s="206"/>
      <c r="E142" s="206"/>
      <c r="F142" s="226" t="s">
        <v>709</v>
      </c>
      <c r="G142" s="206"/>
      <c r="H142" s="206" t="s">
        <v>767</v>
      </c>
      <c r="I142" s="206" t="s">
        <v>744</v>
      </c>
      <c r="J142" s="206"/>
      <c r="K142" s="248"/>
    </row>
    <row r="143" spans="2:11" ht="15" customHeight="1">
      <c r="B143" s="249"/>
      <c r="C143" s="250"/>
      <c r="D143" s="250"/>
      <c r="E143" s="250"/>
      <c r="F143" s="250"/>
      <c r="G143" s="250"/>
      <c r="H143" s="250"/>
      <c r="I143" s="250"/>
      <c r="J143" s="250"/>
      <c r="K143" s="251"/>
    </row>
    <row r="144" spans="2:11" ht="18.75" customHeight="1">
      <c r="B144" s="203"/>
      <c r="C144" s="203"/>
      <c r="D144" s="203"/>
      <c r="E144" s="203"/>
      <c r="F144" s="238"/>
      <c r="G144" s="203"/>
      <c r="H144" s="203"/>
      <c r="I144" s="203"/>
      <c r="J144" s="203"/>
      <c r="K144" s="203"/>
    </row>
    <row r="145" spans="2:11" ht="18.75" customHeight="1">
      <c r="B145" s="213"/>
      <c r="C145" s="213"/>
      <c r="D145" s="213"/>
      <c r="E145" s="213"/>
      <c r="F145" s="213"/>
      <c r="G145" s="213"/>
      <c r="H145" s="213"/>
      <c r="I145" s="213"/>
      <c r="J145" s="213"/>
      <c r="K145" s="213"/>
    </row>
    <row r="146" spans="2:11" ht="7.5" customHeight="1">
      <c r="B146" s="214"/>
      <c r="C146" s="215"/>
      <c r="D146" s="215"/>
      <c r="E146" s="215"/>
      <c r="F146" s="215"/>
      <c r="G146" s="215"/>
      <c r="H146" s="215"/>
      <c r="I146" s="215"/>
      <c r="J146" s="215"/>
      <c r="K146" s="216"/>
    </row>
    <row r="147" spans="2:11" ht="45" customHeight="1">
      <c r="B147" s="217"/>
      <c r="C147" s="328" t="s">
        <v>768</v>
      </c>
      <c r="D147" s="328"/>
      <c r="E147" s="328"/>
      <c r="F147" s="328"/>
      <c r="G147" s="328"/>
      <c r="H147" s="328"/>
      <c r="I147" s="328"/>
      <c r="J147" s="328"/>
      <c r="K147" s="218"/>
    </row>
    <row r="148" spans="2:11" ht="17.25" customHeight="1">
      <c r="B148" s="217"/>
      <c r="C148" s="219" t="s">
        <v>703</v>
      </c>
      <c r="D148" s="219"/>
      <c r="E148" s="219"/>
      <c r="F148" s="219" t="s">
        <v>704</v>
      </c>
      <c r="G148" s="220"/>
      <c r="H148" s="219" t="s">
        <v>55</v>
      </c>
      <c r="I148" s="219" t="s">
        <v>58</v>
      </c>
      <c r="J148" s="219" t="s">
        <v>705</v>
      </c>
      <c r="K148" s="218"/>
    </row>
    <row r="149" spans="2:11" ht="17.25" customHeight="1">
      <c r="B149" s="217"/>
      <c r="C149" s="221" t="s">
        <v>706</v>
      </c>
      <c r="D149" s="221"/>
      <c r="E149" s="221"/>
      <c r="F149" s="222" t="s">
        <v>707</v>
      </c>
      <c r="G149" s="223"/>
      <c r="H149" s="221"/>
      <c r="I149" s="221"/>
      <c r="J149" s="221" t="s">
        <v>708</v>
      </c>
      <c r="K149" s="218"/>
    </row>
    <row r="150" spans="2:11" ht="5.25" customHeight="1">
      <c r="B150" s="227"/>
      <c r="C150" s="224"/>
      <c r="D150" s="224"/>
      <c r="E150" s="224"/>
      <c r="F150" s="224"/>
      <c r="G150" s="225"/>
      <c r="H150" s="224"/>
      <c r="I150" s="224"/>
      <c r="J150" s="224"/>
      <c r="K150" s="248"/>
    </row>
    <row r="151" spans="2:11" ht="15" customHeight="1">
      <c r="B151" s="227"/>
      <c r="C151" s="252" t="s">
        <v>712</v>
      </c>
      <c r="D151" s="206"/>
      <c r="E151" s="206"/>
      <c r="F151" s="253" t="s">
        <v>709</v>
      </c>
      <c r="G151" s="206"/>
      <c r="H151" s="252" t="s">
        <v>749</v>
      </c>
      <c r="I151" s="252" t="s">
        <v>711</v>
      </c>
      <c r="J151" s="252">
        <v>120</v>
      </c>
      <c r="K151" s="248"/>
    </row>
    <row r="152" spans="2:11" ht="15" customHeight="1">
      <c r="B152" s="227"/>
      <c r="C152" s="252" t="s">
        <v>758</v>
      </c>
      <c r="D152" s="206"/>
      <c r="E152" s="206"/>
      <c r="F152" s="253" t="s">
        <v>709</v>
      </c>
      <c r="G152" s="206"/>
      <c r="H152" s="252" t="s">
        <v>769</v>
      </c>
      <c r="I152" s="252" t="s">
        <v>711</v>
      </c>
      <c r="J152" s="252" t="s">
        <v>760</v>
      </c>
      <c r="K152" s="248"/>
    </row>
    <row r="153" spans="2:11" ht="15" customHeight="1">
      <c r="B153" s="227"/>
      <c r="C153" s="252" t="s">
        <v>657</v>
      </c>
      <c r="D153" s="206"/>
      <c r="E153" s="206"/>
      <c r="F153" s="253" t="s">
        <v>709</v>
      </c>
      <c r="G153" s="206"/>
      <c r="H153" s="252" t="s">
        <v>770</v>
      </c>
      <c r="I153" s="252" t="s">
        <v>711</v>
      </c>
      <c r="J153" s="252" t="s">
        <v>760</v>
      </c>
      <c r="K153" s="248"/>
    </row>
    <row r="154" spans="2:11" ht="15" customHeight="1">
      <c r="B154" s="227"/>
      <c r="C154" s="252" t="s">
        <v>714</v>
      </c>
      <c r="D154" s="206"/>
      <c r="E154" s="206"/>
      <c r="F154" s="253" t="s">
        <v>715</v>
      </c>
      <c r="G154" s="206"/>
      <c r="H154" s="252" t="s">
        <v>749</v>
      </c>
      <c r="I154" s="252" t="s">
        <v>711</v>
      </c>
      <c r="J154" s="252">
        <v>50</v>
      </c>
      <c r="K154" s="248"/>
    </row>
    <row r="155" spans="2:11" ht="15" customHeight="1">
      <c r="B155" s="227"/>
      <c r="C155" s="252" t="s">
        <v>717</v>
      </c>
      <c r="D155" s="206"/>
      <c r="E155" s="206"/>
      <c r="F155" s="253" t="s">
        <v>709</v>
      </c>
      <c r="G155" s="206"/>
      <c r="H155" s="252" t="s">
        <v>749</v>
      </c>
      <c r="I155" s="252" t="s">
        <v>719</v>
      </c>
      <c r="J155" s="252"/>
      <c r="K155" s="248"/>
    </row>
    <row r="156" spans="2:11" ht="15" customHeight="1">
      <c r="B156" s="227"/>
      <c r="C156" s="252" t="s">
        <v>728</v>
      </c>
      <c r="D156" s="206"/>
      <c r="E156" s="206"/>
      <c r="F156" s="253" t="s">
        <v>715</v>
      </c>
      <c r="G156" s="206"/>
      <c r="H156" s="252" t="s">
        <v>749</v>
      </c>
      <c r="I156" s="252" t="s">
        <v>711</v>
      </c>
      <c r="J156" s="252">
        <v>50</v>
      </c>
      <c r="K156" s="248"/>
    </row>
    <row r="157" spans="2:11" ht="15" customHeight="1">
      <c r="B157" s="227"/>
      <c r="C157" s="252" t="s">
        <v>736</v>
      </c>
      <c r="D157" s="206"/>
      <c r="E157" s="206"/>
      <c r="F157" s="253" t="s">
        <v>715</v>
      </c>
      <c r="G157" s="206"/>
      <c r="H157" s="252" t="s">
        <v>749</v>
      </c>
      <c r="I157" s="252" t="s">
        <v>711</v>
      </c>
      <c r="J157" s="252">
        <v>50</v>
      </c>
      <c r="K157" s="248"/>
    </row>
    <row r="158" spans="2:11" ht="15" customHeight="1">
      <c r="B158" s="227"/>
      <c r="C158" s="252" t="s">
        <v>734</v>
      </c>
      <c r="D158" s="206"/>
      <c r="E158" s="206"/>
      <c r="F158" s="253" t="s">
        <v>715</v>
      </c>
      <c r="G158" s="206"/>
      <c r="H158" s="252" t="s">
        <v>749</v>
      </c>
      <c r="I158" s="252" t="s">
        <v>711</v>
      </c>
      <c r="J158" s="252">
        <v>50</v>
      </c>
      <c r="K158" s="248"/>
    </row>
    <row r="159" spans="2:11" ht="15" customHeight="1">
      <c r="B159" s="227"/>
      <c r="C159" s="252" t="s">
        <v>91</v>
      </c>
      <c r="D159" s="206"/>
      <c r="E159" s="206"/>
      <c r="F159" s="253" t="s">
        <v>709</v>
      </c>
      <c r="G159" s="206"/>
      <c r="H159" s="252" t="s">
        <v>771</v>
      </c>
      <c r="I159" s="252" t="s">
        <v>711</v>
      </c>
      <c r="J159" s="252" t="s">
        <v>772</v>
      </c>
      <c r="K159" s="248"/>
    </row>
    <row r="160" spans="2:11" ht="15" customHeight="1">
      <c r="B160" s="227"/>
      <c r="C160" s="252" t="s">
        <v>773</v>
      </c>
      <c r="D160" s="206"/>
      <c r="E160" s="206"/>
      <c r="F160" s="253" t="s">
        <v>709</v>
      </c>
      <c r="G160" s="206"/>
      <c r="H160" s="252" t="s">
        <v>774</v>
      </c>
      <c r="I160" s="252" t="s">
        <v>744</v>
      </c>
      <c r="J160" s="252"/>
      <c r="K160" s="248"/>
    </row>
    <row r="161" spans="2:11" ht="15" customHeight="1">
      <c r="B161" s="254"/>
      <c r="C161" s="236"/>
      <c r="D161" s="236"/>
      <c r="E161" s="236"/>
      <c r="F161" s="236"/>
      <c r="G161" s="236"/>
      <c r="H161" s="236"/>
      <c r="I161" s="236"/>
      <c r="J161" s="236"/>
      <c r="K161" s="255"/>
    </row>
    <row r="162" spans="2:11" ht="18.75" customHeight="1">
      <c r="B162" s="203"/>
      <c r="C162" s="206"/>
      <c r="D162" s="206"/>
      <c r="E162" s="206"/>
      <c r="F162" s="226"/>
      <c r="G162" s="206"/>
      <c r="H162" s="206"/>
      <c r="I162" s="206"/>
      <c r="J162" s="206"/>
      <c r="K162" s="203"/>
    </row>
    <row r="163" spans="2:11" ht="18.75" customHeight="1">
      <c r="B163" s="213"/>
      <c r="C163" s="213"/>
      <c r="D163" s="213"/>
      <c r="E163" s="213"/>
      <c r="F163" s="213"/>
      <c r="G163" s="213"/>
      <c r="H163" s="213"/>
      <c r="I163" s="213"/>
      <c r="J163" s="213"/>
      <c r="K163" s="213"/>
    </row>
    <row r="164" spans="2:11" ht="7.5" customHeight="1">
      <c r="B164" s="195"/>
      <c r="C164" s="196"/>
      <c r="D164" s="196"/>
      <c r="E164" s="196"/>
      <c r="F164" s="196"/>
      <c r="G164" s="196"/>
      <c r="H164" s="196"/>
      <c r="I164" s="196"/>
      <c r="J164" s="196"/>
      <c r="K164" s="197"/>
    </row>
    <row r="165" spans="2:11" ht="45" customHeight="1">
      <c r="B165" s="198"/>
      <c r="C165" s="327" t="s">
        <v>775</v>
      </c>
      <c r="D165" s="327"/>
      <c r="E165" s="327"/>
      <c r="F165" s="327"/>
      <c r="G165" s="327"/>
      <c r="H165" s="327"/>
      <c r="I165" s="327"/>
      <c r="J165" s="327"/>
      <c r="K165" s="199"/>
    </row>
    <row r="166" spans="2:11" ht="17.25" customHeight="1">
      <c r="B166" s="198"/>
      <c r="C166" s="219" t="s">
        <v>703</v>
      </c>
      <c r="D166" s="219"/>
      <c r="E166" s="219"/>
      <c r="F166" s="219" t="s">
        <v>704</v>
      </c>
      <c r="G166" s="256"/>
      <c r="H166" s="257" t="s">
        <v>55</v>
      </c>
      <c r="I166" s="257" t="s">
        <v>58</v>
      </c>
      <c r="J166" s="219" t="s">
        <v>705</v>
      </c>
      <c r="K166" s="199"/>
    </row>
    <row r="167" spans="2:11" ht="17.25" customHeight="1">
      <c r="B167" s="200"/>
      <c r="C167" s="221" t="s">
        <v>706</v>
      </c>
      <c r="D167" s="221"/>
      <c r="E167" s="221"/>
      <c r="F167" s="222" t="s">
        <v>707</v>
      </c>
      <c r="G167" s="258"/>
      <c r="H167" s="259"/>
      <c r="I167" s="259"/>
      <c r="J167" s="221" t="s">
        <v>708</v>
      </c>
      <c r="K167" s="201"/>
    </row>
    <row r="168" spans="2:11" ht="5.25" customHeight="1">
      <c r="B168" s="227"/>
      <c r="C168" s="224"/>
      <c r="D168" s="224"/>
      <c r="E168" s="224"/>
      <c r="F168" s="224"/>
      <c r="G168" s="225"/>
      <c r="H168" s="224"/>
      <c r="I168" s="224"/>
      <c r="J168" s="224"/>
      <c r="K168" s="248"/>
    </row>
    <row r="169" spans="2:11" ht="15" customHeight="1">
      <c r="B169" s="227"/>
      <c r="C169" s="206" t="s">
        <v>712</v>
      </c>
      <c r="D169" s="206"/>
      <c r="E169" s="206"/>
      <c r="F169" s="226" t="s">
        <v>709</v>
      </c>
      <c r="G169" s="206"/>
      <c r="H169" s="206" t="s">
        <v>749</v>
      </c>
      <c r="I169" s="206" t="s">
        <v>711</v>
      </c>
      <c r="J169" s="206">
        <v>120</v>
      </c>
      <c r="K169" s="248"/>
    </row>
    <row r="170" spans="2:11" ht="15" customHeight="1">
      <c r="B170" s="227"/>
      <c r="C170" s="206" t="s">
        <v>758</v>
      </c>
      <c r="D170" s="206"/>
      <c r="E170" s="206"/>
      <c r="F170" s="226" t="s">
        <v>709</v>
      </c>
      <c r="G170" s="206"/>
      <c r="H170" s="206" t="s">
        <v>759</v>
      </c>
      <c r="I170" s="206" t="s">
        <v>711</v>
      </c>
      <c r="J170" s="206" t="s">
        <v>760</v>
      </c>
      <c r="K170" s="248"/>
    </row>
    <row r="171" spans="2:11" ht="15" customHeight="1">
      <c r="B171" s="227"/>
      <c r="C171" s="206" t="s">
        <v>657</v>
      </c>
      <c r="D171" s="206"/>
      <c r="E171" s="206"/>
      <c r="F171" s="226" t="s">
        <v>709</v>
      </c>
      <c r="G171" s="206"/>
      <c r="H171" s="206" t="s">
        <v>776</v>
      </c>
      <c r="I171" s="206" t="s">
        <v>711</v>
      </c>
      <c r="J171" s="206" t="s">
        <v>760</v>
      </c>
      <c r="K171" s="248"/>
    </row>
    <row r="172" spans="2:11" ht="15" customHeight="1">
      <c r="B172" s="227"/>
      <c r="C172" s="206" t="s">
        <v>714</v>
      </c>
      <c r="D172" s="206"/>
      <c r="E172" s="206"/>
      <c r="F172" s="226" t="s">
        <v>715</v>
      </c>
      <c r="G172" s="206"/>
      <c r="H172" s="206" t="s">
        <v>776</v>
      </c>
      <c r="I172" s="206" t="s">
        <v>711</v>
      </c>
      <c r="J172" s="206">
        <v>50</v>
      </c>
      <c r="K172" s="248"/>
    </row>
    <row r="173" spans="2:11" ht="15" customHeight="1">
      <c r="B173" s="227"/>
      <c r="C173" s="206" t="s">
        <v>717</v>
      </c>
      <c r="D173" s="206"/>
      <c r="E173" s="206"/>
      <c r="F173" s="226" t="s">
        <v>709</v>
      </c>
      <c r="G173" s="206"/>
      <c r="H173" s="206" t="s">
        <v>776</v>
      </c>
      <c r="I173" s="206" t="s">
        <v>719</v>
      </c>
      <c r="J173" s="206"/>
      <c r="K173" s="248"/>
    </row>
    <row r="174" spans="2:11" ht="15" customHeight="1">
      <c r="B174" s="227"/>
      <c r="C174" s="206" t="s">
        <v>728</v>
      </c>
      <c r="D174" s="206"/>
      <c r="E174" s="206"/>
      <c r="F174" s="226" t="s">
        <v>715</v>
      </c>
      <c r="G174" s="206"/>
      <c r="H174" s="206" t="s">
        <v>776</v>
      </c>
      <c r="I174" s="206" t="s">
        <v>711</v>
      </c>
      <c r="J174" s="206">
        <v>50</v>
      </c>
      <c r="K174" s="248"/>
    </row>
    <row r="175" spans="2:11" ht="15" customHeight="1">
      <c r="B175" s="227"/>
      <c r="C175" s="206" t="s">
        <v>736</v>
      </c>
      <c r="D175" s="206"/>
      <c r="E175" s="206"/>
      <c r="F175" s="226" t="s">
        <v>715</v>
      </c>
      <c r="G175" s="206"/>
      <c r="H175" s="206" t="s">
        <v>776</v>
      </c>
      <c r="I175" s="206" t="s">
        <v>711</v>
      </c>
      <c r="J175" s="206">
        <v>50</v>
      </c>
      <c r="K175" s="248"/>
    </row>
    <row r="176" spans="2:11" ht="15" customHeight="1">
      <c r="B176" s="227"/>
      <c r="C176" s="206" t="s">
        <v>734</v>
      </c>
      <c r="D176" s="206"/>
      <c r="E176" s="206"/>
      <c r="F176" s="226" t="s">
        <v>715</v>
      </c>
      <c r="G176" s="206"/>
      <c r="H176" s="206" t="s">
        <v>776</v>
      </c>
      <c r="I176" s="206" t="s">
        <v>711</v>
      </c>
      <c r="J176" s="206">
        <v>50</v>
      </c>
      <c r="K176" s="248"/>
    </row>
    <row r="177" spans="2:11" ht="15" customHeight="1">
      <c r="B177" s="227"/>
      <c r="C177" s="206" t="s">
        <v>113</v>
      </c>
      <c r="D177" s="206"/>
      <c r="E177" s="206"/>
      <c r="F177" s="226" t="s">
        <v>709</v>
      </c>
      <c r="G177" s="206"/>
      <c r="H177" s="206" t="s">
        <v>777</v>
      </c>
      <c r="I177" s="206" t="s">
        <v>778</v>
      </c>
      <c r="J177" s="206"/>
      <c r="K177" s="248"/>
    </row>
    <row r="178" spans="2:11" ht="15" customHeight="1">
      <c r="B178" s="227"/>
      <c r="C178" s="206" t="s">
        <v>58</v>
      </c>
      <c r="D178" s="206"/>
      <c r="E178" s="206"/>
      <c r="F178" s="226" t="s">
        <v>709</v>
      </c>
      <c r="G178" s="206"/>
      <c r="H178" s="206" t="s">
        <v>779</v>
      </c>
      <c r="I178" s="206" t="s">
        <v>780</v>
      </c>
      <c r="J178" s="206">
        <v>1</v>
      </c>
      <c r="K178" s="248"/>
    </row>
    <row r="179" spans="2:11" ht="15" customHeight="1">
      <c r="B179" s="227"/>
      <c r="C179" s="206" t="s">
        <v>54</v>
      </c>
      <c r="D179" s="206"/>
      <c r="E179" s="206"/>
      <c r="F179" s="226" t="s">
        <v>709</v>
      </c>
      <c r="G179" s="206"/>
      <c r="H179" s="206" t="s">
        <v>781</v>
      </c>
      <c r="I179" s="206" t="s">
        <v>711</v>
      </c>
      <c r="J179" s="206">
        <v>20</v>
      </c>
      <c r="K179" s="248"/>
    </row>
    <row r="180" spans="2:11" ht="15" customHeight="1">
      <c r="B180" s="227"/>
      <c r="C180" s="206" t="s">
        <v>55</v>
      </c>
      <c r="D180" s="206"/>
      <c r="E180" s="206"/>
      <c r="F180" s="226" t="s">
        <v>709</v>
      </c>
      <c r="G180" s="206"/>
      <c r="H180" s="206" t="s">
        <v>782</v>
      </c>
      <c r="I180" s="206" t="s">
        <v>711</v>
      </c>
      <c r="J180" s="206">
        <v>255</v>
      </c>
      <c r="K180" s="248"/>
    </row>
    <row r="181" spans="2:11" ht="15" customHeight="1">
      <c r="B181" s="227"/>
      <c r="C181" s="206" t="s">
        <v>114</v>
      </c>
      <c r="D181" s="206"/>
      <c r="E181" s="206"/>
      <c r="F181" s="226" t="s">
        <v>709</v>
      </c>
      <c r="G181" s="206"/>
      <c r="H181" s="206" t="s">
        <v>673</v>
      </c>
      <c r="I181" s="206" t="s">
        <v>711</v>
      </c>
      <c r="J181" s="206">
        <v>10</v>
      </c>
      <c r="K181" s="248"/>
    </row>
    <row r="182" spans="2:11" ht="15" customHeight="1">
      <c r="B182" s="227"/>
      <c r="C182" s="206" t="s">
        <v>115</v>
      </c>
      <c r="D182" s="206"/>
      <c r="E182" s="206"/>
      <c r="F182" s="226" t="s">
        <v>709</v>
      </c>
      <c r="G182" s="206"/>
      <c r="H182" s="206" t="s">
        <v>783</v>
      </c>
      <c r="I182" s="206" t="s">
        <v>744</v>
      </c>
      <c r="J182" s="206"/>
      <c r="K182" s="248"/>
    </row>
    <row r="183" spans="2:11" ht="15" customHeight="1">
      <c r="B183" s="227"/>
      <c r="C183" s="206" t="s">
        <v>784</v>
      </c>
      <c r="D183" s="206"/>
      <c r="E183" s="206"/>
      <c r="F183" s="226" t="s">
        <v>709</v>
      </c>
      <c r="G183" s="206"/>
      <c r="H183" s="206" t="s">
        <v>785</v>
      </c>
      <c r="I183" s="206" t="s">
        <v>744</v>
      </c>
      <c r="J183" s="206"/>
      <c r="K183" s="248"/>
    </row>
    <row r="184" spans="2:11" ht="15" customHeight="1">
      <c r="B184" s="227"/>
      <c r="C184" s="206" t="s">
        <v>773</v>
      </c>
      <c r="D184" s="206"/>
      <c r="E184" s="206"/>
      <c r="F184" s="226" t="s">
        <v>709</v>
      </c>
      <c r="G184" s="206"/>
      <c r="H184" s="206" t="s">
        <v>786</v>
      </c>
      <c r="I184" s="206" t="s">
        <v>744</v>
      </c>
      <c r="J184" s="206"/>
      <c r="K184" s="248"/>
    </row>
    <row r="185" spans="2:11" ht="15" customHeight="1">
      <c r="B185" s="227"/>
      <c r="C185" s="206" t="s">
        <v>117</v>
      </c>
      <c r="D185" s="206"/>
      <c r="E185" s="206"/>
      <c r="F185" s="226" t="s">
        <v>715</v>
      </c>
      <c r="G185" s="206"/>
      <c r="H185" s="206" t="s">
        <v>787</v>
      </c>
      <c r="I185" s="206" t="s">
        <v>711</v>
      </c>
      <c r="J185" s="206">
        <v>50</v>
      </c>
      <c r="K185" s="248"/>
    </row>
    <row r="186" spans="2:11" ht="15" customHeight="1">
      <c r="B186" s="227"/>
      <c r="C186" s="206" t="s">
        <v>788</v>
      </c>
      <c r="D186" s="206"/>
      <c r="E186" s="206"/>
      <c r="F186" s="226" t="s">
        <v>715</v>
      </c>
      <c r="G186" s="206"/>
      <c r="H186" s="206" t="s">
        <v>789</v>
      </c>
      <c r="I186" s="206" t="s">
        <v>790</v>
      </c>
      <c r="J186" s="206"/>
      <c r="K186" s="248"/>
    </row>
    <row r="187" spans="2:11" ht="15" customHeight="1">
      <c r="B187" s="227"/>
      <c r="C187" s="206" t="s">
        <v>791</v>
      </c>
      <c r="D187" s="206"/>
      <c r="E187" s="206"/>
      <c r="F187" s="226" t="s">
        <v>715</v>
      </c>
      <c r="G187" s="206"/>
      <c r="H187" s="206" t="s">
        <v>792</v>
      </c>
      <c r="I187" s="206" t="s">
        <v>790</v>
      </c>
      <c r="J187" s="206"/>
      <c r="K187" s="248"/>
    </row>
    <row r="188" spans="2:11" ht="15" customHeight="1">
      <c r="B188" s="227"/>
      <c r="C188" s="206" t="s">
        <v>793</v>
      </c>
      <c r="D188" s="206"/>
      <c r="E188" s="206"/>
      <c r="F188" s="226" t="s">
        <v>715</v>
      </c>
      <c r="G188" s="206"/>
      <c r="H188" s="206" t="s">
        <v>794</v>
      </c>
      <c r="I188" s="206" t="s">
        <v>790</v>
      </c>
      <c r="J188" s="206"/>
      <c r="K188" s="248"/>
    </row>
    <row r="189" spans="2:11" ht="15" customHeight="1">
      <c r="B189" s="227"/>
      <c r="C189" s="260" t="s">
        <v>795</v>
      </c>
      <c r="D189" s="206"/>
      <c r="E189" s="206"/>
      <c r="F189" s="226" t="s">
        <v>715</v>
      </c>
      <c r="G189" s="206"/>
      <c r="H189" s="206" t="s">
        <v>796</v>
      </c>
      <c r="I189" s="206" t="s">
        <v>797</v>
      </c>
      <c r="J189" s="261" t="s">
        <v>798</v>
      </c>
      <c r="K189" s="248"/>
    </row>
    <row r="190" spans="2:11" ht="15" customHeight="1">
      <c r="B190" s="227"/>
      <c r="C190" s="212" t="s">
        <v>43</v>
      </c>
      <c r="D190" s="206"/>
      <c r="E190" s="206"/>
      <c r="F190" s="226" t="s">
        <v>709</v>
      </c>
      <c r="G190" s="206"/>
      <c r="H190" s="203" t="s">
        <v>799</v>
      </c>
      <c r="I190" s="206" t="s">
        <v>800</v>
      </c>
      <c r="J190" s="206"/>
      <c r="K190" s="248"/>
    </row>
    <row r="191" spans="2:11" ht="15" customHeight="1">
      <c r="B191" s="227"/>
      <c r="C191" s="212" t="s">
        <v>801</v>
      </c>
      <c r="D191" s="206"/>
      <c r="E191" s="206"/>
      <c r="F191" s="226" t="s">
        <v>709</v>
      </c>
      <c r="G191" s="206"/>
      <c r="H191" s="206" t="s">
        <v>802</v>
      </c>
      <c r="I191" s="206" t="s">
        <v>744</v>
      </c>
      <c r="J191" s="206"/>
      <c r="K191" s="248"/>
    </row>
    <row r="192" spans="2:11" ht="15" customHeight="1">
      <c r="B192" s="227"/>
      <c r="C192" s="212" t="s">
        <v>803</v>
      </c>
      <c r="D192" s="206"/>
      <c r="E192" s="206"/>
      <c r="F192" s="226" t="s">
        <v>709</v>
      </c>
      <c r="G192" s="206"/>
      <c r="H192" s="206" t="s">
        <v>804</v>
      </c>
      <c r="I192" s="206" t="s">
        <v>744</v>
      </c>
      <c r="J192" s="206"/>
      <c r="K192" s="248"/>
    </row>
    <row r="193" spans="2:11" ht="15" customHeight="1">
      <c r="B193" s="227"/>
      <c r="C193" s="212" t="s">
        <v>805</v>
      </c>
      <c r="D193" s="206"/>
      <c r="E193" s="206"/>
      <c r="F193" s="226" t="s">
        <v>715</v>
      </c>
      <c r="G193" s="206"/>
      <c r="H193" s="206" t="s">
        <v>806</v>
      </c>
      <c r="I193" s="206" t="s">
        <v>744</v>
      </c>
      <c r="J193" s="206"/>
      <c r="K193" s="248"/>
    </row>
    <row r="194" spans="2:11" ht="15" customHeight="1">
      <c r="B194" s="254"/>
      <c r="C194" s="262"/>
      <c r="D194" s="236"/>
      <c r="E194" s="236"/>
      <c r="F194" s="236"/>
      <c r="G194" s="236"/>
      <c r="H194" s="236"/>
      <c r="I194" s="236"/>
      <c r="J194" s="236"/>
      <c r="K194" s="255"/>
    </row>
    <row r="195" spans="2:11" ht="18.75" customHeight="1">
      <c r="B195" s="203"/>
      <c r="C195" s="206"/>
      <c r="D195" s="206"/>
      <c r="E195" s="206"/>
      <c r="F195" s="226"/>
      <c r="G195" s="206"/>
      <c r="H195" s="206"/>
      <c r="I195" s="206"/>
      <c r="J195" s="206"/>
      <c r="K195" s="203"/>
    </row>
    <row r="196" spans="2:11" ht="18.75" customHeight="1">
      <c r="B196" s="203"/>
      <c r="C196" s="206"/>
      <c r="D196" s="206"/>
      <c r="E196" s="206"/>
      <c r="F196" s="226"/>
      <c r="G196" s="206"/>
      <c r="H196" s="206"/>
      <c r="I196" s="206"/>
      <c r="J196" s="206"/>
      <c r="K196" s="203"/>
    </row>
    <row r="197" spans="2:11" ht="18.75" customHeight="1">
      <c r="B197" s="213"/>
      <c r="C197" s="213"/>
      <c r="D197" s="213"/>
      <c r="E197" s="213"/>
      <c r="F197" s="213"/>
      <c r="G197" s="213"/>
      <c r="H197" s="213"/>
      <c r="I197" s="213"/>
      <c r="J197" s="213"/>
      <c r="K197" s="213"/>
    </row>
    <row r="198" spans="2:11" ht="13.5">
      <c r="B198" s="195"/>
      <c r="C198" s="196"/>
      <c r="D198" s="196"/>
      <c r="E198" s="196"/>
      <c r="F198" s="196"/>
      <c r="G198" s="196"/>
      <c r="H198" s="196"/>
      <c r="I198" s="196"/>
      <c r="J198" s="196"/>
      <c r="K198" s="197"/>
    </row>
    <row r="199" spans="2:11" ht="21">
      <c r="B199" s="198"/>
      <c r="C199" s="327" t="s">
        <v>807</v>
      </c>
      <c r="D199" s="327"/>
      <c r="E199" s="327"/>
      <c r="F199" s="327"/>
      <c r="G199" s="327"/>
      <c r="H199" s="327"/>
      <c r="I199" s="327"/>
      <c r="J199" s="327"/>
      <c r="K199" s="199"/>
    </row>
    <row r="200" spans="2:11" ht="25.5" customHeight="1">
      <c r="B200" s="198"/>
      <c r="C200" s="263" t="s">
        <v>808</v>
      </c>
      <c r="D200" s="263"/>
      <c r="E200" s="263"/>
      <c r="F200" s="263" t="s">
        <v>809</v>
      </c>
      <c r="G200" s="264"/>
      <c r="H200" s="326" t="s">
        <v>810</v>
      </c>
      <c r="I200" s="326"/>
      <c r="J200" s="326"/>
      <c r="K200" s="199"/>
    </row>
    <row r="201" spans="2:11" ht="5.25" customHeight="1">
      <c r="B201" s="227"/>
      <c r="C201" s="224"/>
      <c r="D201" s="224"/>
      <c r="E201" s="224"/>
      <c r="F201" s="224"/>
      <c r="G201" s="206"/>
      <c r="H201" s="224"/>
      <c r="I201" s="224"/>
      <c r="J201" s="224"/>
      <c r="K201" s="248"/>
    </row>
    <row r="202" spans="2:11" ht="15" customHeight="1">
      <c r="B202" s="227"/>
      <c r="C202" s="206" t="s">
        <v>800</v>
      </c>
      <c r="D202" s="206"/>
      <c r="E202" s="206"/>
      <c r="F202" s="226" t="s">
        <v>44</v>
      </c>
      <c r="G202" s="206"/>
      <c r="H202" s="325" t="s">
        <v>811</v>
      </c>
      <c r="I202" s="325"/>
      <c r="J202" s="325"/>
      <c r="K202" s="248"/>
    </row>
    <row r="203" spans="2:11" ht="15" customHeight="1">
      <c r="B203" s="227"/>
      <c r="C203" s="233"/>
      <c r="D203" s="206"/>
      <c r="E203" s="206"/>
      <c r="F203" s="226" t="s">
        <v>45</v>
      </c>
      <c r="G203" s="206"/>
      <c r="H203" s="325" t="s">
        <v>812</v>
      </c>
      <c r="I203" s="325"/>
      <c r="J203" s="325"/>
      <c r="K203" s="248"/>
    </row>
    <row r="204" spans="2:11" ht="15" customHeight="1">
      <c r="B204" s="227"/>
      <c r="C204" s="233"/>
      <c r="D204" s="206"/>
      <c r="E204" s="206"/>
      <c r="F204" s="226" t="s">
        <v>48</v>
      </c>
      <c r="G204" s="206"/>
      <c r="H204" s="325" t="s">
        <v>813</v>
      </c>
      <c r="I204" s="325"/>
      <c r="J204" s="325"/>
      <c r="K204" s="248"/>
    </row>
    <row r="205" spans="2:11" ht="15" customHeight="1">
      <c r="B205" s="227"/>
      <c r="C205" s="206"/>
      <c r="D205" s="206"/>
      <c r="E205" s="206"/>
      <c r="F205" s="226" t="s">
        <v>46</v>
      </c>
      <c r="G205" s="206"/>
      <c r="H205" s="325" t="s">
        <v>814</v>
      </c>
      <c r="I205" s="325"/>
      <c r="J205" s="325"/>
      <c r="K205" s="248"/>
    </row>
    <row r="206" spans="2:11" ht="15" customHeight="1">
      <c r="B206" s="227"/>
      <c r="C206" s="206"/>
      <c r="D206" s="206"/>
      <c r="E206" s="206"/>
      <c r="F206" s="226" t="s">
        <v>47</v>
      </c>
      <c r="G206" s="206"/>
      <c r="H206" s="325" t="s">
        <v>815</v>
      </c>
      <c r="I206" s="325"/>
      <c r="J206" s="325"/>
      <c r="K206" s="248"/>
    </row>
    <row r="207" spans="2:11" ht="15" customHeight="1">
      <c r="B207" s="227"/>
      <c r="C207" s="206"/>
      <c r="D207" s="206"/>
      <c r="E207" s="206"/>
      <c r="F207" s="226"/>
      <c r="G207" s="206"/>
      <c r="H207" s="206"/>
      <c r="I207" s="206"/>
      <c r="J207" s="206"/>
      <c r="K207" s="248"/>
    </row>
    <row r="208" spans="2:11" ht="15" customHeight="1">
      <c r="B208" s="227"/>
      <c r="C208" s="206" t="s">
        <v>756</v>
      </c>
      <c r="D208" s="206"/>
      <c r="E208" s="206"/>
      <c r="F208" s="226" t="s">
        <v>80</v>
      </c>
      <c r="G208" s="206"/>
      <c r="H208" s="325" t="s">
        <v>816</v>
      </c>
      <c r="I208" s="325"/>
      <c r="J208" s="325"/>
      <c r="K208" s="248"/>
    </row>
    <row r="209" spans="2:11" ht="15" customHeight="1">
      <c r="B209" s="227"/>
      <c r="C209" s="233"/>
      <c r="D209" s="206"/>
      <c r="E209" s="206"/>
      <c r="F209" s="226" t="s">
        <v>653</v>
      </c>
      <c r="G209" s="206"/>
      <c r="H209" s="325" t="s">
        <v>654</v>
      </c>
      <c r="I209" s="325"/>
      <c r="J209" s="325"/>
      <c r="K209" s="248"/>
    </row>
    <row r="210" spans="2:11" ht="15" customHeight="1">
      <c r="B210" s="227"/>
      <c r="C210" s="206"/>
      <c r="D210" s="206"/>
      <c r="E210" s="206"/>
      <c r="F210" s="226" t="s">
        <v>651</v>
      </c>
      <c r="G210" s="206"/>
      <c r="H210" s="325" t="s">
        <v>817</v>
      </c>
      <c r="I210" s="325"/>
      <c r="J210" s="325"/>
      <c r="K210" s="248"/>
    </row>
    <row r="211" spans="2:11" ht="15" customHeight="1">
      <c r="B211" s="265"/>
      <c r="C211" s="233"/>
      <c r="D211" s="233"/>
      <c r="E211" s="233"/>
      <c r="F211" s="226" t="s">
        <v>655</v>
      </c>
      <c r="G211" s="212"/>
      <c r="H211" s="324" t="s">
        <v>656</v>
      </c>
      <c r="I211" s="324"/>
      <c r="J211" s="324"/>
      <c r="K211" s="266"/>
    </row>
    <row r="212" spans="2:11" ht="15" customHeight="1">
      <c r="B212" s="265"/>
      <c r="C212" s="233"/>
      <c r="D212" s="233"/>
      <c r="E212" s="233"/>
      <c r="F212" s="226" t="s">
        <v>335</v>
      </c>
      <c r="G212" s="212"/>
      <c r="H212" s="324" t="s">
        <v>818</v>
      </c>
      <c r="I212" s="324"/>
      <c r="J212" s="324"/>
      <c r="K212" s="266"/>
    </row>
    <row r="213" spans="2:11" ht="15" customHeight="1">
      <c r="B213" s="265"/>
      <c r="C213" s="233"/>
      <c r="D213" s="233"/>
      <c r="E213" s="233"/>
      <c r="F213" s="267"/>
      <c r="G213" s="212"/>
      <c r="H213" s="268"/>
      <c r="I213" s="268"/>
      <c r="J213" s="268"/>
      <c r="K213" s="266"/>
    </row>
    <row r="214" spans="2:11" ht="15" customHeight="1">
      <c r="B214" s="265"/>
      <c r="C214" s="206" t="s">
        <v>780</v>
      </c>
      <c r="D214" s="233"/>
      <c r="E214" s="233"/>
      <c r="F214" s="226">
        <v>1</v>
      </c>
      <c r="G214" s="212"/>
      <c r="H214" s="324" t="s">
        <v>819</v>
      </c>
      <c r="I214" s="324"/>
      <c r="J214" s="324"/>
      <c r="K214" s="266"/>
    </row>
    <row r="215" spans="2:11" ht="15" customHeight="1">
      <c r="B215" s="265"/>
      <c r="C215" s="233"/>
      <c r="D215" s="233"/>
      <c r="E215" s="233"/>
      <c r="F215" s="226">
        <v>2</v>
      </c>
      <c r="G215" s="212"/>
      <c r="H215" s="324" t="s">
        <v>820</v>
      </c>
      <c r="I215" s="324"/>
      <c r="J215" s="324"/>
      <c r="K215" s="266"/>
    </row>
    <row r="216" spans="2:11" ht="15" customHeight="1">
      <c r="B216" s="265"/>
      <c r="C216" s="233"/>
      <c r="D216" s="233"/>
      <c r="E216" s="233"/>
      <c r="F216" s="226">
        <v>3</v>
      </c>
      <c r="G216" s="212"/>
      <c r="H216" s="324" t="s">
        <v>821</v>
      </c>
      <c r="I216" s="324"/>
      <c r="J216" s="324"/>
      <c r="K216" s="266"/>
    </row>
    <row r="217" spans="2:11" ht="15" customHeight="1">
      <c r="B217" s="265"/>
      <c r="C217" s="233"/>
      <c r="D217" s="233"/>
      <c r="E217" s="233"/>
      <c r="F217" s="226">
        <v>4</v>
      </c>
      <c r="G217" s="212"/>
      <c r="H217" s="324" t="s">
        <v>822</v>
      </c>
      <c r="I217" s="324"/>
      <c r="J217" s="324"/>
      <c r="K217" s="266"/>
    </row>
    <row r="218" spans="2:11" ht="12.75" customHeight="1">
      <c r="B218" s="269"/>
      <c r="C218" s="270"/>
      <c r="D218" s="270"/>
      <c r="E218" s="270"/>
      <c r="F218" s="270"/>
      <c r="G218" s="270"/>
      <c r="H218" s="270"/>
      <c r="I218" s="270"/>
      <c r="J218" s="270"/>
      <c r="K218" s="271"/>
    </row>
  </sheetData>
  <sheetProtection formatCells="0" formatColumns="0" formatRows="0" insertColumns="0" insertRows="0" insertHyperlinks="0" deleteColumns="0" deleteRows="0" sort="0" autoFilter="0" pivotTables="0"/>
  <mergeCells count="77">
    <mergeCell ref="C3:J3"/>
    <mergeCell ref="C9:J9"/>
    <mergeCell ref="D11:J11"/>
    <mergeCell ref="D10:J10"/>
    <mergeCell ref="C4:J4"/>
    <mergeCell ref="C6:J6"/>
    <mergeCell ref="C7:J7"/>
    <mergeCell ref="D16:J16"/>
    <mergeCell ref="D17:J17"/>
    <mergeCell ref="F18:J18"/>
    <mergeCell ref="F19:J19"/>
    <mergeCell ref="D15:J15"/>
    <mergeCell ref="D28:J28"/>
    <mergeCell ref="C25:J25"/>
    <mergeCell ref="D27:J27"/>
    <mergeCell ref="C26:J26"/>
    <mergeCell ref="F20:J20"/>
    <mergeCell ref="F23:J23"/>
    <mergeCell ref="F21:J21"/>
    <mergeCell ref="F22:J22"/>
    <mergeCell ref="D30:J30"/>
    <mergeCell ref="D35:J35"/>
    <mergeCell ref="G36:J36"/>
    <mergeCell ref="G37:J37"/>
    <mergeCell ref="G38:J38"/>
    <mergeCell ref="D33:J33"/>
    <mergeCell ref="D34:J34"/>
    <mergeCell ref="D31:J31"/>
    <mergeCell ref="G40:J40"/>
    <mergeCell ref="G41:J41"/>
    <mergeCell ref="G42:J42"/>
    <mergeCell ref="G43:J43"/>
    <mergeCell ref="G39:J39"/>
    <mergeCell ref="D51:J51"/>
    <mergeCell ref="E50:J50"/>
    <mergeCell ref="E49:J49"/>
    <mergeCell ref="E48:J48"/>
    <mergeCell ref="G44:J44"/>
    <mergeCell ref="D47:J47"/>
    <mergeCell ref="G45:J45"/>
    <mergeCell ref="D58:J58"/>
    <mergeCell ref="C57:J57"/>
    <mergeCell ref="C55:J55"/>
    <mergeCell ref="C52:J52"/>
    <mergeCell ref="C54:J54"/>
    <mergeCell ref="D65:J65"/>
    <mergeCell ref="D63:J63"/>
    <mergeCell ref="D59:J59"/>
    <mergeCell ref="D61:J61"/>
    <mergeCell ref="D62:J62"/>
    <mergeCell ref="D60:J60"/>
    <mergeCell ref="D70:J70"/>
    <mergeCell ref="D68:J68"/>
    <mergeCell ref="D67:J67"/>
    <mergeCell ref="D69:J69"/>
    <mergeCell ref="D66:J66"/>
    <mergeCell ref="C165:J165"/>
    <mergeCell ref="C122:J122"/>
    <mergeCell ref="C147:J147"/>
    <mergeCell ref="C102:J102"/>
    <mergeCell ref="C75:J75"/>
    <mergeCell ref="H200:J200"/>
    <mergeCell ref="C199:J199"/>
    <mergeCell ref="H208:J208"/>
    <mergeCell ref="H206:J206"/>
    <mergeCell ref="H204:J204"/>
    <mergeCell ref="H202:J202"/>
    <mergeCell ref="H217:J217"/>
    <mergeCell ref="H210:J210"/>
    <mergeCell ref="H205:J205"/>
    <mergeCell ref="H203:J203"/>
    <mergeCell ref="H214:J214"/>
    <mergeCell ref="H216:J216"/>
    <mergeCell ref="H215:J215"/>
    <mergeCell ref="H212:J212"/>
    <mergeCell ref="H211:J211"/>
    <mergeCell ref="H209:J209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Koběrská</dc:creator>
  <cp:keywords/>
  <dc:description/>
  <cp:lastModifiedBy>Tomáš Večeřa</cp:lastModifiedBy>
  <dcterms:created xsi:type="dcterms:W3CDTF">2019-04-28T17:26:28Z</dcterms:created>
  <dcterms:modified xsi:type="dcterms:W3CDTF">2019-07-30T11:32:07Z</dcterms:modified>
  <cp:category/>
  <cp:version/>
  <cp:contentType/>
  <cp:contentStatus/>
</cp:coreProperties>
</file>