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'Rekapitulace'!$G$17</definedName>
    <definedName name="Dodavka0">'Položky'!#REF!</definedName>
    <definedName name="Excel_BuiltIn_Print_Area" localSheetId="0">'Krycí list'!$A$1:$G$45</definedName>
    <definedName name="Excel_BuiltIn_Print_Area" localSheetId="2">'Položky'!$A$1:$G$71</definedName>
    <definedName name="Excel_BuiltIn_Print_Area" localSheetId="1">'Rekapitulace'!$A$1:$I$25</definedName>
    <definedName name="Excel_BuiltIn_Print_Titles" localSheetId="2">'Položky'!$1:$6</definedName>
    <definedName name="Excel_BuiltIn_Print_Titles" localSheetId="1">'Rekapitulace'!$1:$6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list'!$F$4</definedName>
    <definedName name="MJ">'Krycí list'!$G$4</definedName>
    <definedName name="Mont">'Rekapitulace'!$H$17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'Položky'!$A$1:$G$71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'Rekapitulace'!$F$17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<sst xmlns="http://schemas.openxmlformats.org/spreadsheetml/2006/main" count="263" uniqueCount="189">
  <si>
    <t>KRYCÍ LIST ROZPOČTU</t>
  </si>
  <si>
    <t>Objekt :</t>
  </si>
  <si>
    <t>Název objektu :</t>
  </si>
  <si>
    <t>JKSO :</t>
  </si>
  <si>
    <t>SOUPIS PRACÍ</t>
  </si>
  <si>
    <t>Stavba :</t>
  </si>
  <si>
    <t>Název stavby :</t>
  </si>
  <si>
    <t>SKP :</t>
  </si>
  <si>
    <t>Čp.370  Lískovec - Výměna střešní krytiny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</si>
  <si>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</si>
  <si>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</si>
  <si>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</si>
  <si>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</si>
  <si>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</si>
  <si>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</si>
  <si>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</si>
  <si>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</si>
  <si>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</si>
  <si>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</si>
  <si>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</si>
  <si>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</si>
  <si>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</si>
  <si>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</si>
  <si>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</si>
  <si>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</si>
  <si>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</si>
  <si>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</si>
  <si>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</si>
  <si>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</si>
  <si>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</si>
  <si>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</si>
  <si>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</si>
  <si>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</si>
  <si>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</si>
  <si>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</si>
  <si>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</si>
  <si>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</si>
  <si>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</si>
  <si>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</si>
  <si>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</si>
  <si>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</si>
  <si>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</si>
  <si>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</si>
  <si>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</si>
  <si>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</si>
  <si>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</si>
  <si>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</si>
  <si>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</si>
  <si>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</si>
  <si>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</si>
  <si>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</si>
  <si>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</si>
  <si>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</si>
  <si>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</si>
  <si>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</si>
  <si>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</si>
  <si>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</si>
  <si>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</si>
  <si>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Provozní vlivy</t>
  </si>
  <si>
    <t>Zařízení staveniště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</si>
  <si>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</si>
  <si>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</si>
  <si>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</si>
  <si>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</si>
  <si>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</si>
  <si>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</si>
  <si>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</si>
  <si>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</si>
  <si>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</si>
  <si>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</si>
  <si>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3</t>
  </si>
  <si>
    <t>Svislé a kompletní konstrukce</t>
  </si>
  <si>
    <t>314 10 - R1</t>
  </si>
  <si>
    <t xml:space="preserve">Oprava  nadstřešní části komína z CP </t>
  </si>
  <si>
    <t>ks</t>
  </si>
  <si>
    <t>314 10 - R2</t>
  </si>
  <si>
    <t>Zrušení komína z CP - zaslepení pod střechou včetně odbourání</t>
  </si>
  <si>
    <t>Celkem za</t>
  </si>
  <si>
    <t>712</t>
  </si>
  <si>
    <t>Krytiny živičné</t>
  </si>
  <si>
    <t>712 30-0010.R</t>
  </si>
  <si>
    <t xml:space="preserve">Odstranění živičné krytiny </t>
  </si>
  <si>
    <t>m2</t>
  </si>
  <si>
    <t>762</t>
  </si>
  <si>
    <t>Konstrukce tesařské</t>
  </si>
  <si>
    <t>762 90-0030.R</t>
  </si>
  <si>
    <t>Demontáž části dřevěného krovu bez bednění - předpoklad</t>
  </si>
  <si>
    <t>762 90-0040.R</t>
  </si>
  <si>
    <t>Demontáž samostatných prvků krovů bednění v plném rozsahu</t>
  </si>
  <si>
    <t>762 33-0020.R</t>
  </si>
  <si>
    <t>Konstrukce vázaná krovu z řeziva SM/JD dle stáv. profilů - včetně řeziva a ochranného nátěru</t>
  </si>
  <si>
    <t>762 34-1210.R</t>
  </si>
  <si>
    <t xml:space="preserve">Montáž bednění střech rovných, prkna hrubá na sraz </t>
  </si>
  <si>
    <t>762 - D2</t>
  </si>
  <si>
    <t>Dodávka řeziva - prkna  SM/JD tl. 24mm včetně ochranného nátěru, ztratné 10%</t>
  </si>
  <si>
    <t>m3</t>
  </si>
  <si>
    <t>762 95 - R</t>
  </si>
  <si>
    <t>D+M Výlez kominický střešní 600x900mm s lemováním včetně likvidace a odvozu stávajícího</t>
  </si>
  <si>
    <t>kus</t>
  </si>
  <si>
    <t>998 76-2102.R00</t>
  </si>
  <si>
    <t xml:space="preserve">Přesun hmot pro tesařské konstrukce, výšky do 12 m </t>
  </si>
  <si>
    <t>t</t>
  </si>
  <si>
    <t>764</t>
  </si>
  <si>
    <t>Konstrukce  klempířské</t>
  </si>
  <si>
    <t>764 90 - R</t>
  </si>
  <si>
    <t>D+M Střešní krytina plechová - trapézový plech vlna v.18mm, tl. 0.63mm</t>
  </si>
  <si>
    <t>0</t>
  </si>
  <si>
    <t>1</t>
  </si>
  <si>
    <t>celkem 417,80m2 + 30%, = 543,14m2 spád a ztratné</t>
  </si>
  <si>
    <t>2</t>
  </si>
  <si>
    <t xml:space="preserve">vyšší část střechy = 182,15m2 </t>
  </si>
  <si>
    <t xml:space="preserve">spojovací krček = 10,35m2 </t>
  </si>
  <si>
    <t>4</t>
  </si>
  <si>
    <t xml:space="preserve">nižší část střechy = 78,90+127,90 = 206,80m2 </t>
  </si>
  <si>
    <t>5</t>
  </si>
  <si>
    <t xml:space="preserve">požární věž = 18,50m2 </t>
  </si>
  <si>
    <t>764 90-9401.R</t>
  </si>
  <si>
    <t>764 90-2001.R</t>
  </si>
  <si>
    <t>D+M Sněhová zábrana typu žebřík do dřeva</t>
  </si>
  <si>
    <t>m</t>
  </si>
  <si>
    <t>283-55190</t>
  </si>
  <si>
    <t xml:space="preserve">Těsnicí pás kolem komína </t>
  </si>
  <si>
    <t>764 - R1</t>
  </si>
  <si>
    <t xml:space="preserve">Úprava kolem větracích komínků </t>
  </si>
  <si>
    <t>764 - R2</t>
  </si>
  <si>
    <t>Úprava stávajících střešních žlabů a svodů demontáž, zpětná montáž + nové závěsné háky</t>
  </si>
  <si>
    <t>kpl</t>
  </si>
  <si>
    <t>998 76-4102.R00</t>
  </si>
  <si>
    <t xml:space="preserve">Přesun hmot pro klempířské konstr., výšky do 12 m </t>
  </si>
  <si>
    <t>766</t>
  </si>
  <si>
    <t>Konstrukce truhlářské</t>
  </si>
  <si>
    <t>766 42-0010.R</t>
  </si>
  <si>
    <t>Oprava nebo výměna obkladu podhledu střechy palubky SM/JD včetně nátěru</t>
  </si>
  <si>
    <t>998 76-6102.R00</t>
  </si>
  <si>
    <t xml:space="preserve">Přesun hmot pro truhlářské konstr., výšky do 12 m </t>
  </si>
  <si>
    <t>94</t>
  </si>
  <si>
    <t>Lešení a stavební výtahy</t>
  </si>
  <si>
    <t>941 94-1041.R00</t>
  </si>
  <si>
    <t xml:space="preserve">Montáž lešení leh.řad.s podlahami,š.1,2 m, H 10 m </t>
  </si>
  <si>
    <t>941 94-1291.R00</t>
  </si>
  <si>
    <t>Příplatek za každý měsíc použití lešení k pol.1041 2 měsíce</t>
  </si>
  <si>
    <t>941 94-1841.R00</t>
  </si>
  <si>
    <t xml:space="preserve">Demontáž lešení leh.řad.s podlahami,š.1,2 m,H 10 m </t>
  </si>
  <si>
    <t>944 94-5013.R00</t>
  </si>
  <si>
    <t>Montáž záchytné stříšky H 4,5 m, šířky nad 2 m nad vraty a vstupy do objektu</t>
  </si>
  <si>
    <t>944 94-5193.R00</t>
  </si>
  <si>
    <t>Příplatek za každý měsíc použ.stříšky, k pol. 5013 2x - 2 měsíce</t>
  </si>
  <si>
    <t>944 94-5813.R00</t>
  </si>
  <si>
    <t xml:space="preserve">Demontáž záchytné stříšky H 4,5 m, šířky nad 2 m </t>
  </si>
  <si>
    <t>949 94-2101.R00</t>
  </si>
  <si>
    <t>Nájem za hydraulickou zvedací plošinu, H do 27 m 2 dny á 10h</t>
  </si>
  <si>
    <t>h</t>
  </si>
  <si>
    <t>97</t>
  </si>
  <si>
    <t>Bourání a likvidace hmot</t>
  </si>
  <si>
    <t>979 01-1111.R</t>
  </si>
  <si>
    <t xml:space="preserve">Svislá doprava suti a vybour. hmot - střecha </t>
  </si>
  <si>
    <t>979 08-2111.R</t>
  </si>
  <si>
    <t xml:space="preserve">Vnitrostaveništní doprava suti do 10 m </t>
  </si>
  <si>
    <t>979 08-2121.R00</t>
  </si>
  <si>
    <t>Příplatek k vnitrost. dopravě suti za dalších 5 m 8x do 50 m</t>
  </si>
  <si>
    <t>979 98-1101.R00</t>
  </si>
  <si>
    <t xml:space="preserve">Kontejner, suť bez příměsí, odvoz a likvidace, 3 t </t>
  </si>
  <si>
    <t>979 08-3117.R</t>
  </si>
  <si>
    <t>Vodorovné přemístění suti na skládku do 6000 m Frýdecká skládka</t>
  </si>
  <si>
    <t>979 09-3111.R00</t>
  </si>
  <si>
    <t xml:space="preserve">Uložení suti na skládku bez zhutnění </t>
  </si>
  <si>
    <t>979 - R1</t>
  </si>
  <si>
    <t xml:space="preserve">Poplatek za skládku - živičná krytina </t>
  </si>
  <si>
    <t>979 - R2</t>
  </si>
  <si>
    <t xml:space="preserve">Poplatek za skládku - dřevo a suť </t>
  </si>
  <si>
    <t>975</t>
  </si>
  <si>
    <t>Podchycování</t>
  </si>
  <si>
    <t>975 30-0020.RA0</t>
  </si>
  <si>
    <t xml:space="preserve">Podchycení krovu do výšky 3,5 m víceřadové </t>
  </si>
  <si>
    <t>99</t>
  </si>
  <si>
    <t>Staveništní přesun hmot</t>
  </si>
  <si>
    <t>999 28-1111.R00</t>
  </si>
  <si>
    <t xml:space="preserve">Přesun hmot pro opravy a údržbu do výšky 25 m </t>
  </si>
  <si>
    <t>M21</t>
  </si>
  <si>
    <t>Elektromontáže</t>
  </si>
  <si>
    <t>210 - R1</t>
  </si>
  <si>
    <t xml:space="preserve">Úprava antény na horní střeše a věži </t>
  </si>
  <si>
    <t>kompl</t>
  </si>
  <si>
    <t>210 - R2</t>
  </si>
  <si>
    <t xml:space="preserve">Úprava sirény na věži </t>
  </si>
  <si>
    <t>210 20 - R</t>
  </si>
  <si>
    <t xml:space="preserve">Úprava bleskosvodu včetně Revizní zprávy </t>
  </si>
  <si>
    <t>D+M Provětrávací folie na bednění se samolepícím okrajem</t>
  </si>
  <si>
    <t>včetně hřebene, odvětrání, nároží a závětrné lišty poplastovaný povrch v barvě hnědé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</si>
</sst>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&quot; Kč&quot;"/>
    <numFmt numFmtId="166" formatCode="0.0"/>
  </numFmts>
  <fonts count="50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165" fontId="7" fillId="0" borderId="41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46" xfId="46" applyFont="1" applyBorder="1">
      <alignment/>
      <protection/>
    </xf>
    <xf numFmtId="0" fontId="0" fillId="0" borderId="46" xfId="46" applyBorder="1">
      <alignment/>
      <protection/>
    </xf>
    <xf numFmtId="0" fontId="0" fillId="0" borderId="46" xfId="46" applyBorder="1" applyAlignment="1">
      <alignment horizontal="right"/>
      <protection/>
    </xf>
    <xf numFmtId="0" fontId="0" fillId="0" borderId="46" xfId="46" applyFont="1" applyBorder="1">
      <alignment/>
      <protection/>
    </xf>
    <xf numFmtId="0" fontId="0" fillId="0" borderId="46" xfId="0" applyNumberFormat="1" applyBorder="1" applyAlignment="1">
      <alignment horizontal="left"/>
    </xf>
    <xf numFmtId="0" fontId="0" fillId="0" borderId="47" xfId="0" applyNumberFormat="1" applyBorder="1" applyAlignment="1">
      <alignment/>
    </xf>
    <xf numFmtId="0" fontId="4" fillId="0" borderId="48" xfId="46" applyFont="1" applyBorder="1">
      <alignment/>
      <protection/>
    </xf>
    <xf numFmtId="0" fontId="0" fillId="0" borderId="48" xfId="46" applyBorder="1">
      <alignment/>
      <protection/>
    </xf>
    <xf numFmtId="0" fontId="0" fillId="0" borderId="48" xfId="46" applyBorder="1" applyAlignment="1">
      <alignment horizontal="right"/>
      <protection/>
    </xf>
    <xf numFmtId="49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50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54" xfId="0" applyFill="1" applyBorder="1" applyAlignment="1">
      <alignment/>
    </xf>
    <xf numFmtId="0" fontId="6" fillId="0" borderId="55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right"/>
    </xf>
    <xf numFmtId="4" fontId="5" fillId="0" borderId="5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166" fontId="0" fillId="0" borderId="57" xfId="0" applyNumberFormat="1" applyFont="1" applyFill="1" applyBorder="1" applyAlignment="1">
      <alignment horizontal="right"/>
    </xf>
    <xf numFmtId="3" fontId="0" fillId="0" borderId="58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6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4" fontId="0" fillId="0" borderId="5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"/>
      <protection/>
    </xf>
    <xf numFmtId="0" fontId="12" fillId="0" borderId="0" xfId="46" applyFont="1" applyFill="1" applyAlignment="1">
      <alignment horizontal="center"/>
      <protection/>
    </xf>
    <xf numFmtId="0" fontId="12" fillId="0" borderId="0" xfId="46" applyFont="1" applyFill="1" applyAlignment="1">
      <alignment horizontal="right"/>
      <protection/>
    </xf>
    <xf numFmtId="0" fontId="4" fillId="0" borderId="46" xfId="46" applyFont="1" applyFill="1" applyBorder="1">
      <alignment/>
      <protection/>
    </xf>
    <xf numFmtId="0" fontId="0" fillId="0" borderId="46" xfId="46" applyFill="1" applyBorder="1">
      <alignment/>
      <protection/>
    </xf>
    <xf numFmtId="0" fontId="9" fillId="0" borderId="46" xfId="46" applyFont="1" applyFill="1" applyBorder="1" applyAlignment="1">
      <alignment horizontal="right"/>
      <protection/>
    </xf>
    <xf numFmtId="0" fontId="0" fillId="0" borderId="46" xfId="46" applyFill="1" applyBorder="1" applyAlignment="1">
      <alignment horizontal="left"/>
      <protection/>
    </xf>
    <xf numFmtId="0" fontId="0" fillId="0" borderId="47" xfId="46" applyFill="1" applyBorder="1">
      <alignment/>
      <protection/>
    </xf>
    <xf numFmtId="0" fontId="4" fillId="0" borderId="48" xfId="46" applyFont="1" applyFill="1" applyBorder="1">
      <alignment/>
      <protection/>
    </xf>
    <xf numFmtId="0" fontId="0" fillId="0" borderId="48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7" xfId="46" applyNumberFormat="1" applyFont="1" applyFill="1" applyBorder="1">
      <alignment/>
      <protection/>
    </xf>
    <xf numFmtId="0" fontId="5" fillId="0" borderId="36" xfId="46" applyFont="1" applyFill="1" applyBorder="1" applyAlignment="1">
      <alignment horizontal="center"/>
      <protection/>
    </xf>
    <xf numFmtId="0" fontId="5" fillId="0" borderId="36" xfId="46" applyNumberFormat="1" applyFont="1" applyFill="1" applyBorder="1" applyAlignment="1">
      <alignment horizontal="center"/>
      <protection/>
    </xf>
    <xf numFmtId="0" fontId="5" fillId="0" borderId="57" xfId="46" applyFont="1" applyFill="1" applyBorder="1" applyAlignment="1">
      <alignment horizontal="center"/>
      <protection/>
    </xf>
    <xf numFmtId="0" fontId="6" fillId="0" borderId="52" xfId="46" applyFont="1" applyFill="1" applyBorder="1" applyAlignment="1">
      <alignment horizontal="center"/>
      <protection/>
    </xf>
    <xf numFmtId="49" fontId="6" fillId="0" borderId="52" xfId="46" applyNumberFormat="1" applyFont="1" applyFill="1" applyBorder="1" applyAlignment="1">
      <alignment horizontal="left"/>
      <protection/>
    </xf>
    <xf numFmtId="0" fontId="6" fillId="0" borderId="52" xfId="46" applyFont="1" applyFill="1" applyBorder="1">
      <alignment/>
      <protection/>
    </xf>
    <xf numFmtId="0" fontId="0" fillId="0" borderId="52" xfId="46" applyFill="1" applyBorder="1" applyAlignment="1">
      <alignment horizontal="center"/>
      <protection/>
    </xf>
    <xf numFmtId="0" fontId="0" fillId="0" borderId="52" xfId="46" applyNumberFormat="1" applyFill="1" applyBorder="1" applyAlignment="1">
      <alignment horizontal="right"/>
      <protection/>
    </xf>
    <xf numFmtId="0" fontId="0" fillId="0" borderId="52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52" xfId="46" applyFont="1" applyFill="1" applyBorder="1" applyAlignment="1">
      <alignment horizontal="center"/>
      <protection/>
    </xf>
    <xf numFmtId="49" fontId="8" fillId="0" borderId="52" xfId="46" applyNumberFormat="1" applyFont="1" applyFill="1" applyBorder="1" applyAlignment="1">
      <alignment horizontal="left"/>
      <protection/>
    </xf>
    <xf numFmtId="0" fontId="8" fillId="0" borderId="52" xfId="46" applyFont="1" applyFill="1" applyBorder="1" applyAlignment="1">
      <alignment wrapText="1"/>
      <protection/>
    </xf>
    <xf numFmtId="49" fontId="8" fillId="0" borderId="52" xfId="46" applyNumberFormat="1" applyFont="1" applyFill="1" applyBorder="1" applyAlignment="1">
      <alignment horizontal="center" shrinkToFit="1"/>
      <protection/>
    </xf>
    <xf numFmtId="4" fontId="8" fillId="0" borderId="52" xfId="46" applyNumberFormat="1" applyFont="1" applyFill="1" applyBorder="1" applyAlignment="1">
      <alignment horizontal="right"/>
      <protection/>
    </xf>
    <xf numFmtId="4" fontId="8" fillId="0" borderId="52" xfId="46" applyNumberFormat="1" applyFont="1" applyFill="1" applyBorder="1">
      <alignment/>
      <protection/>
    </xf>
    <xf numFmtId="0" fontId="0" fillId="0" borderId="60" xfId="46" applyFill="1" applyBorder="1" applyAlignment="1">
      <alignment horizontal="center"/>
      <protection/>
    </xf>
    <xf numFmtId="49" fontId="4" fillId="0" borderId="60" xfId="46" applyNumberFormat="1" applyFont="1" applyFill="1" applyBorder="1" applyAlignment="1">
      <alignment horizontal="left"/>
      <protection/>
    </xf>
    <xf numFmtId="0" fontId="4" fillId="0" borderId="60" xfId="46" applyFont="1" applyFill="1" applyBorder="1">
      <alignment/>
      <protection/>
    </xf>
    <xf numFmtId="4" fontId="0" fillId="0" borderId="60" xfId="46" applyNumberFormat="1" applyFill="1" applyBorder="1" applyAlignment="1">
      <alignment horizontal="right"/>
      <protection/>
    </xf>
    <xf numFmtId="4" fontId="6" fillId="0" borderId="60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6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62" xfId="46" applyFont="1" applyBorder="1" applyAlignment="1">
      <alignment horizontal="center"/>
      <protection/>
    </xf>
    <xf numFmtId="0" fontId="0" fillId="0" borderId="63" xfId="46" applyFont="1" applyBorder="1" applyAlignment="1">
      <alignment horizontal="center"/>
      <protection/>
    </xf>
    <xf numFmtId="0" fontId="0" fillId="0" borderId="64" xfId="46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right"/>
    </xf>
    <xf numFmtId="0" fontId="10" fillId="0" borderId="0" xfId="46" applyFont="1" applyBorder="1" applyAlignment="1">
      <alignment horizontal="center"/>
      <protection/>
    </xf>
    <xf numFmtId="0" fontId="0" fillId="0" borderId="62" xfId="46" applyFont="1" applyFill="1" applyBorder="1" applyAlignment="1">
      <alignment horizontal="center"/>
      <protection/>
    </xf>
    <xf numFmtId="49" fontId="0" fillId="0" borderId="63" xfId="46" applyNumberFormat="1" applyFont="1" applyFill="1" applyBorder="1" applyAlignment="1">
      <alignment horizontal="center"/>
      <protection/>
    </xf>
    <xf numFmtId="0" fontId="0" fillId="0" borderId="64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64" t="s">
        <v>0</v>
      </c>
      <c r="B1" s="164"/>
      <c r="C1" s="164"/>
      <c r="D1" s="164"/>
      <c r="E1" s="164"/>
      <c r="F1" s="164"/>
      <c r="G1" s="164"/>
    </row>
    <row r="2" ht="15" customHeight="1"/>
    <row r="3" spans="1:7" ht="12.75" customHeight="1">
      <c r="A3" s="1" t="s">
        <v>1</v>
      </c>
      <c r="B3" s="2"/>
      <c r="C3" s="3" t="s">
        <v>2</v>
      </c>
      <c r="D3" s="3"/>
      <c r="E3" s="3"/>
      <c r="F3" s="3" t="s">
        <v>3</v>
      </c>
      <c r="G3" s="4"/>
    </row>
    <row r="4" spans="1:7" ht="12.75" customHeight="1">
      <c r="A4" s="5"/>
      <c r="B4" s="6"/>
      <c r="C4" s="7" t="s">
        <v>4</v>
      </c>
      <c r="D4" s="8"/>
      <c r="E4" s="8"/>
      <c r="F4" s="9"/>
      <c r="G4" s="10"/>
    </row>
    <row r="5" spans="1:7" ht="12.75" customHeight="1">
      <c r="A5" s="11" t="s">
        <v>5</v>
      </c>
      <c r="B5" s="12"/>
      <c r="C5" s="13" t="s">
        <v>6</v>
      </c>
      <c r="D5" s="13"/>
      <c r="E5" s="13"/>
      <c r="F5" s="14" t="s">
        <v>7</v>
      </c>
      <c r="G5" s="15"/>
    </row>
    <row r="6" spans="1:7" ht="12.75" customHeight="1">
      <c r="A6" s="5"/>
      <c r="B6" s="6"/>
      <c r="C6" s="7" t="s">
        <v>8</v>
      </c>
      <c r="D6" s="8"/>
      <c r="E6" s="8"/>
      <c r="F6" s="16"/>
      <c r="G6" s="10"/>
    </row>
    <row r="7" spans="1:9" ht="12.75">
      <c r="A7" s="11" t="s">
        <v>9</v>
      </c>
      <c r="B7" s="13"/>
      <c r="C7" s="165"/>
      <c r="D7" s="165"/>
      <c r="E7" s="17" t="s">
        <v>10</v>
      </c>
      <c r="F7" s="18"/>
      <c r="G7" s="19">
        <v>0</v>
      </c>
      <c r="H7" s="20"/>
      <c r="I7" s="20"/>
    </row>
    <row r="8" spans="1:7" ht="12.75">
      <c r="A8" s="11" t="s">
        <v>11</v>
      </c>
      <c r="B8" s="13"/>
      <c r="C8" s="165"/>
      <c r="D8" s="165"/>
      <c r="E8" s="14" t="s">
        <v>12</v>
      </c>
      <c r="F8" s="13"/>
      <c r="G8" s="21">
        <f>IF(PocetMJ=0,0,ROUND((F30+F32)/PocetMJ,1))</f>
        <v>0</v>
      </c>
    </row>
    <row r="9" spans="1:7" ht="12.75">
      <c r="A9" s="22" t="s">
        <v>13</v>
      </c>
      <c r="B9" s="23"/>
      <c r="C9" s="23"/>
      <c r="D9" s="23"/>
      <c r="E9" s="24" t="s">
        <v>14</v>
      </c>
      <c r="F9" s="23"/>
      <c r="G9" s="25"/>
    </row>
    <row r="10" spans="1:57" ht="12.75">
      <c r="A10" s="26" t="s">
        <v>15</v>
      </c>
      <c r="B10" s="9"/>
      <c r="C10" s="9"/>
      <c r="D10" s="9"/>
      <c r="E10" s="27" t="s">
        <v>16</v>
      </c>
      <c r="F10" s="9"/>
      <c r="G10" s="10"/>
      <c r="BA10" s="28"/>
      <c r="BB10" s="28"/>
      <c r="BC10" s="28"/>
      <c r="BD10" s="28"/>
      <c r="BE10" s="28"/>
    </row>
    <row r="11" spans="1:7" ht="12.75">
      <c r="A11" s="26"/>
      <c r="B11" s="9"/>
      <c r="C11" s="9"/>
      <c r="D11" s="9"/>
      <c r="E11" s="166"/>
      <c r="F11" s="166"/>
      <c r="G11" s="166"/>
    </row>
    <row r="12" spans="1:7" ht="28.5" customHeight="1">
      <c r="A12" s="167" t="s">
        <v>17</v>
      </c>
      <c r="B12" s="167"/>
      <c r="C12" s="167"/>
      <c r="D12" s="167"/>
      <c r="E12" s="167"/>
      <c r="F12" s="167"/>
      <c r="G12" s="167"/>
    </row>
    <row r="13" spans="1:7" ht="17.25" customHeight="1">
      <c r="A13" s="29" t="s">
        <v>18</v>
      </c>
      <c r="B13" s="30"/>
      <c r="C13" s="31"/>
      <c r="D13" s="168" t="s">
        <v>19</v>
      </c>
      <c r="E13" s="168"/>
      <c r="F13" s="168"/>
      <c r="G13" s="168"/>
    </row>
    <row r="14" spans="1:7" ht="15.75" customHeight="1">
      <c r="A14" s="32"/>
      <c r="B14" s="33" t="s">
        <v>20</v>
      </c>
      <c r="C14" s="34">
        <f>Dodavka</f>
        <v>0</v>
      </c>
      <c r="D14" s="35" t="str">
        <f>Rekapitulace!A22</f>
        <v>Provozní vlivy</v>
      </c>
      <c r="E14" s="36"/>
      <c r="F14" s="37"/>
      <c r="G14" s="34">
        <f>Rekapitulace!I22</f>
        <v>0</v>
      </c>
    </row>
    <row r="15" spans="1:7" ht="15.75" customHeight="1">
      <c r="A15" s="32" t="s">
        <v>21</v>
      </c>
      <c r="B15" s="33" t="s">
        <v>22</v>
      </c>
      <c r="C15" s="34">
        <f>Mont</f>
        <v>0</v>
      </c>
      <c r="D15" s="22" t="str">
        <f>Rekapitulace!A23</f>
        <v>Zařízení staveniště</v>
      </c>
      <c r="E15" s="38"/>
      <c r="F15" s="39"/>
      <c r="G15" s="34">
        <f>Rekapitulace!I23</f>
        <v>0</v>
      </c>
    </row>
    <row r="16" spans="1:7" ht="15.75" customHeight="1">
      <c r="A16" s="32" t="s">
        <v>23</v>
      </c>
      <c r="B16" s="33" t="s">
        <v>24</v>
      </c>
      <c r="C16" s="34">
        <f>HSV</f>
        <v>0</v>
      </c>
      <c r="D16" s="22"/>
      <c r="E16" s="38"/>
      <c r="F16" s="39"/>
      <c r="G16" s="34"/>
    </row>
    <row r="17" spans="1:7" ht="15.75" customHeight="1">
      <c r="A17" s="40" t="s">
        <v>25</v>
      </c>
      <c r="B17" s="33" t="s">
        <v>26</v>
      </c>
      <c r="C17" s="34">
        <f>PSV</f>
        <v>0</v>
      </c>
      <c r="D17" s="22"/>
      <c r="E17" s="38"/>
      <c r="F17" s="39"/>
      <c r="G17" s="34"/>
    </row>
    <row r="18" spans="1:7" ht="15.75" customHeight="1">
      <c r="A18" s="41" t="s">
        <v>27</v>
      </c>
      <c r="B18" s="33"/>
      <c r="C18" s="34">
        <f>SUM(C14:C17)</f>
        <v>0</v>
      </c>
      <c r="D18" s="42"/>
      <c r="E18" s="38"/>
      <c r="F18" s="39"/>
      <c r="G18" s="34"/>
    </row>
    <row r="19" spans="1:7" ht="15.75" customHeight="1">
      <c r="A19" s="41"/>
      <c r="B19" s="33"/>
      <c r="C19" s="34"/>
      <c r="D19" s="22"/>
      <c r="E19" s="38"/>
      <c r="F19" s="39"/>
      <c r="G19" s="34"/>
    </row>
    <row r="20" spans="1:7" ht="15.75" customHeight="1">
      <c r="A20" s="41" t="s">
        <v>28</v>
      </c>
      <c r="B20" s="33"/>
      <c r="C20" s="34">
        <f>HZS</f>
        <v>0</v>
      </c>
      <c r="D20" s="22"/>
      <c r="E20" s="38"/>
      <c r="F20" s="39"/>
      <c r="G20" s="34"/>
    </row>
    <row r="21" spans="1:7" ht="15.75" customHeight="1">
      <c r="A21" s="26" t="s">
        <v>29</v>
      </c>
      <c r="B21" s="9"/>
      <c r="C21" s="34">
        <f>C18+C20</f>
        <v>0</v>
      </c>
      <c r="D21" s="22" t="s">
        <v>30</v>
      </c>
      <c r="E21" s="38"/>
      <c r="F21" s="39"/>
      <c r="G21" s="34">
        <f>G22-SUM(G14:G20)</f>
        <v>0</v>
      </c>
    </row>
    <row r="22" spans="1:7" ht="15.75" customHeight="1">
      <c r="A22" s="22" t="s">
        <v>31</v>
      </c>
      <c r="B22" s="23"/>
      <c r="C22" s="43">
        <f>C21+G22</f>
        <v>0</v>
      </c>
      <c r="D22" s="44" t="s">
        <v>32</v>
      </c>
      <c r="E22" s="45"/>
      <c r="F22" s="46"/>
      <c r="G22" s="34">
        <f>VRN</f>
        <v>0</v>
      </c>
    </row>
    <row r="23" spans="1:7" ht="12.75">
      <c r="A23" s="1" t="s">
        <v>33</v>
      </c>
      <c r="B23" s="3"/>
      <c r="C23" s="47" t="s">
        <v>34</v>
      </c>
      <c r="D23" s="3"/>
      <c r="E23" s="47" t="s">
        <v>35</v>
      </c>
      <c r="F23" s="3"/>
      <c r="G23" s="4"/>
    </row>
    <row r="24" spans="1:7" ht="12.75">
      <c r="A24" s="11"/>
      <c r="B24" s="13"/>
      <c r="C24" s="14" t="s">
        <v>36</v>
      </c>
      <c r="D24" s="13"/>
      <c r="E24" s="14" t="s">
        <v>36</v>
      </c>
      <c r="F24" s="13"/>
      <c r="G24" s="15"/>
    </row>
    <row r="25" spans="1:7" ht="12.75">
      <c r="A25" s="26" t="s">
        <v>37</v>
      </c>
      <c r="B25" s="48"/>
      <c r="C25" s="27" t="s">
        <v>37</v>
      </c>
      <c r="D25" s="9"/>
      <c r="E25" s="27" t="s">
        <v>37</v>
      </c>
      <c r="F25" s="9"/>
      <c r="G25" s="10"/>
    </row>
    <row r="26" spans="1:7" ht="12.75">
      <c r="A26" s="26"/>
      <c r="B26" s="49"/>
      <c r="C26" s="27" t="s">
        <v>38</v>
      </c>
      <c r="D26" s="9"/>
      <c r="E26" s="27" t="s">
        <v>39</v>
      </c>
      <c r="F26" s="9"/>
      <c r="G26" s="10"/>
    </row>
    <row r="27" spans="1:7" ht="12.75">
      <c r="A27" s="26"/>
      <c r="B27" s="9"/>
      <c r="C27" s="27"/>
      <c r="D27" s="9"/>
      <c r="E27" s="27"/>
      <c r="F27" s="9"/>
      <c r="G27" s="10"/>
    </row>
    <row r="28" spans="1:7" ht="97.5" customHeight="1">
      <c r="A28" s="26"/>
      <c r="B28" s="9"/>
      <c r="C28" s="27"/>
      <c r="D28" s="9"/>
      <c r="E28" s="27"/>
      <c r="F28" s="9"/>
      <c r="G28" s="10"/>
    </row>
    <row r="29" spans="1:7" ht="12.75">
      <c r="A29" s="11" t="s">
        <v>40</v>
      </c>
      <c r="B29" s="13"/>
      <c r="C29" s="50">
        <v>0</v>
      </c>
      <c r="D29" s="13" t="s">
        <v>41</v>
      </c>
      <c r="E29" s="14"/>
      <c r="F29" s="51">
        <v>0</v>
      </c>
      <c r="G29" s="15"/>
    </row>
    <row r="30" spans="1:7" ht="12.75">
      <c r="A30" s="11" t="s">
        <v>40</v>
      </c>
      <c r="B30" s="13"/>
      <c r="C30" s="50">
        <v>15</v>
      </c>
      <c r="D30" s="13" t="s">
        <v>41</v>
      </c>
      <c r="E30" s="14"/>
      <c r="F30" s="51">
        <v>0</v>
      </c>
      <c r="G30" s="15"/>
    </row>
    <row r="31" spans="1:7" ht="12.75">
      <c r="A31" s="11" t="s">
        <v>42</v>
      </c>
      <c r="B31" s="13"/>
      <c r="C31" s="50">
        <v>15</v>
      </c>
      <c r="D31" s="13" t="s">
        <v>41</v>
      </c>
      <c r="E31" s="14"/>
      <c r="F31" s="52">
        <f>ROUND(PRODUCT(F30,C31/100),0)</f>
        <v>0</v>
      </c>
      <c r="G31" s="25"/>
    </row>
    <row r="32" spans="1:7" ht="12.75">
      <c r="A32" s="11" t="s">
        <v>40</v>
      </c>
      <c r="B32" s="13"/>
      <c r="C32" s="50">
        <v>21</v>
      </c>
      <c r="D32" s="13" t="s">
        <v>41</v>
      </c>
      <c r="E32" s="14"/>
      <c r="F32" s="51">
        <v>0</v>
      </c>
      <c r="G32" s="15"/>
    </row>
    <row r="33" spans="1:7" ht="12.75">
      <c r="A33" s="11" t="s">
        <v>42</v>
      </c>
      <c r="B33" s="13"/>
      <c r="C33" s="50">
        <v>21</v>
      </c>
      <c r="D33" s="13" t="s">
        <v>41</v>
      </c>
      <c r="E33" s="14"/>
      <c r="F33" s="52">
        <f>ROUND(PRODUCT(F32,C33/100),0)</f>
        <v>0</v>
      </c>
      <c r="G33" s="25"/>
    </row>
    <row r="34" spans="1:7" s="58" customFormat="1" ht="19.5" customHeight="1">
      <c r="A34" s="53" t="s">
        <v>43</v>
      </c>
      <c r="B34" s="54"/>
      <c r="C34" s="54"/>
      <c r="D34" s="54"/>
      <c r="E34" s="55"/>
      <c r="F34" s="56">
        <f>ROUND(SUM(F30:F33),0)</f>
        <v>0</v>
      </c>
      <c r="G34" s="57"/>
    </row>
    <row r="36" spans="1:8" ht="12.75">
      <c r="A36" s="59" t="s">
        <v>44</v>
      </c>
      <c r="B36" s="59"/>
      <c r="C36" s="59"/>
      <c r="D36" s="59"/>
      <c r="E36" s="59"/>
      <c r="F36" s="59"/>
      <c r="G36" s="59"/>
      <c r="H36" t="s">
        <v>45</v>
      </c>
    </row>
    <row r="37" spans="1:8" ht="14.25" customHeight="1">
      <c r="A37" s="59"/>
      <c r="B37" s="169"/>
      <c r="C37" s="169"/>
      <c r="D37" s="169"/>
      <c r="E37" s="169"/>
      <c r="F37" s="169"/>
      <c r="G37" s="169"/>
      <c r="H37" t="s">
        <v>45</v>
      </c>
    </row>
    <row r="38" spans="1:8" ht="12.75" customHeight="1">
      <c r="A38" s="60"/>
      <c r="B38" s="169"/>
      <c r="C38" s="169"/>
      <c r="D38" s="169"/>
      <c r="E38" s="169"/>
      <c r="F38" s="169"/>
      <c r="G38" s="169"/>
      <c r="H38" t="s">
        <v>45</v>
      </c>
    </row>
    <row r="39" spans="1:8" ht="12.75">
      <c r="A39" s="60"/>
      <c r="B39" s="169"/>
      <c r="C39" s="169"/>
      <c r="D39" s="169"/>
      <c r="E39" s="169"/>
      <c r="F39" s="169"/>
      <c r="G39" s="169"/>
      <c r="H39" t="s">
        <v>45</v>
      </c>
    </row>
    <row r="40" spans="1:8" ht="12.75">
      <c r="A40" s="60"/>
      <c r="B40" s="169"/>
      <c r="C40" s="169"/>
      <c r="D40" s="169"/>
      <c r="E40" s="169"/>
      <c r="F40" s="169"/>
      <c r="G40" s="169"/>
      <c r="H40" t="s">
        <v>45</v>
      </c>
    </row>
    <row r="41" spans="1:8" ht="12.75">
      <c r="A41" s="60"/>
      <c r="B41" s="169"/>
      <c r="C41" s="169"/>
      <c r="D41" s="169"/>
      <c r="E41" s="169"/>
      <c r="F41" s="169"/>
      <c r="G41" s="169"/>
      <c r="H41" t="s">
        <v>45</v>
      </c>
    </row>
    <row r="42" spans="1:8" ht="12.75">
      <c r="A42" s="60"/>
      <c r="B42" s="169"/>
      <c r="C42" s="169"/>
      <c r="D42" s="169"/>
      <c r="E42" s="169"/>
      <c r="F42" s="169"/>
      <c r="G42" s="169"/>
      <c r="H42" t="s">
        <v>45</v>
      </c>
    </row>
    <row r="43" spans="1:8" ht="12.75">
      <c r="A43" s="60"/>
      <c r="B43" s="169"/>
      <c r="C43" s="169"/>
      <c r="D43" s="169"/>
      <c r="E43" s="169"/>
      <c r="F43" s="169"/>
      <c r="G43" s="169"/>
      <c r="H43" t="s">
        <v>45</v>
      </c>
    </row>
    <row r="44" spans="1:8" ht="12.75">
      <c r="A44" s="60"/>
      <c r="B44" s="169"/>
      <c r="C44" s="169"/>
      <c r="D44" s="169"/>
      <c r="E44" s="169"/>
      <c r="F44" s="169"/>
      <c r="G44" s="169"/>
      <c r="H44" t="s">
        <v>45</v>
      </c>
    </row>
    <row r="45" spans="1:8" ht="3" customHeight="1">
      <c r="A45" s="60"/>
      <c r="B45" s="169"/>
      <c r="C45" s="169"/>
      <c r="D45" s="169"/>
      <c r="E45" s="169"/>
      <c r="F45" s="169"/>
      <c r="G45" s="169"/>
      <c r="H45" t="s">
        <v>45</v>
      </c>
    </row>
    <row r="46" spans="2:7" ht="12.75" customHeight="1">
      <c r="B46" s="163"/>
      <c r="C46" s="163"/>
      <c r="D46" s="163"/>
      <c r="E46" s="163"/>
      <c r="F46" s="163"/>
      <c r="G46" s="163"/>
    </row>
    <row r="47" spans="2:7" ht="12.75" customHeight="1">
      <c r="B47" s="163"/>
      <c r="C47" s="163"/>
      <c r="D47" s="163"/>
      <c r="E47" s="163"/>
      <c r="F47" s="163"/>
      <c r="G47" s="163"/>
    </row>
    <row r="48" spans="2:7" ht="12.75" customHeight="1">
      <c r="B48" s="163"/>
      <c r="C48" s="163"/>
      <c r="D48" s="163"/>
      <c r="E48" s="163"/>
      <c r="F48" s="163"/>
      <c r="G48" s="163"/>
    </row>
    <row r="49" spans="2:7" ht="12.75" customHeight="1">
      <c r="B49" s="163"/>
      <c r="C49" s="163"/>
      <c r="D49" s="163"/>
      <c r="E49" s="163"/>
      <c r="F49" s="163"/>
      <c r="G49" s="163"/>
    </row>
    <row r="50" spans="2:7" ht="12.75" customHeight="1">
      <c r="B50" s="163"/>
      <c r="C50" s="163"/>
      <c r="D50" s="163"/>
      <c r="E50" s="163"/>
      <c r="F50" s="163"/>
      <c r="G50" s="163"/>
    </row>
    <row r="51" spans="2:7" ht="12.75" customHeight="1">
      <c r="B51" s="163"/>
      <c r="C51" s="163"/>
      <c r="D51" s="163"/>
      <c r="E51" s="163"/>
      <c r="F51" s="163"/>
      <c r="G51" s="163"/>
    </row>
    <row r="52" spans="2:7" ht="12.75" customHeight="1">
      <c r="B52" s="163"/>
      <c r="C52" s="163"/>
      <c r="D52" s="163"/>
      <c r="E52" s="163"/>
      <c r="F52" s="163"/>
      <c r="G52" s="163"/>
    </row>
    <row r="53" spans="2:7" ht="12.75" customHeight="1">
      <c r="B53" s="163"/>
      <c r="C53" s="163"/>
      <c r="D53" s="163"/>
      <c r="E53" s="163"/>
      <c r="F53" s="163"/>
      <c r="G53" s="163"/>
    </row>
    <row r="54" spans="2:7" ht="12.75" customHeight="1">
      <c r="B54" s="163"/>
      <c r="C54" s="163"/>
      <c r="D54" s="163"/>
      <c r="E54" s="163"/>
      <c r="F54" s="163"/>
      <c r="G54" s="163"/>
    </row>
    <row r="55" spans="2:7" ht="12.75" customHeight="1">
      <c r="B55" s="163"/>
      <c r="C55" s="163"/>
      <c r="D55" s="163"/>
      <c r="E55" s="163"/>
      <c r="F55" s="163"/>
      <c r="G55" s="163"/>
    </row>
  </sheetData>
  <sheetProtection selectLockedCells="1" selectUnlockedCells="1"/>
  <mergeCells count="17"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  <mergeCell ref="B50:G50"/>
    <mergeCell ref="A1:G1"/>
    <mergeCell ref="C7:D7"/>
    <mergeCell ref="C8:D8"/>
    <mergeCell ref="E11:G11"/>
    <mergeCell ref="A12:G12"/>
    <mergeCell ref="D13:G1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170" t="s">
        <v>5</v>
      </c>
      <c r="B1" s="170"/>
      <c r="C1" s="61" t="str">
        <f>CONCATENATE(cislostavby," ",nazevstavby)</f>
        <v> Čp.370  Lískovec - Výměna střešní krytiny</v>
      </c>
      <c r="D1" s="62"/>
      <c r="E1" s="63"/>
      <c r="F1" s="62"/>
      <c r="G1" s="64"/>
      <c r="H1" s="65"/>
      <c r="I1" s="66"/>
    </row>
    <row r="2" spans="1:9" ht="12.75">
      <c r="A2" s="171" t="s">
        <v>1</v>
      </c>
      <c r="B2" s="171"/>
      <c r="C2" s="67" t="str">
        <f>CONCATENATE(cisloobjektu," ",nazevobjektu)</f>
        <v> SOUPIS PRACÍ</v>
      </c>
      <c r="D2" s="68"/>
      <c r="E2" s="69"/>
      <c r="F2" s="68"/>
      <c r="G2" s="172"/>
      <c r="H2" s="172"/>
      <c r="I2" s="172"/>
    </row>
    <row r="3" ht="12.75">
      <c r="F3" s="9"/>
    </row>
    <row r="4" spans="1:9" ht="19.5" customHeight="1">
      <c r="A4" s="173" t="s">
        <v>46</v>
      </c>
      <c r="B4" s="173"/>
      <c r="C4" s="173"/>
      <c r="D4" s="173"/>
      <c r="E4" s="173"/>
      <c r="F4" s="173"/>
      <c r="G4" s="173"/>
      <c r="H4" s="173"/>
      <c r="I4" s="173"/>
    </row>
    <row r="6" spans="1:9" s="9" customFormat="1" ht="12.75">
      <c r="A6" s="70"/>
      <c r="B6" s="71" t="s">
        <v>47</v>
      </c>
      <c r="C6" s="71"/>
      <c r="D6" s="72"/>
      <c r="E6" s="73" t="s">
        <v>48</v>
      </c>
      <c r="F6" s="74" t="s">
        <v>49</v>
      </c>
      <c r="G6" s="74" t="s">
        <v>50</v>
      </c>
      <c r="H6" s="74" t="s">
        <v>51</v>
      </c>
      <c r="I6" s="75" t="s">
        <v>28</v>
      </c>
    </row>
    <row r="7" spans="1:9" s="9" customFormat="1" ht="12.75">
      <c r="A7" s="76" t="str">
        <f>Položky!B7</f>
        <v>3</v>
      </c>
      <c r="B7" s="77" t="str">
        <f>Položky!C7</f>
        <v>Svislé a kompletní konstrukce</v>
      </c>
      <c r="C7" s="78"/>
      <c r="D7" s="79"/>
      <c r="E7" s="80">
        <f>Položky!BA10</f>
        <v>0</v>
      </c>
      <c r="F7" s="81">
        <f>Položky!BB10</f>
        <v>0</v>
      </c>
      <c r="G7" s="81">
        <f>Položky!BC10</f>
        <v>0</v>
      </c>
      <c r="H7" s="81">
        <f>Položky!BD10</f>
        <v>0</v>
      </c>
      <c r="I7" s="82">
        <f>Položky!BE10</f>
        <v>0</v>
      </c>
    </row>
    <row r="8" spans="1:9" s="9" customFormat="1" ht="12.75">
      <c r="A8" s="76" t="str">
        <f>Položky!B11</f>
        <v>712</v>
      </c>
      <c r="B8" s="77" t="str">
        <f>Položky!C11</f>
        <v>Krytiny živičné</v>
      </c>
      <c r="C8" s="78"/>
      <c r="D8" s="79"/>
      <c r="E8" s="80">
        <f>Položky!BA13</f>
        <v>0</v>
      </c>
      <c r="F8" s="81">
        <f>Položky!BB13</f>
        <v>0</v>
      </c>
      <c r="G8" s="81">
        <f>Položky!BC13</f>
        <v>0</v>
      </c>
      <c r="H8" s="81">
        <f>Položky!BD13</f>
        <v>0</v>
      </c>
      <c r="I8" s="82">
        <f>Položky!BE13</f>
        <v>0</v>
      </c>
    </row>
    <row r="9" spans="1:9" s="9" customFormat="1" ht="12.75">
      <c r="A9" s="76" t="str">
        <f>Položky!B14</f>
        <v>762</v>
      </c>
      <c r="B9" s="77" t="str">
        <f>Položky!C14</f>
        <v>Konstrukce tesařské</v>
      </c>
      <c r="C9" s="78"/>
      <c r="D9" s="79"/>
      <c r="E9" s="80">
        <f>Položky!BA22</f>
        <v>0</v>
      </c>
      <c r="F9" s="81">
        <f>Položky!BB22</f>
        <v>0</v>
      </c>
      <c r="G9" s="81">
        <f>Položky!BC22</f>
        <v>0</v>
      </c>
      <c r="H9" s="81">
        <f>Položky!BD22</f>
        <v>0</v>
      </c>
      <c r="I9" s="82">
        <f>Položky!BE22</f>
        <v>0</v>
      </c>
    </row>
    <row r="10" spans="1:9" s="9" customFormat="1" ht="12.75">
      <c r="A10" s="76" t="str">
        <f>Položky!B23</f>
        <v>764</v>
      </c>
      <c r="B10" s="77" t="str">
        <f>Položky!C23</f>
        <v>Konstrukce  klempířské</v>
      </c>
      <c r="C10" s="78"/>
      <c r="D10" s="79"/>
      <c r="E10" s="80">
        <f>Položky!BA37</f>
        <v>0</v>
      </c>
      <c r="F10" s="81">
        <f>Položky!BB37</f>
        <v>0</v>
      </c>
      <c r="G10" s="81">
        <f>Položky!BC37</f>
        <v>0</v>
      </c>
      <c r="H10" s="81">
        <f>Položky!BD37</f>
        <v>0</v>
      </c>
      <c r="I10" s="82">
        <f>Položky!BE37</f>
        <v>0</v>
      </c>
    </row>
    <row r="11" spans="1:9" s="9" customFormat="1" ht="12.75">
      <c r="A11" s="76" t="str">
        <f>Položky!B38</f>
        <v>766</v>
      </c>
      <c r="B11" s="77" t="str">
        <f>Položky!C38</f>
        <v>Konstrukce truhlářské</v>
      </c>
      <c r="C11" s="78"/>
      <c r="D11" s="79"/>
      <c r="E11" s="80">
        <f>Položky!BA41</f>
        <v>0</v>
      </c>
      <c r="F11" s="81">
        <f>Položky!BB41</f>
        <v>0</v>
      </c>
      <c r="G11" s="81">
        <f>Položky!BC41</f>
        <v>0</v>
      </c>
      <c r="H11" s="81">
        <f>Položky!BD41</f>
        <v>0</v>
      </c>
      <c r="I11" s="82">
        <f>Položky!BE41</f>
        <v>0</v>
      </c>
    </row>
    <row r="12" spans="1:9" s="9" customFormat="1" ht="12.75">
      <c r="A12" s="76" t="str">
        <f>Položky!B42</f>
        <v>94</v>
      </c>
      <c r="B12" s="77" t="str">
        <f>Položky!C42</f>
        <v>Lešení a stavební výtahy</v>
      </c>
      <c r="C12" s="78"/>
      <c r="D12" s="79"/>
      <c r="E12" s="80">
        <f>Položky!BA50</f>
        <v>0</v>
      </c>
      <c r="F12" s="81">
        <f>Položky!BB50</f>
        <v>0</v>
      </c>
      <c r="G12" s="81">
        <f>Položky!BC50</f>
        <v>0</v>
      </c>
      <c r="H12" s="81">
        <f>Položky!BD50</f>
        <v>0</v>
      </c>
      <c r="I12" s="82">
        <f>Položky!BE50</f>
        <v>0</v>
      </c>
    </row>
    <row r="13" spans="1:9" s="9" customFormat="1" ht="12.75">
      <c r="A13" s="76" t="str">
        <f>Položky!B51</f>
        <v>97</v>
      </c>
      <c r="B13" s="77" t="str">
        <f>Položky!C51</f>
        <v>Bourání a likvidace hmot</v>
      </c>
      <c r="C13" s="78"/>
      <c r="D13" s="79"/>
      <c r="E13" s="80">
        <f>Položky!BA60</f>
        <v>0</v>
      </c>
      <c r="F13" s="81">
        <f>Položky!BB60</f>
        <v>0</v>
      </c>
      <c r="G13" s="81">
        <f>Položky!BC60</f>
        <v>0</v>
      </c>
      <c r="H13" s="81">
        <f>Položky!BD60</f>
        <v>0</v>
      </c>
      <c r="I13" s="82">
        <f>Položky!BE60</f>
        <v>0</v>
      </c>
    </row>
    <row r="14" spans="1:9" s="9" customFormat="1" ht="12.75">
      <c r="A14" s="76" t="str">
        <f>Položky!B61</f>
        <v>975</v>
      </c>
      <c r="B14" s="77" t="str">
        <f>Položky!C61</f>
        <v>Podchycování</v>
      </c>
      <c r="C14" s="78"/>
      <c r="D14" s="79"/>
      <c r="E14" s="80">
        <f>Položky!BA63</f>
        <v>0</v>
      </c>
      <c r="F14" s="81">
        <f>Položky!BB63</f>
        <v>0</v>
      </c>
      <c r="G14" s="81">
        <f>Položky!BC63</f>
        <v>0</v>
      </c>
      <c r="H14" s="81">
        <f>Položky!BD63</f>
        <v>0</v>
      </c>
      <c r="I14" s="82">
        <f>Položky!BE63</f>
        <v>0</v>
      </c>
    </row>
    <row r="15" spans="1:9" s="9" customFormat="1" ht="12.75">
      <c r="A15" s="76" t="str">
        <f>Položky!B64</f>
        <v>99</v>
      </c>
      <c r="B15" s="77" t="str">
        <f>Položky!C64</f>
        <v>Staveništní přesun hmot</v>
      </c>
      <c r="C15" s="78"/>
      <c r="D15" s="79"/>
      <c r="E15" s="80">
        <f>Položky!BA66</f>
        <v>0</v>
      </c>
      <c r="F15" s="81">
        <f>Položky!BB66</f>
        <v>0</v>
      </c>
      <c r="G15" s="81">
        <f>Položky!BC66</f>
        <v>0</v>
      </c>
      <c r="H15" s="81">
        <f>Položky!BD66</f>
        <v>0</v>
      </c>
      <c r="I15" s="82">
        <f>Položky!BE66</f>
        <v>0</v>
      </c>
    </row>
    <row r="16" spans="1:9" s="9" customFormat="1" ht="12.75">
      <c r="A16" s="76" t="str">
        <f>Položky!B67</f>
        <v>M21</v>
      </c>
      <c r="B16" s="77" t="str">
        <f>Položky!C67</f>
        <v>Elektromontáže</v>
      </c>
      <c r="C16" s="78"/>
      <c r="D16" s="79"/>
      <c r="E16" s="80">
        <f>Položky!BA71</f>
        <v>0</v>
      </c>
      <c r="F16" s="81">
        <f>Položky!BB71</f>
        <v>0</v>
      </c>
      <c r="G16" s="81">
        <f>Položky!BC71</f>
        <v>0</v>
      </c>
      <c r="H16" s="81">
        <f>Položky!BD71</f>
        <v>0</v>
      </c>
      <c r="I16" s="82">
        <f>Položky!BE71</f>
        <v>0</v>
      </c>
    </row>
    <row r="17" spans="1:9" s="88" customFormat="1" ht="12.75">
      <c r="A17" s="83"/>
      <c r="B17" s="71" t="s">
        <v>52</v>
      </c>
      <c r="C17" s="71"/>
      <c r="D17" s="84"/>
      <c r="E17" s="85">
        <f>SUM(E7:E16)</f>
        <v>0</v>
      </c>
      <c r="F17" s="86">
        <f>SUM(F7:F16)</f>
        <v>0</v>
      </c>
      <c r="G17" s="86">
        <f>SUM(G7:G16)</f>
        <v>0</v>
      </c>
      <c r="H17" s="86">
        <f>SUM(H7:H16)</f>
        <v>0</v>
      </c>
      <c r="I17" s="87">
        <f>SUM(I7:I16)</f>
        <v>0</v>
      </c>
    </row>
    <row r="18" spans="1:9" ht="12.75">
      <c r="A18" s="78"/>
      <c r="B18" s="78"/>
      <c r="C18" s="78"/>
      <c r="D18" s="78"/>
      <c r="E18" s="78"/>
      <c r="F18" s="78"/>
      <c r="G18" s="78"/>
      <c r="H18" s="78"/>
      <c r="I18" s="78"/>
    </row>
    <row r="19" spans="1:57" ht="19.5" customHeight="1">
      <c r="A19" s="174" t="s">
        <v>53</v>
      </c>
      <c r="B19" s="174"/>
      <c r="C19" s="174"/>
      <c r="D19" s="174"/>
      <c r="E19" s="174"/>
      <c r="F19" s="174"/>
      <c r="G19" s="174"/>
      <c r="H19" s="174"/>
      <c r="I19" s="174"/>
      <c r="BA19" s="28"/>
      <c r="BB19" s="28"/>
      <c r="BC19" s="28"/>
      <c r="BD19" s="28"/>
      <c r="BE19" s="28"/>
    </row>
    <row r="20" spans="1:9" ht="12.75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12.75">
      <c r="A21" s="90" t="s">
        <v>54</v>
      </c>
      <c r="B21" s="91"/>
      <c r="C21" s="91"/>
      <c r="D21" s="92"/>
      <c r="E21" s="93" t="s">
        <v>55</v>
      </c>
      <c r="F21" s="94" t="s">
        <v>56</v>
      </c>
      <c r="G21" s="95" t="s">
        <v>57</v>
      </c>
      <c r="H21" s="96"/>
      <c r="I21" s="97" t="s">
        <v>55</v>
      </c>
    </row>
    <row r="22" spans="1:53" ht="12.75">
      <c r="A22" s="98" t="s">
        <v>58</v>
      </c>
      <c r="B22" s="99"/>
      <c r="C22" s="99"/>
      <c r="D22" s="100"/>
      <c r="E22" s="101"/>
      <c r="F22" s="102">
        <v>0</v>
      </c>
      <c r="G22" s="103">
        <f>CHOOSE(BA22+1,HSV+PSV,HSV+PSV+Mont,HSV+PSV+Dodavka+Mont,HSV,PSV,Mont,Dodavka,Mont+Dodavka,0)</f>
        <v>0</v>
      </c>
      <c r="H22" s="104"/>
      <c r="I22" s="105">
        <f>E22+F22*G22/100</f>
        <v>0</v>
      </c>
      <c r="BA22">
        <v>0</v>
      </c>
    </row>
    <row r="23" spans="1:53" ht="12.75">
      <c r="A23" s="98" t="s">
        <v>59</v>
      </c>
      <c r="B23" s="99"/>
      <c r="C23" s="99"/>
      <c r="D23" s="100"/>
      <c r="E23" s="101"/>
      <c r="F23" s="102">
        <v>0</v>
      </c>
      <c r="G23" s="103">
        <f>CHOOSE(BA23+1,HSV+PSV,HSV+PSV+Mont,HSV+PSV+Dodavka+Mont,HSV,PSV,Mont,Dodavka,Mont+Dodavka,0)</f>
        <v>0</v>
      </c>
      <c r="H23" s="104"/>
      <c r="I23" s="105">
        <f>E23+F23*G23/100</f>
        <v>0</v>
      </c>
      <c r="BA23">
        <v>0</v>
      </c>
    </row>
    <row r="24" spans="1:9" ht="12.75">
      <c r="A24" s="106"/>
      <c r="B24" s="107" t="s">
        <v>60</v>
      </c>
      <c r="C24" s="108"/>
      <c r="D24" s="109"/>
      <c r="E24" s="110"/>
      <c r="F24" s="111"/>
      <c r="G24" s="111"/>
      <c r="H24" s="175">
        <f>SUM(I22:I23)</f>
        <v>0</v>
      </c>
      <c r="I24" s="175"/>
    </row>
    <row r="25" spans="1:9" ht="12.75">
      <c r="A25" s="89"/>
      <c r="B25" s="89"/>
      <c r="C25" s="89"/>
      <c r="D25" s="89"/>
      <c r="E25" s="89"/>
      <c r="F25" s="89"/>
      <c r="G25" s="89"/>
      <c r="H25" s="89"/>
      <c r="I25" s="89"/>
    </row>
    <row r="26" spans="2:9" ht="12.75">
      <c r="B26" s="88"/>
      <c r="F26" s="112"/>
      <c r="G26" s="113"/>
      <c r="H26" s="113"/>
      <c r="I26" s="114"/>
    </row>
    <row r="27" spans="6:9" ht="12.75">
      <c r="F27" s="112"/>
      <c r="G27" s="113"/>
      <c r="H27" s="113"/>
      <c r="I27" s="114"/>
    </row>
    <row r="28" spans="6:9" ht="12.75">
      <c r="F28" s="112"/>
      <c r="G28" s="113"/>
      <c r="H28" s="113"/>
      <c r="I28" s="114"/>
    </row>
    <row r="29" spans="6:9" ht="12.75">
      <c r="F29" s="112"/>
      <c r="G29" s="113"/>
      <c r="H29" s="113"/>
      <c r="I29" s="114"/>
    </row>
    <row r="30" spans="6:9" ht="12.75">
      <c r="F30" s="112"/>
      <c r="G30" s="113"/>
      <c r="H30" s="113"/>
      <c r="I30" s="114"/>
    </row>
    <row r="31" spans="6:9" ht="12.75">
      <c r="F31" s="112"/>
      <c r="G31" s="113"/>
      <c r="H31" s="113"/>
      <c r="I31" s="114"/>
    </row>
    <row r="32" spans="6:9" ht="12.75">
      <c r="F32" s="112"/>
      <c r="G32" s="113"/>
      <c r="H32" s="113"/>
      <c r="I32" s="114"/>
    </row>
    <row r="33" spans="6:9" ht="12.75">
      <c r="F33" s="112"/>
      <c r="G33" s="113"/>
      <c r="H33" s="113"/>
      <c r="I33" s="114"/>
    </row>
    <row r="34" spans="6:9" ht="12.75">
      <c r="F34" s="112"/>
      <c r="G34" s="113"/>
      <c r="H34" s="113"/>
      <c r="I34" s="114"/>
    </row>
    <row r="35" spans="6:9" ht="12.75">
      <c r="F35" s="112"/>
      <c r="G35" s="113"/>
      <c r="H35" s="113"/>
      <c r="I35" s="114"/>
    </row>
    <row r="36" spans="6:9" ht="12.75">
      <c r="F36" s="112"/>
      <c r="G36" s="113"/>
      <c r="H36" s="113"/>
      <c r="I36" s="114"/>
    </row>
    <row r="37" spans="6:9" ht="12.75">
      <c r="F37" s="112"/>
      <c r="G37" s="113"/>
      <c r="H37" s="113"/>
      <c r="I37" s="114"/>
    </row>
    <row r="38" spans="6:9" ht="12.75">
      <c r="F38" s="112"/>
      <c r="G38" s="113"/>
      <c r="H38" s="113"/>
      <c r="I38" s="114"/>
    </row>
    <row r="39" spans="6:9" ht="12.75">
      <c r="F39" s="112"/>
      <c r="G39" s="113"/>
      <c r="H39" s="113"/>
      <c r="I39" s="114"/>
    </row>
    <row r="40" spans="6:9" ht="12.75">
      <c r="F40" s="112"/>
      <c r="G40" s="113"/>
      <c r="H40" s="113"/>
      <c r="I40" s="114"/>
    </row>
    <row r="41" spans="6:9" ht="12.75">
      <c r="F41" s="112"/>
      <c r="G41" s="113"/>
      <c r="H41" s="113"/>
      <c r="I41" s="114"/>
    </row>
    <row r="42" spans="6:9" ht="12.75">
      <c r="F42" s="112"/>
      <c r="G42" s="113"/>
      <c r="H42" s="113"/>
      <c r="I42" s="114"/>
    </row>
    <row r="43" spans="6:9" ht="12.75">
      <c r="F43" s="112"/>
      <c r="G43" s="113"/>
      <c r="H43" s="113"/>
      <c r="I43" s="114"/>
    </row>
    <row r="44" spans="6:9" ht="12.75">
      <c r="F44" s="112"/>
      <c r="G44" s="113"/>
      <c r="H44" s="113"/>
      <c r="I44" s="114"/>
    </row>
    <row r="45" spans="6:9" ht="12.75">
      <c r="F45" s="112"/>
      <c r="G45" s="113"/>
      <c r="H45" s="113"/>
      <c r="I45" s="114"/>
    </row>
    <row r="46" spans="6:9" ht="12.75">
      <c r="F46" s="112"/>
      <c r="G46" s="113"/>
      <c r="H46" s="113"/>
      <c r="I46" s="114"/>
    </row>
    <row r="47" spans="6:9" ht="12.75">
      <c r="F47" s="112"/>
      <c r="G47" s="113"/>
      <c r="H47" s="113"/>
      <c r="I47" s="114"/>
    </row>
    <row r="48" spans="6:9" ht="12.75">
      <c r="F48" s="112"/>
      <c r="G48" s="113"/>
      <c r="H48" s="113"/>
      <c r="I48" s="114"/>
    </row>
    <row r="49" spans="6:9" ht="12.75">
      <c r="F49" s="112"/>
      <c r="G49" s="113"/>
      <c r="H49" s="113"/>
      <c r="I49" s="114"/>
    </row>
    <row r="50" spans="6:9" ht="12.75">
      <c r="F50" s="112"/>
      <c r="G50" s="113"/>
      <c r="H50" s="113"/>
      <c r="I50" s="114"/>
    </row>
    <row r="51" spans="6:9" ht="12.75">
      <c r="F51" s="112"/>
      <c r="G51" s="113"/>
      <c r="H51" s="113"/>
      <c r="I51" s="114"/>
    </row>
    <row r="52" spans="6:9" ht="12.75">
      <c r="F52" s="112"/>
      <c r="G52" s="113"/>
      <c r="H52" s="113"/>
      <c r="I52" s="114"/>
    </row>
    <row r="53" spans="6:9" ht="12.75">
      <c r="F53" s="112"/>
      <c r="G53" s="113"/>
      <c r="H53" s="113"/>
      <c r="I53" s="114"/>
    </row>
    <row r="54" spans="6:9" ht="12.75">
      <c r="F54" s="112"/>
      <c r="G54" s="113"/>
      <c r="H54" s="113"/>
      <c r="I54" s="114"/>
    </row>
    <row r="55" spans="6:9" ht="12.75">
      <c r="F55" s="112"/>
      <c r="G55" s="113"/>
      <c r="H55" s="113"/>
      <c r="I55" s="114"/>
    </row>
    <row r="56" spans="6:9" ht="12.75">
      <c r="F56" s="112"/>
      <c r="G56" s="113"/>
      <c r="H56" s="113"/>
      <c r="I56" s="114"/>
    </row>
    <row r="57" spans="6:9" ht="12.75">
      <c r="F57" s="112"/>
      <c r="G57" s="113"/>
      <c r="H57" s="113"/>
      <c r="I57" s="114"/>
    </row>
    <row r="58" spans="6:9" ht="12.75">
      <c r="F58" s="112"/>
      <c r="G58" s="113"/>
      <c r="H58" s="113"/>
      <c r="I58" s="114"/>
    </row>
    <row r="59" spans="6:9" ht="12.75">
      <c r="F59" s="112"/>
      <c r="G59" s="113"/>
      <c r="H59" s="113"/>
      <c r="I59" s="114"/>
    </row>
    <row r="60" spans="6:9" ht="12.75">
      <c r="F60" s="112"/>
      <c r="G60" s="113"/>
      <c r="H60" s="113"/>
      <c r="I60" s="114"/>
    </row>
    <row r="61" spans="6:9" ht="12.75">
      <c r="F61" s="112"/>
      <c r="G61" s="113"/>
      <c r="H61" s="113"/>
      <c r="I61" s="114"/>
    </row>
    <row r="62" spans="6:9" ht="12.75">
      <c r="F62" s="112"/>
      <c r="G62" s="113"/>
      <c r="H62" s="113"/>
      <c r="I62" s="114"/>
    </row>
    <row r="63" spans="6:9" ht="12.75">
      <c r="F63" s="112"/>
      <c r="G63" s="113"/>
      <c r="H63" s="113"/>
      <c r="I63" s="114"/>
    </row>
    <row r="64" spans="6:9" ht="12.75">
      <c r="F64" s="112"/>
      <c r="G64" s="113"/>
      <c r="H64" s="113"/>
      <c r="I64" s="114"/>
    </row>
    <row r="65" spans="6:9" ht="12.75">
      <c r="F65" s="112"/>
      <c r="G65" s="113"/>
      <c r="H65" s="113"/>
      <c r="I65" s="114"/>
    </row>
    <row r="66" spans="6:9" ht="12.75"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  <row r="73" spans="6:9" ht="12.75">
      <c r="F73" s="112"/>
      <c r="G73" s="113"/>
      <c r="H73" s="113"/>
      <c r="I73" s="114"/>
    </row>
    <row r="74" spans="6:9" ht="12.75">
      <c r="F74" s="112"/>
      <c r="G74" s="113"/>
      <c r="H74" s="113"/>
      <c r="I74" s="114"/>
    </row>
    <row r="75" spans="6:9" ht="12.75">
      <c r="F75" s="112"/>
      <c r="G75" s="113"/>
      <c r="H75" s="113"/>
      <c r="I75" s="114"/>
    </row>
  </sheetData>
  <sheetProtection selectLockedCells="1" selectUnlockedCells="1"/>
  <mergeCells count="6">
    <mergeCell ref="A1:B1"/>
    <mergeCell ref="A2:B2"/>
    <mergeCell ref="G2:I2"/>
    <mergeCell ref="A4:I4"/>
    <mergeCell ref="A19:I19"/>
    <mergeCell ref="H24:I24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4"/>
  <sheetViews>
    <sheetView showGridLines="0" tabSelected="1" zoomScalePageLayoutView="0" workbookViewId="0" topLeftCell="A1">
      <selection activeCell="D30" sqref="D30"/>
    </sheetView>
  </sheetViews>
  <sheetFormatPr defaultColWidth="9.00390625" defaultRowHeight="12.75"/>
  <cols>
    <col min="1" max="1" width="3.875" style="115" customWidth="1"/>
    <col min="2" max="2" width="12.00390625" style="115" customWidth="1"/>
    <col min="3" max="3" width="40.375" style="115" customWidth="1"/>
    <col min="4" max="4" width="5.625" style="115" customWidth="1"/>
    <col min="5" max="5" width="8.625" style="116" customWidth="1"/>
    <col min="6" max="6" width="9.875" style="115" customWidth="1"/>
    <col min="7" max="7" width="13.875" style="115" customWidth="1"/>
    <col min="8" max="16384" width="9.125" style="115" customWidth="1"/>
  </cols>
  <sheetData>
    <row r="1" spans="1:7" ht="15.75">
      <c r="A1" s="176" t="s">
        <v>61</v>
      </c>
      <c r="B1" s="176"/>
      <c r="C1" s="176"/>
      <c r="D1" s="176"/>
      <c r="E1" s="176"/>
      <c r="F1" s="176"/>
      <c r="G1" s="176"/>
    </row>
    <row r="2" spans="1:7" ht="12.75">
      <c r="A2" s="117"/>
      <c r="B2" s="118"/>
      <c r="C2" s="119"/>
      <c r="D2" s="119"/>
      <c r="E2" s="120"/>
      <c r="F2" s="119"/>
      <c r="G2" s="119"/>
    </row>
    <row r="3" spans="1:7" ht="12.75">
      <c r="A3" s="177" t="s">
        <v>5</v>
      </c>
      <c r="B3" s="177"/>
      <c r="C3" s="121" t="str">
        <f>CONCATENATE(cislostavby," ",nazevstavby)</f>
        <v> Čp.370  Lískovec - Výměna střešní krytiny</v>
      </c>
      <c r="D3" s="122"/>
      <c r="E3" s="123"/>
      <c r="F3" s="124">
        <f>Rekapitulace!H1</f>
        <v>0</v>
      </c>
      <c r="G3" s="125"/>
    </row>
    <row r="4" spans="1:7" ht="12.75">
      <c r="A4" s="178" t="s">
        <v>1</v>
      </c>
      <c r="B4" s="178"/>
      <c r="C4" s="126" t="str">
        <f>CONCATENATE(cisloobjektu," ",nazevobjektu)</f>
        <v> SOUPIS PRACÍ</v>
      </c>
      <c r="D4" s="127"/>
      <c r="E4" s="179"/>
      <c r="F4" s="179"/>
      <c r="G4" s="179"/>
    </row>
    <row r="5" spans="1:7" ht="12.75">
      <c r="A5" s="128"/>
      <c r="B5" s="129"/>
      <c r="C5" s="129"/>
      <c r="D5" s="117"/>
      <c r="E5" s="130"/>
      <c r="F5" s="117"/>
      <c r="G5" s="131"/>
    </row>
    <row r="6" spans="1:7" ht="12.75">
      <c r="A6" s="132" t="s">
        <v>62</v>
      </c>
      <c r="B6" s="133" t="s">
        <v>63</v>
      </c>
      <c r="C6" s="133" t="s">
        <v>64</v>
      </c>
      <c r="D6" s="133" t="s">
        <v>65</v>
      </c>
      <c r="E6" s="134" t="s">
        <v>66</v>
      </c>
      <c r="F6" s="133" t="s">
        <v>67</v>
      </c>
      <c r="G6" s="135" t="s">
        <v>68</v>
      </c>
    </row>
    <row r="7" spans="1:15" ht="12.75">
      <c r="A7" s="136" t="s">
        <v>69</v>
      </c>
      <c r="B7" s="137" t="s">
        <v>70</v>
      </c>
      <c r="C7" s="138" t="s">
        <v>71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72</v>
      </c>
      <c r="C8" s="146" t="s">
        <v>73</v>
      </c>
      <c r="D8" s="147" t="s">
        <v>74</v>
      </c>
      <c r="E8" s="148">
        <v>1</v>
      </c>
      <c r="F8" s="148">
        <v>0</v>
      </c>
      <c r="G8" s="149">
        <f>E8*F8</f>
        <v>0</v>
      </c>
      <c r="O8" s="143">
        <v>2</v>
      </c>
      <c r="AA8" s="115">
        <v>12</v>
      </c>
      <c r="AB8" s="115">
        <v>0</v>
      </c>
      <c r="AC8" s="115">
        <v>1</v>
      </c>
      <c r="AZ8" s="115">
        <v>1</v>
      </c>
      <c r="BA8" s="115">
        <f>IF(AZ8=1,G8,0)</f>
        <v>0</v>
      </c>
      <c r="BB8" s="115">
        <f>IF(AZ8=2,G8,0)</f>
        <v>0</v>
      </c>
      <c r="BC8" s="115">
        <f>IF(AZ8=3,G8,0)</f>
        <v>0</v>
      </c>
      <c r="BD8" s="115">
        <f>IF(AZ8=4,G8,0)</f>
        <v>0</v>
      </c>
      <c r="BE8" s="115">
        <f>IF(AZ8=5,G8,0)</f>
        <v>0</v>
      </c>
      <c r="CZ8" s="115">
        <v>0.79538</v>
      </c>
    </row>
    <row r="9" spans="1:104" ht="22.5">
      <c r="A9" s="144">
        <v>2</v>
      </c>
      <c r="B9" s="145" t="s">
        <v>75</v>
      </c>
      <c r="C9" s="146" t="s">
        <v>76</v>
      </c>
      <c r="D9" s="147" t="s">
        <v>74</v>
      </c>
      <c r="E9" s="148">
        <v>1</v>
      </c>
      <c r="F9" s="148">
        <v>0</v>
      </c>
      <c r="G9" s="149">
        <f>E9*F9</f>
        <v>0</v>
      </c>
      <c r="O9" s="143">
        <v>2</v>
      </c>
      <c r="AA9" s="115">
        <v>12</v>
      </c>
      <c r="AB9" s="115">
        <v>0</v>
      </c>
      <c r="AC9" s="115">
        <v>2</v>
      </c>
      <c r="AZ9" s="115">
        <v>1</v>
      </c>
      <c r="BA9" s="115">
        <f>IF(AZ9=1,G9,0)</f>
        <v>0</v>
      </c>
      <c r="BB9" s="115">
        <f>IF(AZ9=2,G9,0)</f>
        <v>0</v>
      </c>
      <c r="BC9" s="115">
        <f>IF(AZ9=3,G9,0)</f>
        <v>0</v>
      </c>
      <c r="BD9" s="115">
        <f>IF(AZ9=4,G9,0)</f>
        <v>0</v>
      </c>
      <c r="BE9" s="115">
        <f>IF(AZ9=5,G9,0)</f>
        <v>0</v>
      </c>
      <c r="CZ9" s="115">
        <v>0.79538</v>
      </c>
    </row>
    <row r="10" spans="1:57" ht="12.75">
      <c r="A10" s="150"/>
      <c r="B10" s="151" t="s">
        <v>77</v>
      </c>
      <c r="C10" s="152" t="str">
        <f>CONCATENATE(B7," ",C7)</f>
        <v>3 Svislé a kompletní konstrukce</v>
      </c>
      <c r="D10" s="150"/>
      <c r="E10" s="153"/>
      <c r="F10" s="153"/>
      <c r="G10" s="154">
        <f>SUM(G7:G9)</f>
        <v>0</v>
      </c>
      <c r="O10" s="143">
        <v>4</v>
      </c>
      <c r="BA10" s="155">
        <f>SUM(BA7:BA9)</f>
        <v>0</v>
      </c>
      <c r="BB10" s="155">
        <f>SUM(BB7:BB9)</f>
        <v>0</v>
      </c>
      <c r="BC10" s="155">
        <f>SUM(BC7:BC9)</f>
        <v>0</v>
      </c>
      <c r="BD10" s="155">
        <f>SUM(BD7:BD9)</f>
        <v>0</v>
      </c>
      <c r="BE10" s="155">
        <f>SUM(BE7:BE9)</f>
        <v>0</v>
      </c>
    </row>
    <row r="11" spans="1:15" ht="12.75">
      <c r="A11" s="136" t="s">
        <v>69</v>
      </c>
      <c r="B11" s="137" t="s">
        <v>78</v>
      </c>
      <c r="C11" s="138" t="s">
        <v>79</v>
      </c>
      <c r="D11" s="139"/>
      <c r="E11" s="140"/>
      <c r="F11" s="140"/>
      <c r="G11" s="141"/>
      <c r="H11" s="142"/>
      <c r="I11" s="142"/>
      <c r="O11" s="143">
        <v>1</v>
      </c>
    </row>
    <row r="12" spans="1:104" ht="12.75">
      <c r="A12" s="144">
        <v>3</v>
      </c>
      <c r="B12" s="145" t="s">
        <v>80</v>
      </c>
      <c r="C12" s="146" t="s">
        <v>81</v>
      </c>
      <c r="D12" s="147" t="s">
        <v>82</v>
      </c>
      <c r="E12" s="148">
        <v>543</v>
      </c>
      <c r="F12" s="148">
        <v>0</v>
      </c>
      <c r="G12" s="149">
        <f>E12*F12</f>
        <v>0</v>
      </c>
      <c r="O12" s="143">
        <v>2</v>
      </c>
      <c r="AA12" s="115">
        <v>12</v>
      </c>
      <c r="AB12" s="115">
        <v>0</v>
      </c>
      <c r="AC12" s="115">
        <v>3</v>
      </c>
      <c r="AZ12" s="115">
        <v>1</v>
      </c>
      <c r="BA12" s="115">
        <f>IF(AZ12=1,G12,0)</f>
        <v>0</v>
      </c>
      <c r="BB12" s="115">
        <f>IF(AZ12=2,G12,0)</f>
        <v>0</v>
      </c>
      <c r="BC12" s="115">
        <f>IF(AZ12=3,G12,0)</f>
        <v>0</v>
      </c>
      <c r="BD12" s="115">
        <f>IF(AZ12=4,G12,0)</f>
        <v>0</v>
      </c>
      <c r="BE12" s="115">
        <f>IF(AZ12=5,G12,0)</f>
        <v>0</v>
      </c>
      <c r="CZ12" s="115">
        <v>0</v>
      </c>
    </row>
    <row r="13" spans="1:57" ht="12.75">
      <c r="A13" s="150"/>
      <c r="B13" s="151" t="s">
        <v>77</v>
      </c>
      <c r="C13" s="152" t="str">
        <f>CONCATENATE(B11," ",C11)</f>
        <v>712 Krytiny živičné</v>
      </c>
      <c r="D13" s="150"/>
      <c r="E13" s="153"/>
      <c r="F13" s="153"/>
      <c r="G13" s="154">
        <f>SUM(G11:G12)</f>
        <v>0</v>
      </c>
      <c r="O13" s="143">
        <v>4</v>
      </c>
      <c r="BA13" s="155">
        <f>SUM(BA11:BA12)</f>
        <v>0</v>
      </c>
      <c r="BB13" s="155">
        <f>SUM(BB11:BB12)</f>
        <v>0</v>
      </c>
      <c r="BC13" s="155">
        <f>SUM(BC11:BC12)</f>
        <v>0</v>
      </c>
      <c r="BD13" s="155">
        <f>SUM(BD11:BD12)</f>
        <v>0</v>
      </c>
      <c r="BE13" s="155">
        <f>SUM(BE11:BE12)</f>
        <v>0</v>
      </c>
    </row>
    <row r="14" spans="1:15" ht="12.75">
      <c r="A14" s="136" t="s">
        <v>69</v>
      </c>
      <c r="B14" s="137" t="s">
        <v>83</v>
      </c>
      <c r="C14" s="138" t="s">
        <v>84</v>
      </c>
      <c r="D14" s="139"/>
      <c r="E14" s="140"/>
      <c r="F14" s="140"/>
      <c r="G14" s="141"/>
      <c r="H14" s="142"/>
      <c r="I14" s="142"/>
      <c r="O14" s="143">
        <v>1</v>
      </c>
    </row>
    <row r="15" spans="1:104" ht="22.5">
      <c r="A15" s="144">
        <v>4</v>
      </c>
      <c r="B15" s="145" t="s">
        <v>85</v>
      </c>
      <c r="C15" s="146" t="s">
        <v>86</v>
      </c>
      <c r="D15" s="147" t="s">
        <v>82</v>
      </c>
      <c r="E15" s="148">
        <v>84</v>
      </c>
      <c r="F15" s="148">
        <v>0</v>
      </c>
      <c r="G15" s="149">
        <f aca="true" t="shared" si="0" ref="G15:G21">E15*F15</f>
        <v>0</v>
      </c>
      <c r="O15" s="143">
        <v>2</v>
      </c>
      <c r="AA15" s="115">
        <v>12</v>
      </c>
      <c r="AB15" s="115">
        <v>0</v>
      </c>
      <c r="AC15" s="115">
        <v>4</v>
      </c>
      <c r="AZ15" s="115">
        <v>2</v>
      </c>
      <c r="BA15" s="115">
        <f aca="true" t="shared" si="1" ref="BA15:BA21">IF(AZ15=1,G15,0)</f>
        <v>0</v>
      </c>
      <c r="BB15" s="115">
        <f aca="true" t="shared" si="2" ref="BB15:BB21">IF(AZ15=2,G15,0)</f>
        <v>0</v>
      </c>
      <c r="BC15" s="115">
        <f aca="true" t="shared" si="3" ref="BC15:BC21">IF(AZ15=3,G15,0)</f>
        <v>0</v>
      </c>
      <c r="BD15" s="115">
        <f aca="true" t="shared" si="4" ref="BD15:BD21">IF(AZ15=4,G15,0)</f>
        <v>0</v>
      </c>
      <c r="BE15" s="115">
        <f aca="true" t="shared" si="5" ref="BE15:BE21">IF(AZ15=5,G15,0)</f>
        <v>0</v>
      </c>
      <c r="CZ15" s="115">
        <v>0</v>
      </c>
    </row>
    <row r="16" spans="1:104" ht="22.5">
      <c r="A16" s="144">
        <v>5</v>
      </c>
      <c r="B16" s="145" t="s">
        <v>87</v>
      </c>
      <c r="C16" s="146" t="s">
        <v>88</v>
      </c>
      <c r="D16" s="147" t="s">
        <v>82</v>
      </c>
      <c r="E16" s="148">
        <v>501.5</v>
      </c>
      <c r="F16" s="148">
        <v>0</v>
      </c>
      <c r="G16" s="149">
        <f t="shared" si="0"/>
        <v>0</v>
      </c>
      <c r="O16" s="143">
        <v>2</v>
      </c>
      <c r="AA16" s="115">
        <v>12</v>
      </c>
      <c r="AB16" s="115">
        <v>0</v>
      </c>
      <c r="AC16" s="115">
        <v>5</v>
      </c>
      <c r="AZ16" s="115">
        <v>2</v>
      </c>
      <c r="BA16" s="115">
        <f t="shared" si="1"/>
        <v>0</v>
      </c>
      <c r="BB16" s="115">
        <f t="shared" si="2"/>
        <v>0</v>
      </c>
      <c r="BC16" s="115">
        <f t="shared" si="3"/>
        <v>0</v>
      </c>
      <c r="BD16" s="115">
        <f t="shared" si="4"/>
        <v>0</v>
      </c>
      <c r="BE16" s="115">
        <f t="shared" si="5"/>
        <v>0</v>
      </c>
      <c r="CZ16" s="115">
        <v>0</v>
      </c>
    </row>
    <row r="17" spans="1:104" ht="22.5">
      <c r="A17" s="144">
        <v>6</v>
      </c>
      <c r="B17" s="145" t="s">
        <v>89</v>
      </c>
      <c r="C17" s="146" t="s">
        <v>90</v>
      </c>
      <c r="D17" s="147" t="s">
        <v>82</v>
      </c>
      <c r="E17" s="148">
        <v>84</v>
      </c>
      <c r="F17" s="148">
        <v>0</v>
      </c>
      <c r="G17" s="149">
        <f t="shared" si="0"/>
        <v>0</v>
      </c>
      <c r="O17" s="143">
        <v>2</v>
      </c>
      <c r="AA17" s="115">
        <v>12</v>
      </c>
      <c r="AB17" s="115">
        <v>0</v>
      </c>
      <c r="AC17" s="115">
        <v>6</v>
      </c>
      <c r="AZ17" s="115">
        <v>2</v>
      </c>
      <c r="BA17" s="115">
        <f t="shared" si="1"/>
        <v>0</v>
      </c>
      <c r="BB17" s="115">
        <f t="shared" si="2"/>
        <v>0</v>
      </c>
      <c r="BC17" s="115">
        <f t="shared" si="3"/>
        <v>0</v>
      </c>
      <c r="BD17" s="115">
        <f t="shared" si="4"/>
        <v>0</v>
      </c>
      <c r="BE17" s="115">
        <f t="shared" si="5"/>
        <v>0</v>
      </c>
      <c r="CZ17" s="115">
        <v>0.00184</v>
      </c>
    </row>
    <row r="18" spans="1:104" ht="12.75">
      <c r="A18" s="144">
        <v>7</v>
      </c>
      <c r="B18" s="145" t="s">
        <v>91</v>
      </c>
      <c r="C18" s="146" t="s">
        <v>92</v>
      </c>
      <c r="D18" s="147" t="s">
        <v>82</v>
      </c>
      <c r="E18" s="148">
        <v>501.5</v>
      </c>
      <c r="F18" s="148">
        <v>0</v>
      </c>
      <c r="G18" s="149">
        <f t="shared" si="0"/>
        <v>0</v>
      </c>
      <c r="O18" s="143">
        <v>2</v>
      </c>
      <c r="AA18" s="115">
        <v>12</v>
      </c>
      <c r="AB18" s="115">
        <v>0</v>
      </c>
      <c r="AC18" s="115">
        <v>7</v>
      </c>
      <c r="AZ18" s="115">
        <v>2</v>
      </c>
      <c r="BA18" s="115">
        <f t="shared" si="1"/>
        <v>0</v>
      </c>
      <c r="BB18" s="115">
        <f t="shared" si="2"/>
        <v>0</v>
      </c>
      <c r="BC18" s="115">
        <f t="shared" si="3"/>
        <v>0</v>
      </c>
      <c r="BD18" s="115">
        <f t="shared" si="4"/>
        <v>0</v>
      </c>
      <c r="BE18" s="115">
        <f t="shared" si="5"/>
        <v>0</v>
      </c>
      <c r="CZ18" s="115">
        <v>0</v>
      </c>
    </row>
    <row r="19" spans="1:104" ht="22.5">
      <c r="A19" s="144">
        <v>8</v>
      </c>
      <c r="B19" s="145" t="s">
        <v>93</v>
      </c>
      <c r="C19" s="146" t="s">
        <v>94</v>
      </c>
      <c r="D19" s="147" t="s">
        <v>95</v>
      </c>
      <c r="E19" s="148">
        <v>17.65</v>
      </c>
      <c r="F19" s="148">
        <v>0</v>
      </c>
      <c r="G19" s="149">
        <f t="shared" si="0"/>
        <v>0</v>
      </c>
      <c r="O19" s="143">
        <v>2</v>
      </c>
      <c r="AA19" s="115">
        <v>12</v>
      </c>
      <c r="AB19" s="115">
        <v>0</v>
      </c>
      <c r="AC19" s="115">
        <v>8</v>
      </c>
      <c r="AZ19" s="115">
        <v>2</v>
      </c>
      <c r="BA19" s="115">
        <f t="shared" si="1"/>
        <v>0</v>
      </c>
      <c r="BB19" s="115">
        <f t="shared" si="2"/>
        <v>0</v>
      </c>
      <c r="BC19" s="115">
        <f t="shared" si="3"/>
        <v>0</v>
      </c>
      <c r="BD19" s="115">
        <f t="shared" si="4"/>
        <v>0</v>
      </c>
      <c r="BE19" s="115">
        <f t="shared" si="5"/>
        <v>0</v>
      </c>
      <c r="CZ19" s="115">
        <v>0.6</v>
      </c>
    </row>
    <row r="20" spans="1:104" ht="22.5">
      <c r="A20" s="144">
        <v>9</v>
      </c>
      <c r="B20" s="145" t="s">
        <v>96</v>
      </c>
      <c r="C20" s="146" t="s">
        <v>97</v>
      </c>
      <c r="D20" s="147" t="s">
        <v>98</v>
      </c>
      <c r="E20" s="148">
        <v>1</v>
      </c>
      <c r="F20" s="148">
        <v>0</v>
      </c>
      <c r="G20" s="149">
        <f t="shared" si="0"/>
        <v>0</v>
      </c>
      <c r="O20" s="143">
        <v>2</v>
      </c>
      <c r="AA20" s="115">
        <v>12</v>
      </c>
      <c r="AB20" s="115">
        <v>1</v>
      </c>
      <c r="AC20" s="115">
        <v>9</v>
      </c>
      <c r="AZ20" s="115">
        <v>2</v>
      </c>
      <c r="BA20" s="115">
        <f t="shared" si="1"/>
        <v>0</v>
      </c>
      <c r="BB20" s="115">
        <f t="shared" si="2"/>
        <v>0</v>
      </c>
      <c r="BC20" s="115">
        <f t="shared" si="3"/>
        <v>0</v>
      </c>
      <c r="BD20" s="115">
        <f t="shared" si="4"/>
        <v>0</v>
      </c>
      <c r="BE20" s="115">
        <f t="shared" si="5"/>
        <v>0</v>
      </c>
      <c r="CZ20" s="115">
        <v>0.0105</v>
      </c>
    </row>
    <row r="21" spans="1:104" ht="12.75">
      <c r="A21" s="144">
        <v>10</v>
      </c>
      <c r="B21" s="145" t="s">
        <v>99</v>
      </c>
      <c r="C21" s="146" t="s">
        <v>100</v>
      </c>
      <c r="D21" s="147" t="s">
        <v>101</v>
      </c>
      <c r="E21" s="148">
        <v>10.76</v>
      </c>
      <c r="F21" s="148">
        <v>0</v>
      </c>
      <c r="G21" s="149">
        <f t="shared" si="0"/>
        <v>0</v>
      </c>
      <c r="O21" s="143">
        <v>2</v>
      </c>
      <c r="AA21" s="115">
        <v>12</v>
      </c>
      <c r="AB21" s="115">
        <v>0</v>
      </c>
      <c r="AC21" s="115">
        <v>10</v>
      </c>
      <c r="AZ21" s="115">
        <v>2</v>
      </c>
      <c r="BA21" s="115">
        <f t="shared" si="1"/>
        <v>0</v>
      </c>
      <c r="BB21" s="115">
        <f t="shared" si="2"/>
        <v>0</v>
      </c>
      <c r="BC21" s="115">
        <f t="shared" si="3"/>
        <v>0</v>
      </c>
      <c r="BD21" s="115">
        <f t="shared" si="4"/>
        <v>0</v>
      </c>
      <c r="BE21" s="115">
        <f t="shared" si="5"/>
        <v>0</v>
      </c>
      <c r="CZ21" s="115">
        <v>0</v>
      </c>
    </row>
    <row r="22" spans="1:57" ht="12.75">
      <c r="A22" s="150"/>
      <c r="B22" s="151" t="s">
        <v>77</v>
      </c>
      <c r="C22" s="152" t="str">
        <f>CONCATENATE(B14," ",C14)</f>
        <v>762 Konstrukce tesařské</v>
      </c>
      <c r="D22" s="150"/>
      <c r="E22" s="153"/>
      <c r="F22" s="153"/>
      <c r="G22" s="154">
        <f>SUM(G14:G21)</f>
        <v>0</v>
      </c>
      <c r="O22" s="143">
        <v>4</v>
      </c>
      <c r="BA22" s="155">
        <f>SUM(BA14:BA21)</f>
        <v>0</v>
      </c>
      <c r="BB22" s="155">
        <f>SUM(BB14:BB21)</f>
        <v>0</v>
      </c>
      <c r="BC22" s="155">
        <f>SUM(BC14:BC21)</f>
        <v>0</v>
      </c>
      <c r="BD22" s="155">
        <f>SUM(BD14:BD21)</f>
        <v>0</v>
      </c>
      <c r="BE22" s="155">
        <f>SUM(BE14:BE21)</f>
        <v>0</v>
      </c>
    </row>
    <row r="23" spans="1:15" ht="12.75">
      <c r="A23" s="136" t="s">
        <v>69</v>
      </c>
      <c r="B23" s="137" t="s">
        <v>102</v>
      </c>
      <c r="C23" s="138" t="s">
        <v>103</v>
      </c>
      <c r="D23" s="139"/>
      <c r="E23" s="140"/>
      <c r="F23" s="140"/>
      <c r="G23" s="141"/>
      <c r="H23" s="142"/>
      <c r="I23" s="142"/>
      <c r="O23" s="143">
        <v>1</v>
      </c>
    </row>
    <row r="24" spans="1:104" ht="22.5">
      <c r="A24" s="144">
        <v>11</v>
      </c>
      <c r="B24" s="145" t="s">
        <v>104</v>
      </c>
      <c r="C24" s="146" t="s">
        <v>105</v>
      </c>
      <c r="D24" s="147" t="s">
        <v>82</v>
      </c>
      <c r="E24" s="148">
        <v>543</v>
      </c>
      <c r="F24" s="148">
        <v>0</v>
      </c>
      <c r="G24" s="149">
        <f aca="true" t="shared" si="6" ref="G24:G36">E24*F24</f>
        <v>0</v>
      </c>
      <c r="O24" s="143">
        <v>2</v>
      </c>
      <c r="AA24" s="115">
        <v>12</v>
      </c>
      <c r="AB24" s="115">
        <v>0</v>
      </c>
      <c r="AC24" s="115">
        <v>11</v>
      </c>
      <c r="AZ24" s="115">
        <v>2</v>
      </c>
      <c r="BA24" s="115">
        <f aca="true" t="shared" si="7" ref="BA24:BA36">IF(AZ24=1,G24,0)</f>
        <v>0</v>
      </c>
      <c r="BB24" s="115">
        <f aca="true" t="shared" si="8" ref="BB24:BB36">IF(AZ24=2,G24,0)</f>
        <v>0</v>
      </c>
      <c r="BC24" s="115">
        <f aca="true" t="shared" si="9" ref="BC24:BC36">IF(AZ24=3,G24,0)</f>
        <v>0</v>
      </c>
      <c r="BD24" s="115">
        <f aca="true" t="shared" si="10" ref="BD24:BD36">IF(AZ24=4,G24,0)</f>
        <v>0</v>
      </c>
      <c r="BE24" s="115">
        <f aca="true" t="shared" si="11" ref="BE24:BE36">IF(AZ24=5,G24,0)</f>
        <v>0</v>
      </c>
      <c r="CZ24" s="115">
        <v>0.0055</v>
      </c>
    </row>
    <row r="25" spans="1:104" ht="22.5">
      <c r="A25" s="144">
        <v>12</v>
      </c>
      <c r="B25" s="145" t="s">
        <v>106</v>
      </c>
      <c r="C25" s="146" t="s">
        <v>188</v>
      </c>
      <c r="D25" s="147"/>
      <c r="E25" s="148">
        <v>0</v>
      </c>
      <c r="F25" s="148">
        <v>0</v>
      </c>
      <c r="G25" s="149">
        <f t="shared" si="6"/>
        <v>0</v>
      </c>
      <c r="O25" s="143">
        <v>2</v>
      </c>
      <c r="AA25" s="115">
        <v>12</v>
      </c>
      <c r="AB25" s="115">
        <v>0</v>
      </c>
      <c r="AC25" s="115">
        <v>12</v>
      </c>
      <c r="AZ25" s="115">
        <v>2</v>
      </c>
      <c r="BA25" s="115">
        <f t="shared" si="7"/>
        <v>0</v>
      </c>
      <c r="BB25" s="115">
        <f t="shared" si="8"/>
        <v>0</v>
      </c>
      <c r="BC25" s="115">
        <f t="shared" si="9"/>
        <v>0</v>
      </c>
      <c r="BD25" s="115">
        <f t="shared" si="10"/>
        <v>0</v>
      </c>
      <c r="BE25" s="115">
        <f t="shared" si="11"/>
        <v>0</v>
      </c>
      <c r="CZ25" s="115">
        <v>0</v>
      </c>
    </row>
    <row r="26" spans="1:104" ht="12.75">
      <c r="A26" s="144">
        <v>13</v>
      </c>
      <c r="B26" s="145" t="s">
        <v>107</v>
      </c>
      <c r="C26" s="146" t="s">
        <v>108</v>
      </c>
      <c r="D26" s="147"/>
      <c r="E26" s="148">
        <v>0</v>
      </c>
      <c r="F26" s="148">
        <v>0</v>
      </c>
      <c r="G26" s="149">
        <f t="shared" si="6"/>
        <v>0</v>
      </c>
      <c r="O26" s="143">
        <v>2</v>
      </c>
      <c r="AA26" s="115">
        <v>12</v>
      </c>
      <c r="AB26" s="115">
        <v>0</v>
      </c>
      <c r="AC26" s="115">
        <v>13</v>
      </c>
      <c r="AZ26" s="115">
        <v>2</v>
      </c>
      <c r="BA26" s="115">
        <f t="shared" si="7"/>
        <v>0</v>
      </c>
      <c r="BB26" s="115">
        <f t="shared" si="8"/>
        <v>0</v>
      </c>
      <c r="BC26" s="115">
        <f t="shared" si="9"/>
        <v>0</v>
      </c>
      <c r="BD26" s="115">
        <f t="shared" si="10"/>
        <v>0</v>
      </c>
      <c r="BE26" s="115">
        <f t="shared" si="11"/>
        <v>0</v>
      </c>
      <c r="CZ26" s="115">
        <v>0</v>
      </c>
    </row>
    <row r="27" spans="1:104" ht="12.75">
      <c r="A27" s="144">
        <v>14</v>
      </c>
      <c r="B27" s="145" t="s">
        <v>109</v>
      </c>
      <c r="C27" s="146" t="s">
        <v>110</v>
      </c>
      <c r="D27" s="147"/>
      <c r="E27" s="148">
        <v>0</v>
      </c>
      <c r="F27" s="148">
        <v>0</v>
      </c>
      <c r="G27" s="149">
        <f t="shared" si="6"/>
        <v>0</v>
      </c>
      <c r="O27" s="143">
        <v>2</v>
      </c>
      <c r="AA27" s="115">
        <v>12</v>
      </c>
      <c r="AB27" s="115">
        <v>0</v>
      </c>
      <c r="AC27" s="115">
        <v>14</v>
      </c>
      <c r="AZ27" s="115">
        <v>2</v>
      </c>
      <c r="BA27" s="115">
        <f t="shared" si="7"/>
        <v>0</v>
      </c>
      <c r="BB27" s="115">
        <f t="shared" si="8"/>
        <v>0</v>
      </c>
      <c r="BC27" s="115">
        <f t="shared" si="9"/>
        <v>0</v>
      </c>
      <c r="BD27" s="115">
        <f t="shared" si="10"/>
        <v>0</v>
      </c>
      <c r="BE27" s="115">
        <f t="shared" si="11"/>
        <v>0</v>
      </c>
      <c r="CZ27" s="115">
        <v>0</v>
      </c>
    </row>
    <row r="28" spans="1:104" ht="12.75">
      <c r="A28" s="144">
        <v>15</v>
      </c>
      <c r="B28" s="145" t="s">
        <v>70</v>
      </c>
      <c r="C28" s="146" t="s">
        <v>111</v>
      </c>
      <c r="D28" s="147"/>
      <c r="E28" s="148">
        <v>0</v>
      </c>
      <c r="F28" s="148">
        <v>0</v>
      </c>
      <c r="G28" s="149">
        <f t="shared" si="6"/>
        <v>0</v>
      </c>
      <c r="O28" s="143">
        <v>2</v>
      </c>
      <c r="AA28" s="115">
        <v>12</v>
      </c>
      <c r="AB28" s="115">
        <v>0</v>
      </c>
      <c r="AC28" s="115">
        <v>15</v>
      </c>
      <c r="AZ28" s="115">
        <v>2</v>
      </c>
      <c r="BA28" s="115">
        <f t="shared" si="7"/>
        <v>0</v>
      </c>
      <c r="BB28" s="115">
        <f t="shared" si="8"/>
        <v>0</v>
      </c>
      <c r="BC28" s="115">
        <f t="shared" si="9"/>
        <v>0</v>
      </c>
      <c r="BD28" s="115">
        <f t="shared" si="10"/>
        <v>0</v>
      </c>
      <c r="BE28" s="115">
        <f t="shared" si="11"/>
        <v>0</v>
      </c>
      <c r="CZ28" s="115">
        <v>0</v>
      </c>
    </row>
    <row r="29" spans="1:104" ht="12.75">
      <c r="A29" s="144">
        <v>16</v>
      </c>
      <c r="B29" s="145" t="s">
        <v>112</v>
      </c>
      <c r="C29" s="146" t="s">
        <v>113</v>
      </c>
      <c r="D29" s="147"/>
      <c r="E29" s="148">
        <v>0</v>
      </c>
      <c r="F29" s="148">
        <v>0</v>
      </c>
      <c r="G29" s="149">
        <f t="shared" si="6"/>
        <v>0</v>
      </c>
      <c r="O29" s="143">
        <v>2</v>
      </c>
      <c r="AA29" s="115">
        <v>12</v>
      </c>
      <c r="AB29" s="115">
        <v>0</v>
      </c>
      <c r="AC29" s="115">
        <v>16</v>
      </c>
      <c r="AZ29" s="115">
        <v>2</v>
      </c>
      <c r="BA29" s="115">
        <f t="shared" si="7"/>
        <v>0</v>
      </c>
      <c r="BB29" s="115">
        <f t="shared" si="8"/>
        <v>0</v>
      </c>
      <c r="BC29" s="115">
        <f t="shared" si="9"/>
        <v>0</v>
      </c>
      <c r="BD29" s="115">
        <f t="shared" si="10"/>
        <v>0</v>
      </c>
      <c r="BE29" s="115">
        <f t="shared" si="11"/>
        <v>0</v>
      </c>
      <c r="CZ29" s="115">
        <v>0</v>
      </c>
    </row>
    <row r="30" spans="1:104" ht="12.75">
      <c r="A30" s="144">
        <v>17</v>
      </c>
      <c r="B30" s="145" t="s">
        <v>114</v>
      </c>
      <c r="C30" s="146" t="s">
        <v>115</v>
      </c>
      <c r="D30" s="147"/>
      <c r="E30" s="148">
        <v>0</v>
      </c>
      <c r="F30" s="148">
        <v>0</v>
      </c>
      <c r="G30" s="149">
        <f t="shared" si="6"/>
        <v>0</v>
      </c>
      <c r="O30" s="143">
        <v>2</v>
      </c>
      <c r="AA30" s="115">
        <v>12</v>
      </c>
      <c r="AB30" s="115">
        <v>0</v>
      </c>
      <c r="AC30" s="115">
        <v>17</v>
      </c>
      <c r="AZ30" s="115">
        <v>2</v>
      </c>
      <c r="BA30" s="115">
        <f t="shared" si="7"/>
        <v>0</v>
      </c>
      <c r="BB30" s="115">
        <f t="shared" si="8"/>
        <v>0</v>
      </c>
      <c r="BC30" s="115">
        <f t="shared" si="9"/>
        <v>0</v>
      </c>
      <c r="BD30" s="115">
        <f t="shared" si="10"/>
        <v>0</v>
      </c>
      <c r="BE30" s="115">
        <f t="shared" si="11"/>
        <v>0</v>
      </c>
      <c r="CZ30" s="115">
        <v>0</v>
      </c>
    </row>
    <row r="31" spans="1:104" ht="22.5">
      <c r="A31" s="144">
        <v>18</v>
      </c>
      <c r="B31" s="145" t="s">
        <v>116</v>
      </c>
      <c r="C31" s="146" t="s">
        <v>187</v>
      </c>
      <c r="D31" s="147" t="s">
        <v>82</v>
      </c>
      <c r="E31" s="148">
        <v>543</v>
      </c>
      <c r="F31" s="148">
        <v>0</v>
      </c>
      <c r="G31" s="149">
        <f t="shared" si="6"/>
        <v>0</v>
      </c>
      <c r="O31" s="143">
        <v>2</v>
      </c>
      <c r="AA31" s="115">
        <v>12</v>
      </c>
      <c r="AB31" s="115">
        <v>0</v>
      </c>
      <c r="AC31" s="115">
        <v>18</v>
      </c>
      <c r="AZ31" s="115">
        <v>2</v>
      </c>
      <c r="BA31" s="115">
        <f t="shared" si="7"/>
        <v>0</v>
      </c>
      <c r="BB31" s="115">
        <f t="shared" si="8"/>
        <v>0</v>
      </c>
      <c r="BC31" s="115">
        <f t="shared" si="9"/>
        <v>0</v>
      </c>
      <c r="BD31" s="115">
        <f t="shared" si="10"/>
        <v>0</v>
      </c>
      <c r="BE31" s="115">
        <f t="shared" si="11"/>
        <v>0</v>
      </c>
      <c r="CZ31" s="115">
        <v>9E-05</v>
      </c>
    </row>
    <row r="32" spans="1:104" ht="12.75">
      <c r="A32" s="144">
        <v>19</v>
      </c>
      <c r="B32" s="145" t="s">
        <v>117</v>
      </c>
      <c r="C32" s="146" t="s">
        <v>118</v>
      </c>
      <c r="D32" s="147" t="s">
        <v>119</v>
      </c>
      <c r="E32" s="148">
        <v>70</v>
      </c>
      <c r="F32" s="148">
        <v>0</v>
      </c>
      <c r="G32" s="149">
        <f t="shared" si="6"/>
        <v>0</v>
      </c>
      <c r="O32" s="143">
        <v>2</v>
      </c>
      <c r="AA32" s="115">
        <v>12</v>
      </c>
      <c r="AB32" s="115">
        <v>0</v>
      </c>
      <c r="AC32" s="115">
        <v>19</v>
      </c>
      <c r="AZ32" s="115">
        <v>2</v>
      </c>
      <c r="BA32" s="115">
        <f t="shared" si="7"/>
        <v>0</v>
      </c>
      <c r="BB32" s="115">
        <f t="shared" si="8"/>
        <v>0</v>
      </c>
      <c r="BC32" s="115">
        <f t="shared" si="9"/>
        <v>0</v>
      </c>
      <c r="BD32" s="115">
        <f t="shared" si="10"/>
        <v>0</v>
      </c>
      <c r="BE32" s="115">
        <f t="shared" si="11"/>
        <v>0</v>
      </c>
      <c r="CZ32" s="115">
        <v>0.0001</v>
      </c>
    </row>
    <row r="33" spans="1:104" ht="12.75">
      <c r="A33" s="144">
        <v>20</v>
      </c>
      <c r="B33" s="145" t="s">
        <v>120</v>
      </c>
      <c r="C33" s="146" t="s">
        <v>121</v>
      </c>
      <c r="D33" s="147" t="s">
        <v>119</v>
      </c>
      <c r="E33" s="148">
        <v>2.5</v>
      </c>
      <c r="F33" s="148">
        <v>0</v>
      </c>
      <c r="G33" s="149">
        <f t="shared" si="6"/>
        <v>0</v>
      </c>
      <c r="O33" s="143">
        <v>2</v>
      </c>
      <c r="AA33" s="115">
        <v>12</v>
      </c>
      <c r="AB33" s="115">
        <v>1</v>
      </c>
      <c r="AC33" s="115">
        <v>20</v>
      </c>
      <c r="AZ33" s="115">
        <v>2</v>
      </c>
      <c r="BA33" s="115">
        <f t="shared" si="7"/>
        <v>0</v>
      </c>
      <c r="BB33" s="115">
        <f t="shared" si="8"/>
        <v>0</v>
      </c>
      <c r="BC33" s="115">
        <f t="shared" si="9"/>
        <v>0</v>
      </c>
      <c r="BD33" s="115">
        <f t="shared" si="10"/>
        <v>0</v>
      </c>
      <c r="BE33" s="115">
        <f t="shared" si="11"/>
        <v>0</v>
      </c>
      <c r="CZ33" s="115">
        <v>0</v>
      </c>
    </row>
    <row r="34" spans="1:104" ht="12.75">
      <c r="A34" s="144">
        <v>21</v>
      </c>
      <c r="B34" s="145" t="s">
        <v>122</v>
      </c>
      <c r="C34" s="146" t="s">
        <v>123</v>
      </c>
      <c r="D34" s="147" t="s">
        <v>74</v>
      </c>
      <c r="E34" s="148">
        <v>2</v>
      </c>
      <c r="F34" s="148">
        <v>0</v>
      </c>
      <c r="G34" s="149">
        <f t="shared" si="6"/>
        <v>0</v>
      </c>
      <c r="O34" s="143">
        <v>2</v>
      </c>
      <c r="AA34" s="115">
        <v>12</v>
      </c>
      <c r="AB34" s="115">
        <v>0</v>
      </c>
      <c r="AC34" s="115">
        <v>21</v>
      </c>
      <c r="AZ34" s="115">
        <v>2</v>
      </c>
      <c r="BA34" s="115">
        <f t="shared" si="7"/>
        <v>0</v>
      </c>
      <c r="BB34" s="115">
        <f t="shared" si="8"/>
        <v>0</v>
      </c>
      <c r="BC34" s="115">
        <f t="shared" si="9"/>
        <v>0</v>
      </c>
      <c r="BD34" s="115">
        <f t="shared" si="10"/>
        <v>0</v>
      </c>
      <c r="BE34" s="115">
        <f t="shared" si="11"/>
        <v>0</v>
      </c>
      <c r="CZ34" s="115">
        <v>0</v>
      </c>
    </row>
    <row r="35" spans="1:104" ht="22.5">
      <c r="A35" s="144">
        <v>22</v>
      </c>
      <c r="B35" s="145" t="s">
        <v>124</v>
      </c>
      <c r="C35" s="146" t="s">
        <v>125</v>
      </c>
      <c r="D35" s="147" t="s">
        <v>126</v>
      </c>
      <c r="E35" s="148">
        <v>1</v>
      </c>
      <c r="F35" s="148">
        <v>0</v>
      </c>
      <c r="G35" s="149">
        <f t="shared" si="6"/>
        <v>0</v>
      </c>
      <c r="O35" s="143">
        <v>2</v>
      </c>
      <c r="AA35" s="115">
        <v>12</v>
      </c>
      <c r="AB35" s="115">
        <v>0</v>
      </c>
      <c r="AC35" s="115">
        <v>22</v>
      </c>
      <c r="AZ35" s="115">
        <v>2</v>
      </c>
      <c r="BA35" s="115">
        <f t="shared" si="7"/>
        <v>0</v>
      </c>
      <c r="BB35" s="115">
        <f t="shared" si="8"/>
        <v>0</v>
      </c>
      <c r="BC35" s="115">
        <f t="shared" si="9"/>
        <v>0</v>
      </c>
      <c r="BD35" s="115">
        <f t="shared" si="10"/>
        <v>0</v>
      </c>
      <c r="BE35" s="115">
        <f t="shared" si="11"/>
        <v>0</v>
      </c>
      <c r="CZ35" s="115">
        <v>0</v>
      </c>
    </row>
    <row r="36" spans="1:104" ht="12.75">
      <c r="A36" s="144">
        <v>23</v>
      </c>
      <c r="B36" s="145" t="s">
        <v>127</v>
      </c>
      <c r="C36" s="146" t="s">
        <v>128</v>
      </c>
      <c r="D36" s="147" t="s">
        <v>101</v>
      </c>
      <c r="E36" s="148">
        <v>3.04</v>
      </c>
      <c r="F36" s="148">
        <v>0</v>
      </c>
      <c r="G36" s="149">
        <f t="shared" si="6"/>
        <v>0</v>
      </c>
      <c r="O36" s="143">
        <v>2</v>
      </c>
      <c r="AA36" s="115">
        <v>12</v>
      </c>
      <c r="AB36" s="115">
        <v>0</v>
      </c>
      <c r="AC36" s="115">
        <v>23</v>
      </c>
      <c r="AZ36" s="115">
        <v>2</v>
      </c>
      <c r="BA36" s="115">
        <f t="shared" si="7"/>
        <v>0</v>
      </c>
      <c r="BB36" s="115">
        <f t="shared" si="8"/>
        <v>0</v>
      </c>
      <c r="BC36" s="115">
        <f t="shared" si="9"/>
        <v>0</v>
      </c>
      <c r="BD36" s="115">
        <f t="shared" si="10"/>
        <v>0</v>
      </c>
      <c r="BE36" s="115">
        <f t="shared" si="11"/>
        <v>0</v>
      </c>
      <c r="CZ36" s="115">
        <v>0</v>
      </c>
    </row>
    <row r="37" spans="1:57" ht="12.75">
      <c r="A37" s="150"/>
      <c r="B37" s="151" t="s">
        <v>77</v>
      </c>
      <c r="C37" s="152" t="str">
        <f>CONCATENATE(B23," ",C23)</f>
        <v>764 Konstrukce  klempířské</v>
      </c>
      <c r="D37" s="150"/>
      <c r="E37" s="153"/>
      <c r="F37" s="153"/>
      <c r="G37" s="154">
        <f>SUM(G23:G36)</f>
        <v>0</v>
      </c>
      <c r="O37" s="143">
        <v>4</v>
      </c>
      <c r="BA37" s="155">
        <f>SUM(BA23:BA36)</f>
        <v>0</v>
      </c>
      <c r="BB37" s="155">
        <f>SUM(BB23:BB36)</f>
        <v>0</v>
      </c>
      <c r="BC37" s="155">
        <f>SUM(BC23:BC36)</f>
        <v>0</v>
      </c>
      <c r="BD37" s="155">
        <f>SUM(BD23:BD36)</f>
        <v>0</v>
      </c>
      <c r="BE37" s="155">
        <f>SUM(BE23:BE36)</f>
        <v>0</v>
      </c>
    </row>
    <row r="38" spans="1:15" ht="12.75">
      <c r="A38" s="136" t="s">
        <v>69</v>
      </c>
      <c r="B38" s="137" t="s">
        <v>129</v>
      </c>
      <c r="C38" s="138" t="s">
        <v>130</v>
      </c>
      <c r="D38" s="139"/>
      <c r="E38" s="140"/>
      <c r="F38" s="140"/>
      <c r="G38" s="141"/>
      <c r="H38" s="142"/>
      <c r="I38" s="142"/>
      <c r="O38" s="143">
        <v>1</v>
      </c>
    </row>
    <row r="39" spans="1:104" ht="22.5">
      <c r="A39" s="144">
        <v>24</v>
      </c>
      <c r="B39" s="145" t="s">
        <v>131</v>
      </c>
      <c r="C39" s="146" t="s">
        <v>132</v>
      </c>
      <c r="D39" s="147" t="s">
        <v>82</v>
      </c>
      <c r="E39" s="148">
        <v>65</v>
      </c>
      <c r="F39" s="148">
        <v>0</v>
      </c>
      <c r="G39" s="149">
        <f>E39*F39</f>
        <v>0</v>
      </c>
      <c r="O39" s="143">
        <v>2</v>
      </c>
      <c r="AA39" s="115">
        <v>12</v>
      </c>
      <c r="AB39" s="115">
        <v>0</v>
      </c>
      <c r="AC39" s="115">
        <v>24</v>
      </c>
      <c r="AZ39" s="115">
        <v>1</v>
      </c>
      <c r="BA39" s="115">
        <f>IF(AZ39=1,G39,0)</f>
        <v>0</v>
      </c>
      <c r="BB39" s="115">
        <f>IF(AZ39=2,G39,0)</f>
        <v>0</v>
      </c>
      <c r="BC39" s="115">
        <f>IF(AZ39=3,G39,0)</f>
        <v>0</v>
      </c>
      <c r="BD39" s="115">
        <f>IF(AZ39=4,G39,0)</f>
        <v>0</v>
      </c>
      <c r="BE39" s="115">
        <f>IF(AZ39=5,G39,0)</f>
        <v>0</v>
      </c>
      <c r="CZ39" s="115">
        <v>0.0125</v>
      </c>
    </row>
    <row r="40" spans="1:104" ht="12.75">
      <c r="A40" s="144">
        <v>25</v>
      </c>
      <c r="B40" s="145" t="s">
        <v>133</v>
      </c>
      <c r="C40" s="146" t="s">
        <v>134</v>
      </c>
      <c r="D40" s="147" t="s">
        <v>101</v>
      </c>
      <c r="E40" s="148">
        <v>0.81</v>
      </c>
      <c r="F40" s="148">
        <v>0</v>
      </c>
      <c r="G40" s="149">
        <f>E40*F40</f>
        <v>0</v>
      </c>
      <c r="O40" s="143">
        <v>2</v>
      </c>
      <c r="AA40" s="115">
        <v>12</v>
      </c>
      <c r="AB40" s="115">
        <v>0</v>
      </c>
      <c r="AC40" s="115">
        <v>25</v>
      </c>
      <c r="AZ40" s="115">
        <v>1</v>
      </c>
      <c r="BA40" s="115">
        <f>IF(AZ40=1,G40,0)</f>
        <v>0</v>
      </c>
      <c r="BB40" s="115">
        <f>IF(AZ40=2,G40,0)</f>
        <v>0</v>
      </c>
      <c r="BC40" s="115">
        <f>IF(AZ40=3,G40,0)</f>
        <v>0</v>
      </c>
      <c r="BD40" s="115">
        <f>IF(AZ40=4,G40,0)</f>
        <v>0</v>
      </c>
      <c r="BE40" s="115">
        <f>IF(AZ40=5,G40,0)</f>
        <v>0</v>
      </c>
      <c r="CZ40" s="115">
        <v>0</v>
      </c>
    </row>
    <row r="41" spans="1:57" ht="12.75">
      <c r="A41" s="150"/>
      <c r="B41" s="151" t="s">
        <v>77</v>
      </c>
      <c r="C41" s="152" t="str">
        <f>CONCATENATE(B38," ",C38)</f>
        <v>766 Konstrukce truhlářské</v>
      </c>
      <c r="D41" s="150"/>
      <c r="E41" s="153"/>
      <c r="F41" s="153"/>
      <c r="G41" s="154">
        <f>SUM(G38:G40)</f>
        <v>0</v>
      </c>
      <c r="O41" s="143">
        <v>4</v>
      </c>
      <c r="BA41" s="155">
        <f>SUM(BA38:BA40)</f>
        <v>0</v>
      </c>
      <c r="BB41" s="155">
        <f>SUM(BB38:BB40)</f>
        <v>0</v>
      </c>
      <c r="BC41" s="155">
        <f>SUM(BC38:BC40)</f>
        <v>0</v>
      </c>
      <c r="BD41" s="155">
        <f>SUM(BD38:BD40)</f>
        <v>0</v>
      </c>
      <c r="BE41" s="155">
        <f>SUM(BE38:BE40)</f>
        <v>0</v>
      </c>
    </row>
    <row r="42" spans="1:15" ht="12.75">
      <c r="A42" s="136" t="s">
        <v>69</v>
      </c>
      <c r="B42" s="137" t="s">
        <v>135</v>
      </c>
      <c r="C42" s="138" t="s">
        <v>136</v>
      </c>
      <c r="D42" s="139"/>
      <c r="E42" s="140"/>
      <c r="F42" s="140"/>
      <c r="G42" s="141"/>
      <c r="H42" s="142"/>
      <c r="I42" s="142"/>
      <c r="O42" s="143">
        <v>1</v>
      </c>
    </row>
    <row r="43" spans="1:104" ht="12.75">
      <c r="A43" s="144">
        <v>26</v>
      </c>
      <c r="B43" s="145" t="s">
        <v>137</v>
      </c>
      <c r="C43" s="146" t="s">
        <v>138</v>
      </c>
      <c r="D43" s="147" t="s">
        <v>82</v>
      </c>
      <c r="E43" s="148">
        <v>295</v>
      </c>
      <c r="F43" s="148">
        <v>0</v>
      </c>
      <c r="G43" s="149">
        <f aca="true" t="shared" si="12" ref="G43:G49">E43*F43</f>
        <v>0</v>
      </c>
      <c r="O43" s="143">
        <v>2</v>
      </c>
      <c r="AA43" s="115">
        <v>12</v>
      </c>
      <c r="AB43" s="115">
        <v>0</v>
      </c>
      <c r="AC43" s="115">
        <v>26</v>
      </c>
      <c r="AZ43" s="115">
        <v>1</v>
      </c>
      <c r="BA43" s="115">
        <f aca="true" t="shared" si="13" ref="BA43:BA49">IF(AZ43=1,G43,0)</f>
        <v>0</v>
      </c>
      <c r="BB43" s="115">
        <f aca="true" t="shared" si="14" ref="BB43:BB49">IF(AZ43=2,G43,0)</f>
        <v>0</v>
      </c>
      <c r="BC43" s="115">
        <f aca="true" t="shared" si="15" ref="BC43:BC49">IF(AZ43=3,G43,0)</f>
        <v>0</v>
      </c>
      <c r="BD43" s="115">
        <f aca="true" t="shared" si="16" ref="BD43:BD49">IF(AZ43=4,G43,0)</f>
        <v>0</v>
      </c>
      <c r="BE43" s="115">
        <f aca="true" t="shared" si="17" ref="BE43:BE49">IF(AZ43=5,G43,0)</f>
        <v>0</v>
      </c>
      <c r="CZ43" s="115">
        <v>0.01838</v>
      </c>
    </row>
    <row r="44" spans="1:104" ht="22.5">
      <c r="A44" s="144">
        <v>27</v>
      </c>
      <c r="B44" s="145" t="s">
        <v>139</v>
      </c>
      <c r="C44" s="146" t="s">
        <v>140</v>
      </c>
      <c r="D44" s="147" t="s">
        <v>82</v>
      </c>
      <c r="E44" s="148">
        <v>590</v>
      </c>
      <c r="F44" s="148">
        <v>0</v>
      </c>
      <c r="G44" s="149">
        <f t="shared" si="12"/>
        <v>0</v>
      </c>
      <c r="O44" s="143">
        <v>2</v>
      </c>
      <c r="AA44" s="115">
        <v>12</v>
      </c>
      <c r="AB44" s="115">
        <v>0</v>
      </c>
      <c r="AC44" s="115">
        <v>27</v>
      </c>
      <c r="AZ44" s="115">
        <v>1</v>
      </c>
      <c r="BA44" s="115">
        <f t="shared" si="13"/>
        <v>0</v>
      </c>
      <c r="BB44" s="115">
        <f t="shared" si="14"/>
        <v>0</v>
      </c>
      <c r="BC44" s="115">
        <f t="shared" si="15"/>
        <v>0</v>
      </c>
      <c r="BD44" s="115">
        <f t="shared" si="16"/>
        <v>0</v>
      </c>
      <c r="BE44" s="115">
        <f t="shared" si="17"/>
        <v>0</v>
      </c>
      <c r="CZ44" s="115">
        <v>0.00097</v>
      </c>
    </row>
    <row r="45" spans="1:104" ht="12.75">
      <c r="A45" s="144">
        <v>28</v>
      </c>
      <c r="B45" s="145" t="s">
        <v>141</v>
      </c>
      <c r="C45" s="146" t="s">
        <v>142</v>
      </c>
      <c r="D45" s="147" t="s">
        <v>82</v>
      </c>
      <c r="E45" s="148">
        <v>295</v>
      </c>
      <c r="F45" s="148">
        <v>0</v>
      </c>
      <c r="G45" s="149">
        <f t="shared" si="12"/>
        <v>0</v>
      </c>
      <c r="O45" s="143">
        <v>2</v>
      </c>
      <c r="AA45" s="115">
        <v>12</v>
      </c>
      <c r="AB45" s="115">
        <v>0</v>
      </c>
      <c r="AC45" s="115">
        <v>28</v>
      </c>
      <c r="AZ45" s="115">
        <v>1</v>
      </c>
      <c r="BA45" s="115">
        <f t="shared" si="13"/>
        <v>0</v>
      </c>
      <c r="BB45" s="115">
        <f t="shared" si="14"/>
        <v>0</v>
      </c>
      <c r="BC45" s="115">
        <f t="shared" si="15"/>
        <v>0</v>
      </c>
      <c r="BD45" s="115">
        <f t="shared" si="16"/>
        <v>0</v>
      </c>
      <c r="BE45" s="115">
        <f t="shared" si="17"/>
        <v>0</v>
      </c>
      <c r="CZ45" s="115">
        <v>0</v>
      </c>
    </row>
    <row r="46" spans="1:104" ht="22.5">
      <c r="A46" s="144">
        <v>29</v>
      </c>
      <c r="B46" s="145" t="s">
        <v>143</v>
      </c>
      <c r="C46" s="146" t="s">
        <v>144</v>
      </c>
      <c r="D46" s="147" t="s">
        <v>119</v>
      </c>
      <c r="E46" s="148">
        <v>23</v>
      </c>
      <c r="F46" s="148">
        <v>0</v>
      </c>
      <c r="G46" s="149">
        <f t="shared" si="12"/>
        <v>0</v>
      </c>
      <c r="O46" s="143">
        <v>2</v>
      </c>
      <c r="AA46" s="115">
        <v>12</v>
      </c>
      <c r="AB46" s="115">
        <v>0</v>
      </c>
      <c r="AC46" s="115">
        <v>29</v>
      </c>
      <c r="AZ46" s="115">
        <v>1</v>
      </c>
      <c r="BA46" s="115">
        <f t="shared" si="13"/>
        <v>0</v>
      </c>
      <c r="BB46" s="115">
        <f t="shared" si="14"/>
        <v>0</v>
      </c>
      <c r="BC46" s="115">
        <f t="shared" si="15"/>
        <v>0</v>
      </c>
      <c r="BD46" s="115">
        <f t="shared" si="16"/>
        <v>0</v>
      </c>
      <c r="BE46" s="115">
        <f t="shared" si="17"/>
        <v>0</v>
      </c>
      <c r="CZ46" s="115">
        <v>0.02482</v>
      </c>
    </row>
    <row r="47" spans="1:104" ht="22.5">
      <c r="A47" s="144">
        <v>30</v>
      </c>
      <c r="B47" s="145" t="s">
        <v>145</v>
      </c>
      <c r="C47" s="146" t="s">
        <v>146</v>
      </c>
      <c r="D47" s="147" t="s">
        <v>119</v>
      </c>
      <c r="E47" s="148">
        <v>46</v>
      </c>
      <c r="F47" s="148">
        <v>0</v>
      </c>
      <c r="G47" s="149">
        <f t="shared" si="12"/>
        <v>0</v>
      </c>
      <c r="O47" s="143">
        <v>2</v>
      </c>
      <c r="AA47" s="115">
        <v>12</v>
      </c>
      <c r="AB47" s="115">
        <v>0</v>
      </c>
      <c r="AC47" s="115">
        <v>30</v>
      </c>
      <c r="AZ47" s="115">
        <v>1</v>
      </c>
      <c r="BA47" s="115">
        <f t="shared" si="13"/>
        <v>0</v>
      </c>
      <c r="BB47" s="115">
        <f t="shared" si="14"/>
        <v>0</v>
      </c>
      <c r="BC47" s="115">
        <f t="shared" si="15"/>
        <v>0</v>
      </c>
      <c r="BD47" s="115">
        <f t="shared" si="16"/>
        <v>0</v>
      </c>
      <c r="BE47" s="115">
        <f t="shared" si="17"/>
        <v>0</v>
      </c>
      <c r="CZ47" s="115">
        <v>0.00225</v>
      </c>
    </row>
    <row r="48" spans="1:104" ht="12.75">
      <c r="A48" s="144">
        <v>31</v>
      </c>
      <c r="B48" s="145" t="s">
        <v>147</v>
      </c>
      <c r="C48" s="146" t="s">
        <v>148</v>
      </c>
      <c r="D48" s="147" t="s">
        <v>119</v>
      </c>
      <c r="E48" s="148">
        <v>23</v>
      </c>
      <c r="F48" s="148">
        <v>0</v>
      </c>
      <c r="G48" s="149">
        <f t="shared" si="12"/>
        <v>0</v>
      </c>
      <c r="O48" s="143">
        <v>2</v>
      </c>
      <c r="AA48" s="115">
        <v>12</v>
      </c>
      <c r="AB48" s="115">
        <v>0</v>
      </c>
      <c r="AC48" s="115">
        <v>31</v>
      </c>
      <c r="AZ48" s="115">
        <v>1</v>
      </c>
      <c r="BA48" s="115">
        <f t="shared" si="13"/>
        <v>0</v>
      </c>
      <c r="BB48" s="115">
        <f t="shared" si="14"/>
        <v>0</v>
      </c>
      <c r="BC48" s="115">
        <f t="shared" si="15"/>
        <v>0</v>
      </c>
      <c r="BD48" s="115">
        <f t="shared" si="16"/>
        <v>0</v>
      </c>
      <c r="BE48" s="115">
        <f t="shared" si="17"/>
        <v>0</v>
      </c>
      <c r="CZ48" s="115">
        <v>0</v>
      </c>
    </row>
    <row r="49" spans="1:104" ht="22.5">
      <c r="A49" s="144">
        <v>32</v>
      </c>
      <c r="B49" s="145" t="s">
        <v>149</v>
      </c>
      <c r="C49" s="146" t="s">
        <v>150</v>
      </c>
      <c r="D49" s="147" t="s">
        <v>151</v>
      </c>
      <c r="E49" s="148">
        <v>20</v>
      </c>
      <c r="F49" s="148">
        <v>0</v>
      </c>
      <c r="G49" s="149">
        <f t="shared" si="12"/>
        <v>0</v>
      </c>
      <c r="O49" s="143">
        <v>2</v>
      </c>
      <c r="AA49" s="115">
        <v>12</v>
      </c>
      <c r="AB49" s="115">
        <v>0</v>
      </c>
      <c r="AC49" s="115">
        <v>32</v>
      </c>
      <c r="AZ49" s="115">
        <v>1</v>
      </c>
      <c r="BA49" s="115">
        <f t="shared" si="13"/>
        <v>0</v>
      </c>
      <c r="BB49" s="115">
        <f t="shared" si="14"/>
        <v>0</v>
      </c>
      <c r="BC49" s="115">
        <f t="shared" si="15"/>
        <v>0</v>
      </c>
      <c r="BD49" s="115">
        <f t="shared" si="16"/>
        <v>0</v>
      </c>
      <c r="BE49" s="115">
        <f t="shared" si="17"/>
        <v>0</v>
      </c>
      <c r="CZ49" s="115">
        <v>0</v>
      </c>
    </row>
    <row r="50" spans="1:57" ht="12.75">
      <c r="A50" s="150"/>
      <c r="B50" s="151" t="s">
        <v>77</v>
      </c>
      <c r="C50" s="152" t="str">
        <f>CONCATENATE(B42," ",C42)</f>
        <v>94 Lešení a stavební výtahy</v>
      </c>
      <c r="D50" s="150"/>
      <c r="E50" s="153"/>
      <c r="F50" s="153"/>
      <c r="G50" s="154">
        <f>SUM(G42:G49)</f>
        <v>0</v>
      </c>
      <c r="O50" s="143">
        <v>4</v>
      </c>
      <c r="BA50" s="155">
        <f>SUM(BA42:BA49)</f>
        <v>0</v>
      </c>
      <c r="BB50" s="155">
        <f>SUM(BB42:BB49)</f>
        <v>0</v>
      </c>
      <c r="BC50" s="155">
        <f>SUM(BC42:BC49)</f>
        <v>0</v>
      </c>
      <c r="BD50" s="155">
        <f>SUM(BD42:BD49)</f>
        <v>0</v>
      </c>
      <c r="BE50" s="155">
        <f>SUM(BE42:BE49)</f>
        <v>0</v>
      </c>
    </row>
    <row r="51" spans="1:15" ht="12.75">
      <c r="A51" s="136" t="s">
        <v>69</v>
      </c>
      <c r="B51" s="137" t="s">
        <v>152</v>
      </c>
      <c r="C51" s="138" t="s">
        <v>153</v>
      </c>
      <c r="D51" s="139"/>
      <c r="E51" s="140"/>
      <c r="F51" s="140"/>
      <c r="G51" s="141"/>
      <c r="H51" s="142"/>
      <c r="I51" s="142"/>
      <c r="O51" s="143">
        <v>1</v>
      </c>
    </row>
    <row r="52" spans="1:104" ht="12.75">
      <c r="A52" s="144">
        <v>33</v>
      </c>
      <c r="B52" s="145" t="s">
        <v>154</v>
      </c>
      <c r="C52" s="146" t="s">
        <v>155</v>
      </c>
      <c r="D52" s="147" t="s">
        <v>101</v>
      </c>
      <c r="E52" s="148">
        <v>30.65</v>
      </c>
      <c r="F52" s="148">
        <v>0</v>
      </c>
      <c r="G52" s="149">
        <f aca="true" t="shared" si="18" ref="G52:G59">E52*F52</f>
        <v>0</v>
      </c>
      <c r="O52" s="143">
        <v>2</v>
      </c>
      <c r="AA52" s="115">
        <v>12</v>
      </c>
      <c r="AB52" s="115">
        <v>1</v>
      </c>
      <c r="AC52" s="115">
        <v>33</v>
      </c>
      <c r="AZ52" s="115">
        <v>1</v>
      </c>
      <c r="BA52" s="115">
        <f aca="true" t="shared" si="19" ref="BA52:BA59">IF(AZ52=1,G52,0)</f>
        <v>0</v>
      </c>
      <c r="BB52" s="115">
        <f aca="true" t="shared" si="20" ref="BB52:BB59">IF(AZ52=2,G52,0)</f>
        <v>0</v>
      </c>
      <c r="BC52" s="115">
        <f aca="true" t="shared" si="21" ref="BC52:BC59">IF(AZ52=3,G52,0)</f>
        <v>0</v>
      </c>
      <c r="BD52" s="115">
        <f aca="true" t="shared" si="22" ref="BD52:BD59">IF(AZ52=4,G52,0)</f>
        <v>0</v>
      </c>
      <c r="BE52" s="115">
        <f aca="true" t="shared" si="23" ref="BE52:BE59">IF(AZ52=5,G52,0)</f>
        <v>0</v>
      </c>
      <c r="CZ52" s="115">
        <v>0</v>
      </c>
    </row>
    <row r="53" spans="1:104" ht="12.75">
      <c r="A53" s="144">
        <v>34</v>
      </c>
      <c r="B53" s="145" t="s">
        <v>156</v>
      </c>
      <c r="C53" s="146" t="s">
        <v>157</v>
      </c>
      <c r="D53" s="147" t="s">
        <v>101</v>
      </c>
      <c r="E53" s="148">
        <v>30.65</v>
      </c>
      <c r="F53" s="148">
        <v>0</v>
      </c>
      <c r="G53" s="149">
        <f t="shared" si="18"/>
        <v>0</v>
      </c>
      <c r="O53" s="143">
        <v>2</v>
      </c>
      <c r="AA53" s="115">
        <v>12</v>
      </c>
      <c r="AB53" s="115">
        <v>1</v>
      </c>
      <c r="AC53" s="115">
        <v>34</v>
      </c>
      <c r="AZ53" s="115">
        <v>1</v>
      </c>
      <c r="BA53" s="115">
        <f t="shared" si="19"/>
        <v>0</v>
      </c>
      <c r="BB53" s="115">
        <f t="shared" si="20"/>
        <v>0</v>
      </c>
      <c r="BC53" s="115">
        <f t="shared" si="21"/>
        <v>0</v>
      </c>
      <c r="BD53" s="115">
        <f t="shared" si="22"/>
        <v>0</v>
      </c>
      <c r="BE53" s="115">
        <f t="shared" si="23"/>
        <v>0</v>
      </c>
      <c r="CZ53" s="115">
        <v>0</v>
      </c>
    </row>
    <row r="54" spans="1:104" ht="22.5">
      <c r="A54" s="144">
        <v>35</v>
      </c>
      <c r="B54" s="145" t="s">
        <v>158</v>
      </c>
      <c r="C54" s="146" t="s">
        <v>159</v>
      </c>
      <c r="D54" s="147" t="s">
        <v>101</v>
      </c>
      <c r="E54" s="148">
        <v>245.2</v>
      </c>
      <c r="F54" s="148">
        <v>0</v>
      </c>
      <c r="G54" s="149">
        <f t="shared" si="18"/>
        <v>0</v>
      </c>
      <c r="O54" s="143">
        <v>2</v>
      </c>
      <c r="AA54" s="115">
        <v>12</v>
      </c>
      <c r="AB54" s="115">
        <v>1</v>
      </c>
      <c r="AC54" s="115">
        <v>35</v>
      </c>
      <c r="AZ54" s="115">
        <v>1</v>
      </c>
      <c r="BA54" s="115">
        <f t="shared" si="19"/>
        <v>0</v>
      </c>
      <c r="BB54" s="115">
        <f t="shared" si="20"/>
        <v>0</v>
      </c>
      <c r="BC54" s="115">
        <f t="shared" si="21"/>
        <v>0</v>
      </c>
      <c r="BD54" s="115">
        <f t="shared" si="22"/>
        <v>0</v>
      </c>
      <c r="BE54" s="115">
        <f t="shared" si="23"/>
        <v>0</v>
      </c>
      <c r="CZ54" s="115">
        <v>0</v>
      </c>
    </row>
    <row r="55" spans="1:104" ht="12.75">
      <c r="A55" s="144">
        <v>36</v>
      </c>
      <c r="B55" s="145" t="s">
        <v>160</v>
      </c>
      <c r="C55" s="146" t="s">
        <v>161</v>
      </c>
      <c r="D55" s="147" t="s">
        <v>101</v>
      </c>
      <c r="E55" s="148">
        <v>30.65</v>
      </c>
      <c r="F55" s="148">
        <v>0</v>
      </c>
      <c r="G55" s="149">
        <f t="shared" si="18"/>
        <v>0</v>
      </c>
      <c r="O55" s="143">
        <v>2</v>
      </c>
      <c r="AA55" s="115">
        <v>12</v>
      </c>
      <c r="AB55" s="115">
        <v>0</v>
      </c>
      <c r="AC55" s="115">
        <v>36</v>
      </c>
      <c r="AZ55" s="115">
        <v>1</v>
      </c>
      <c r="BA55" s="115">
        <f t="shared" si="19"/>
        <v>0</v>
      </c>
      <c r="BB55" s="115">
        <f t="shared" si="20"/>
        <v>0</v>
      </c>
      <c r="BC55" s="115">
        <f t="shared" si="21"/>
        <v>0</v>
      </c>
      <c r="BD55" s="115">
        <f t="shared" si="22"/>
        <v>0</v>
      </c>
      <c r="BE55" s="115">
        <f t="shared" si="23"/>
        <v>0</v>
      </c>
      <c r="CZ55" s="115">
        <v>0</v>
      </c>
    </row>
    <row r="56" spans="1:104" ht="22.5">
      <c r="A56" s="144">
        <v>37</v>
      </c>
      <c r="B56" s="145" t="s">
        <v>162</v>
      </c>
      <c r="C56" s="146" t="s">
        <v>163</v>
      </c>
      <c r="D56" s="147" t="s">
        <v>101</v>
      </c>
      <c r="E56" s="148">
        <v>30.65</v>
      </c>
      <c r="F56" s="148">
        <v>0</v>
      </c>
      <c r="G56" s="149">
        <f t="shared" si="18"/>
        <v>0</v>
      </c>
      <c r="O56" s="143">
        <v>2</v>
      </c>
      <c r="AA56" s="115">
        <v>12</v>
      </c>
      <c r="AB56" s="115">
        <v>1</v>
      </c>
      <c r="AC56" s="115">
        <v>37</v>
      </c>
      <c r="AZ56" s="115">
        <v>1</v>
      </c>
      <c r="BA56" s="115">
        <f t="shared" si="19"/>
        <v>0</v>
      </c>
      <c r="BB56" s="115">
        <f t="shared" si="20"/>
        <v>0</v>
      </c>
      <c r="BC56" s="115">
        <f t="shared" si="21"/>
        <v>0</v>
      </c>
      <c r="BD56" s="115">
        <f t="shared" si="22"/>
        <v>0</v>
      </c>
      <c r="BE56" s="115">
        <f t="shared" si="23"/>
        <v>0</v>
      </c>
      <c r="CZ56" s="115">
        <v>0</v>
      </c>
    </row>
    <row r="57" spans="1:104" ht="12.75">
      <c r="A57" s="144">
        <v>38</v>
      </c>
      <c r="B57" s="145" t="s">
        <v>164</v>
      </c>
      <c r="C57" s="146" t="s">
        <v>165</v>
      </c>
      <c r="D57" s="147" t="s">
        <v>101</v>
      </c>
      <c r="E57" s="148">
        <v>30.65</v>
      </c>
      <c r="F57" s="148">
        <v>0</v>
      </c>
      <c r="G57" s="149">
        <f t="shared" si="18"/>
        <v>0</v>
      </c>
      <c r="O57" s="143">
        <v>2</v>
      </c>
      <c r="AA57" s="115">
        <v>12</v>
      </c>
      <c r="AB57" s="115">
        <v>1</v>
      </c>
      <c r="AC57" s="115">
        <v>38</v>
      </c>
      <c r="AZ57" s="115">
        <v>1</v>
      </c>
      <c r="BA57" s="115">
        <f t="shared" si="19"/>
        <v>0</v>
      </c>
      <c r="BB57" s="115">
        <f t="shared" si="20"/>
        <v>0</v>
      </c>
      <c r="BC57" s="115">
        <f t="shared" si="21"/>
        <v>0</v>
      </c>
      <c r="BD57" s="115">
        <f t="shared" si="22"/>
        <v>0</v>
      </c>
      <c r="BE57" s="115">
        <f t="shared" si="23"/>
        <v>0</v>
      </c>
      <c r="CZ57" s="115">
        <v>0</v>
      </c>
    </row>
    <row r="58" spans="1:104" ht="12.75">
      <c r="A58" s="144">
        <v>39</v>
      </c>
      <c r="B58" s="145" t="s">
        <v>166</v>
      </c>
      <c r="C58" s="146" t="s">
        <v>167</v>
      </c>
      <c r="D58" s="147" t="s">
        <v>101</v>
      </c>
      <c r="E58" s="148">
        <v>5.1</v>
      </c>
      <c r="F58" s="148">
        <v>0</v>
      </c>
      <c r="G58" s="149">
        <f t="shared" si="18"/>
        <v>0</v>
      </c>
      <c r="O58" s="143">
        <v>2</v>
      </c>
      <c r="AA58" s="115">
        <v>12</v>
      </c>
      <c r="AB58" s="115">
        <v>0</v>
      </c>
      <c r="AC58" s="115">
        <v>39</v>
      </c>
      <c r="AZ58" s="115">
        <v>1</v>
      </c>
      <c r="BA58" s="115">
        <f t="shared" si="19"/>
        <v>0</v>
      </c>
      <c r="BB58" s="115">
        <f t="shared" si="20"/>
        <v>0</v>
      </c>
      <c r="BC58" s="115">
        <f t="shared" si="21"/>
        <v>0</v>
      </c>
      <c r="BD58" s="115">
        <f t="shared" si="22"/>
        <v>0</v>
      </c>
      <c r="BE58" s="115">
        <f t="shared" si="23"/>
        <v>0</v>
      </c>
      <c r="CZ58" s="115">
        <v>0</v>
      </c>
    </row>
    <row r="59" spans="1:104" ht="12.75">
      <c r="A59" s="144">
        <v>40</v>
      </c>
      <c r="B59" s="145" t="s">
        <v>168</v>
      </c>
      <c r="C59" s="146" t="s">
        <v>169</v>
      </c>
      <c r="D59" s="147" t="s">
        <v>101</v>
      </c>
      <c r="E59" s="148">
        <v>21.55</v>
      </c>
      <c r="F59" s="148">
        <v>0</v>
      </c>
      <c r="G59" s="149">
        <f t="shared" si="18"/>
        <v>0</v>
      </c>
      <c r="O59" s="143">
        <v>2</v>
      </c>
      <c r="AA59" s="115">
        <v>12</v>
      </c>
      <c r="AB59" s="115">
        <v>0</v>
      </c>
      <c r="AC59" s="115">
        <v>40</v>
      </c>
      <c r="AZ59" s="115">
        <v>1</v>
      </c>
      <c r="BA59" s="115">
        <f t="shared" si="19"/>
        <v>0</v>
      </c>
      <c r="BB59" s="115">
        <f t="shared" si="20"/>
        <v>0</v>
      </c>
      <c r="BC59" s="115">
        <f t="shared" si="21"/>
        <v>0</v>
      </c>
      <c r="BD59" s="115">
        <f t="shared" si="22"/>
        <v>0</v>
      </c>
      <c r="BE59" s="115">
        <f t="shared" si="23"/>
        <v>0</v>
      </c>
      <c r="CZ59" s="115">
        <v>0</v>
      </c>
    </row>
    <row r="60" spans="1:57" ht="12.75">
      <c r="A60" s="150"/>
      <c r="B60" s="151" t="s">
        <v>77</v>
      </c>
      <c r="C60" s="152" t="str">
        <f>CONCATENATE(B51," ",C51)</f>
        <v>97 Bourání a likvidace hmot</v>
      </c>
      <c r="D60" s="150"/>
      <c r="E60" s="153"/>
      <c r="F60" s="153"/>
      <c r="G60" s="154">
        <f>SUM(G51:G59)</f>
        <v>0</v>
      </c>
      <c r="O60" s="143">
        <v>4</v>
      </c>
      <c r="BA60" s="155">
        <f>SUM(BA51:BA59)</f>
        <v>0</v>
      </c>
      <c r="BB60" s="155">
        <f>SUM(BB51:BB59)</f>
        <v>0</v>
      </c>
      <c r="BC60" s="155">
        <f>SUM(BC51:BC59)</f>
        <v>0</v>
      </c>
      <c r="BD60" s="155">
        <f>SUM(BD51:BD59)</f>
        <v>0</v>
      </c>
      <c r="BE60" s="155">
        <f>SUM(BE51:BE59)</f>
        <v>0</v>
      </c>
    </row>
    <row r="61" spans="1:15" ht="12.75">
      <c r="A61" s="136" t="s">
        <v>69</v>
      </c>
      <c r="B61" s="137" t="s">
        <v>170</v>
      </c>
      <c r="C61" s="138" t="s">
        <v>171</v>
      </c>
      <c r="D61" s="139"/>
      <c r="E61" s="140"/>
      <c r="F61" s="140"/>
      <c r="G61" s="141"/>
      <c r="H61" s="142"/>
      <c r="I61" s="142"/>
      <c r="O61" s="143">
        <v>1</v>
      </c>
    </row>
    <row r="62" spans="1:104" ht="12.75">
      <c r="A62" s="144">
        <v>41</v>
      </c>
      <c r="B62" s="145" t="s">
        <v>172</v>
      </c>
      <c r="C62" s="146" t="s">
        <v>173</v>
      </c>
      <c r="D62" s="147" t="s">
        <v>119</v>
      </c>
      <c r="E62" s="148">
        <v>20</v>
      </c>
      <c r="F62" s="148">
        <v>0</v>
      </c>
      <c r="G62" s="149">
        <f>E62*F62</f>
        <v>0</v>
      </c>
      <c r="O62" s="143">
        <v>2</v>
      </c>
      <c r="AA62" s="115">
        <v>12</v>
      </c>
      <c r="AB62" s="115">
        <v>0</v>
      </c>
      <c r="AC62" s="115">
        <v>41</v>
      </c>
      <c r="AZ62" s="115">
        <v>1</v>
      </c>
      <c r="BA62" s="115">
        <f>IF(AZ62=1,G62,0)</f>
        <v>0</v>
      </c>
      <c r="BB62" s="115">
        <f>IF(AZ62=2,G62,0)</f>
        <v>0</v>
      </c>
      <c r="BC62" s="115">
        <f>IF(AZ62=3,G62,0)</f>
        <v>0</v>
      </c>
      <c r="BD62" s="115">
        <f>IF(AZ62=4,G62,0)</f>
        <v>0</v>
      </c>
      <c r="BE62" s="115">
        <f>IF(AZ62=5,G62,0)</f>
        <v>0</v>
      </c>
      <c r="CZ62" s="115">
        <v>0.02366</v>
      </c>
    </row>
    <row r="63" spans="1:57" ht="12.75">
      <c r="A63" s="150"/>
      <c r="B63" s="151" t="s">
        <v>77</v>
      </c>
      <c r="C63" s="152" t="str">
        <f>CONCATENATE(B61," ",C61)</f>
        <v>975 Podchycování</v>
      </c>
      <c r="D63" s="150"/>
      <c r="E63" s="153"/>
      <c r="F63" s="153"/>
      <c r="G63" s="154">
        <f>SUM(G61:G62)</f>
        <v>0</v>
      </c>
      <c r="O63" s="143">
        <v>4</v>
      </c>
      <c r="BA63" s="155">
        <f>SUM(BA61:BA62)</f>
        <v>0</v>
      </c>
      <c r="BB63" s="155">
        <f>SUM(BB61:BB62)</f>
        <v>0</v>
      </c>
      <c r="BC63" s="155">
        <f>SUM(BC61:BC62)</f>
        <v>0</v>
      </c>
      <c r="BD63" s="155">
        <f>SUM(BD61:BD62)</f>
        <v>0</v>
      </c>
      <c r="BE63" s="155">
        <f>SUM(BE61:BE62)</f>
        <v>0</v>
      </c>
    </row>
    <row r="64" spans="1:15" ht="12.75">
      <c r="A64" s="136" t="s">
        <v>69</v>
      </c>
      <c r="B64" s="137" t="s">
        <v>174</v>
      </c>
      <c r="C64" s="138" t="s">
        <v>175</v>
      </c>
      <c r="D64" s="139"/>
      <c r="E64" s="140"/>
      <c r="F64" s="140"/>
      <c r="G64" s="141"/>
      <c r="H64" s="142"/>
      <c r="I64" s="142"/>
      <c r="O64" s="143">
        <v>1</v>
      </c>
    </row>
    <row r="65" spans="1:104" ht="12.75">
      <c r="A65" s="144">
        <v>42</v>
      </c>
      <c r="B65" s="145" t="s">
        <v>176</v>
      </c>
      <c r="C65" s="146" t="s">
        <v>177</v>
      </c>
      <c r="D65" s="147" t="s">
        <v>101</v>
      </c>
      <c r="E65" s="148">
        <v>7.46</v>
      </c>
      <c r="F65" s="148">
        <v>0</v>
      </c>
      <c r="G65" s="149">
        <f>E65*F65</f>
        <v>0</v>
      </c>
      <c r="O65" s="143">
        <v>2</v>
      </c>
      <c r="AA65" s="115">
        <v>12</v>
      </c>
      <c r="AB65" s="115">
        <v>0</v>
      </c>
      <c r="AC65" s="115">
        <v>42</v>
      </c>
      <c r="AZ65" s="115">
        <v>1</v>
      </c>
      <c r="BA65" s="115">
        <f>IF(AZ65=1,G65,0)</f>
        <v>0</v>
      </c>
      <c r="BB65" s="115">
        <f>IF(AZ65=2,G65,0)</f>
        <v>0</v>
      </c>
      <c r="BC65" s="115">
        <f>IF(AZ65=3,G65,0)</f>
        <v>0</v>
      </c>
      <c r="BD65" s="115">
        <f>IF(AZ65=4,G65,0)</f>
        <v>0</v>
      </c>
      <c r="BE65" s="115">
        <f>IF(AZ65=5,G65,0)</f>
        <v>0</v>
      </c>
      <c r="CZ65" s="115">
        <v>0</v>
      </c>
    </row>
    <row r="66" spans="1:57" ht="12.75">
      <c r="A66" s="150"/>
      <c r="B66" s="151" t="s">
        <v>77</v>
      </c>
      <c r="C66" s="152" t="str">
        <f>CONCATENATE(B64," ",C64)</f>
        <v>99 Staveništní přesun hmot</v>
      </c>
      <c r="D66" s="150"/>
      <c r="E66" s="153"/>
      <c r="F66" s="153"/>
      <c r="G66" s="154">
        <f>SUM(G64:G65)</f>
        <v>0</v>
      </c>
      <c r="O66" s="143">
        <v>4</v>
      </c>
      <c r="BA66" s="155">
        <f>SUM(BA64:BA65)</f>
        <v>0</v>
      </c>
      <c r="BB66" s="155">
        <f>SUM(BB64:BB65)</f>
        <v>0</v>
      </c>
      <c r="BC66" s="155">
        <f>SUM(BC64:BC65)</f>
        <v>0</v>
      </c>
      <c r="BD66" s="155">
        <f>SUM(BD64:BD65)</f>
        <v>0</v>
      </c>
      <c r="BE66" s="155">
        <f>SUM(BE64:BE65)</f>
        <v>0</v>
      </c>
    </row>
    <row r="67" spans="1:15" ht="12.75">
      <c r="A67" s="136" t="s">
        <v>69</v>
      </c>
      <c r="B67" s="137" t="s">
        <v>178</v>
      </c>
      <c r="C67" s="138" t="s">
        <v>179</v>
      </c>
      <c r="D67" s="139"/>
      <c r="E67" s="140"/>
      <c r="F67" s="140"/>
      <c r="G67" s="141"/>
      <c r="H67" s="142"/>
      <c r="I67" s="142"/>
      <c r="O67" s="143">
        <v>1</v>
      </c>
    </row>
    <row r="68" spans="1:104" ht="12.75">
      <c r="A68" s="144">
        <v>43</v>
      </c>
      <c r="B68" s="145" t="s">
        <v>180</v>
      </c>
      <c r="C68" s="146" t="s">
        <v>181</v>
      </c>
      <c r="D68" s="147" t="s">
        <v>182</v>
      </c>
      <c r="E68" s="148">
        <v>2</v>
      </c>
      <c r="F68" s="148">
        <v>0</v>
      </c>
      <c r="G68" s="149">
        <f>E68*F68</f>
        <v>0</v>
      </c>
      <c r="O68" s="143">
        <v>2</v>
      </c>
      <c r="AA68" s="115">
        <v>12</v>
      </c>
      <c r="AB68" s="115">
        <v>0</v>
      </c>
      <c r="AC68" s="115">
        <v>43</v>
      </c>
      <c r="AZ68" s="115">
        <v>1</v>
      </c>
      <c r="BA68" s="115">
        <f>IF(AZ68=1,G68,0)</f>
        <v>0</v>
      </c>
      <c r="BB68" s="115">
        <f>IF(AZ68=2,G68,0)</f>
        <v>0</v>
      </c>
      <c r="BC68" s="115">
        <f>IF(AZ68=3,G68,0)</f>
        <v>0</v>
      </c>
      <c r="BD68" s="115">
        <f>IF(AZ68=4,G68,0)</f>
        <v>0</v>
      </c>
      <c r="BE68" s="115">
        <f>IF(AZ68=5,G68,0)</f>
        <v>0</v>
      </c>
      <c r="CZ68" s="115">
        <v>0.29943</v>
      </c>
    </row>
    <row r="69" spans="1:104" ht="12.75">
      <c r="A69" s="144">
        <v>44</v>
      </c>
      <c r="B69" s="145" t="s">
        <v>183</v>
      </c>
      <c r="C69" s="146" t="s">
        <v>184</v>
      </c>
      <c r="D69" s="147" t="s">
        <v>182</v>
      </c>
      <c r="E69" s="148">
        <v>1</v>
      </c>
      <c r="F69" s="148">
        <v>0</v>
      </c>
      <c r="G69" s="149">
        <f>E69*F69</f>
        <v>0</v>
      </c>
      <c r="O69" s="143">
        <v>2</v>
      </c>
      <c r="AA69" s="115">
        <v>12</v>
      </c>
      <c r="AB69" s="115">
        <v>0</v>
      </c>
      <c r="AC69" s="115">
        <v>44</v>
      </c>
      <c r="AZ69" s="115">
        <v>1</v>
      </c>
      <c r="BA69" s="115">
        <f>IF(AZ69=1,G69,0)</f>
        <v>0</v>
      </c>
      <c r="BB69" s="115">
        <f>IF(AZ69=2,G69,0)</f>
        <v>0</v>
      </c>
      <c r="BC69" s="115">
        <f>IF(AZ69=3,G69,0)</f>
        <v>0</v>
      </c>
      <c r="BD69" s="115">
        <f>IF(AZ69=4,G69,0)</f>
        <v>0</v>
      </c>
      <c r="BE69" s="115">
        <f>IF(AZ69=5,G69,0)</f>
        <v>0</v>
      </c>
      <c r="CZ69" s="115">
        <v>0.29943</v>
      </c>
    </row>
    <row r="70" spans="1:104" ht="12.75">
      <c r="A70" s="144">
        <v>45</v>
      </c>
      <c r="B70" s="145" t="s">
        <v>185</v>
      </c>
      <c r="C70" s="146" t="s">
        <v>186</v>
      </c>
      <c r="D70" s="147" t="s">
        <v>182</v>
      </c>
      <c r="E70" s="148">
        <v>1</v>
      </c>
      <c r="F70" s="148">
        <v>0</v>
      </c>
      <c r="G70" s="149">
        <f>E70*F70</f>
        <v>0</v>
      </c>
      <c r="O70" s="143">
        <v>2</v>
      </c>
      <c r="AA70" s="115">
        <v>12</v>
      </c>
      <c r="AB70" s="115">
        <v>0</v>
      </c>
      <c r="AC70" s="115">
        <v>45</v>
      </c>
      <c r="AZ70" s="115">
        <v>1</v>
      </c>
      <c r="BA70" s="115">
        <f>IF(AZ70=1,G70,0)</f>
        <v>0</v>
      </c>
      <c r="BB70" s="115">
        <f>IF(AZ70=2,G70,0)</f>
        <v>0</v>
      </c>
      <c r="BC70" s="115">
        <f>IF(AZ70=3,G70,0)</f>
        <v>0</v>
      </c>
      <c r="BD70" s="115">
        <f>IF(AZ70=4,G70,0)</f>
        <v>0</v>
      </c>
      <c r="BE70" s="115">
        <f>IF(AZ70=5,G70,0)</f>
        <v>0</v>
      </c>
      <c r="CZ70" s="115">
        <v>0.29943</v>
      </c>
    </row>
    <row r="71" spans="1:57" ht="12.75">
      <c r="A71" s="150"/>
      <c r="B71" s="151" t="s">
        <v>77</v>
      </c>
      <c r="C71" s="152" t="str">
        <f>CONCATENATE(B67," ",C67)</f>
        <v>M21 Elektromontáže</v>
      </c>
      <c r="D71" s="150"/>
      <c r="E71" s="153"/>
      <c r="F71" s="153"/>
      <c r="G71" s="154">
        <f>SUM(G67:G70)</f>
        <v>0</v>
      </c>
      <c r="O71" s="143">
        <v>4</v>
      </c>
      <c r="BA71" s="155">
        <f>SUM(BA67:BA70)</f>
        <v>0</v>
      </c>
      <c r="BB71" s="155">
        <f>SUM(BB67:BB70)</f>
        <v>0</v>
      </c>
      <c r="BC71" s="155">
        <f>SUM(BC67:BC70)</f>
        <v>0</v>
      </c>
      <c r="BD71" s="155">
        <f>SUM(BD67:BD70)</f>
        <v>0</v>
      </c>
      <c r="BE71" s="155">
        <f>SUM(BE67:BE70)</f>
        <v>0</v>
      </c>
    </row>
    <row r="72" spans="1:7" ht="12.75">
      <c r="A72" s="117"/>
      <c r="B72" s="117"/>
      <c r="C72" s="117"/>
      <c r="D72" s="117"/>
      <c r="E72" s="117"/>
      <c r="F72" s="117"/>
      <c r="G72" s="117"/>
    </row>
    <row r="73" ht="12.75">
      <c r="E73" s="115"/>
    </row>
    <row r="74" ht="12.75">
      <c r="E74" s="115"/>
    </row>
    <row r="75" ht="12.75">
      <c r="E75" s="115"/>
    </row>
    <row r="76" ht="12.75">
      <c r="E76" s="115"/>
    </row>
    <row r="77" ht="12.75">
      <c r="E77" s="115"/>
    </row>
    <row r="78" ht="12.75">
      <c r="E78" s="115"/>
    </row>
    <row r="79" ht="12.75">
      <c r="E79" s="115"/>
    </row>
    <row r="80" ht="12.75">
      <c r="E80" s="115"/>
    </row>
    <row r="81" ht="12.75">
      <c r="E81" s="115"/>
    </row>
    <row r="82" ht="12.75">
      <c r="E82" s="115"/>
    </row>
    <row r="83" ht="12.75">
      <c r="E83" s="115"/>
    </row>
    <row r="84" ht="12.75">
      <c r="E84" s="115"/>
    </row>
    <row r="85" ht="12.75">
      <c r="E85" s="115"/>
    </row>
    <row r="86" ht="12.75">
      <c r="E86" s="115"/>
    </row>
    <row r="87" ht="12.75">
      <c r="E87" s="115"/>
    </row>
    <row r="88" ht="12.75">
      <c r="E88" s="115"/>
    </row>
    <row r="89" ht="12.75">
      <c r="E89" s="115"/>
    </row>
    <row r="90" ht="12.75">
      <c r="E90" s="115"/>
    </row>
    <row r="91" ht="12.75">
      <c r="E91" s="115"/>
    </row>
    <row r="92" ht="12.75">
      <c r="E92" s="115"/>
    </row>
    <row r="93" ht="12.75">
      <c r="E93" s="115"/>
    </row>
    <row r="94" ht="12.75">
      <c r="E94" s="115"/>
    </row>
    <row r="95" spans="1:7" ht="12.75">
      <c r="A95" s="156"/>
      <c r="B95" s="156"/>
      <c r="C95" s="156"/>
      <c r="D95" s="156"/>
      <c r="E95" s="156"/>
      <c r="F95" s="156"/>
      <c r="G95" s="156"/>
    </row>
    <row r="96" spans="1:7" ht="12.75">
      <c r="A96" s="156"/>
      <c r="B96" s="156"/>
      <c r="C96" s="156"/>
      <c r="D96" s="156"/>
      <c r="E96" s="156"/>
      <c r="F96" s="156"/>
      <c r="G96" s="156"/>
    </row>
    <row r="97" spans="1:7" ht="12.75">
      <c r="A97" s="156"/>
      <c r="B97" s="156"/>
      <c r="C97" s="156"/>
      <c r="D97" s="156"/>
      <c r="E97" s="156"/>
      <c r="F97" s="156"/>
      <c r="G97" s="156"/>
    </row>
    <row r="98" spans="1:7" ht="12.75">
      <c r="A98" s="156"/>
      <c r="B98" s="156"/>
      <c r="C98" s="156"/>
      <c r="D98" s="156"/>
      <c r="E98" s="156"/>
      <c r="F98" s="156"/>
      <c r="G98" s="156"/>
    </row>
    <row r="99" ht="12.75">
      <c r="E99" s="115"/>
    </row>
    <row r="100" ht="12.75">
      <c r="E100" s="115"/>
    </row>
    <row r="101" ht="12.75">
      <c r="E101" s="115"/>
    </row>
    <row r="102" ht="12.75">
      <c r="E102" s="115"/>
    </row>
    <row r="103" ht="12.75">
      <c r="E103" s="115"/>
    </row>
    <row r="104" ht="12.75">
      <c r="E104" s="115"/>
    </row>
    <row r="105" ht="12.75">
      <c r="E105" s="115"/>
    </row>
    <row r="106" ht="12.75">
      <c r="E106" s="115"/>
    </row>
    <row r="107" ht="12.75">
      <c r="E107" s="115"/>
    </row>
    <row r="108" ht="12.75">
      <c r="E108" s="115"/>
    </row>
    <row r="109" ht="12.75">
      <c r="E109" s="115"/>
    </row>
    <row r="110" ht="12.75">
      <c r="E110" s="115"/>
    </row>
    <row r="111" ht="12.75">
      <c r="E111" s="115"/>
    </row>
    <row r="112" ht="12.75">
      <c r="E112" s="115"/>
    </row>
    <row r="113" ht="12.75">
      <c r="E113" s="115"/>
    </row>
    <row r="114" ht="12.75">
      <c r="E114" s="115"/>
    </row>
    <row r="115" ht="12.75">
      <c r="E115" s="115"/>
    </row>
    <row r="116" ht="12.75">
      <c r="E116" s="115"/>
    </row>
    <row r="117" ht="12.75">
      <c r="E117" s="115"/>
    </row>
    <row r="118" ht="12.75">
      <c r="E118" s="115"/>
    </row>
    <row r="119" ht="12.75">
      <c r="E119" s="115"/>
    </row>
    <row r="120" ht="12.75">
      <c r="E120" s="115"/>
    </row>
    <row r="121" ht="12.75">
      <c r="E121" s="115"/>
    </row>
    <row r="122" ht="12.75">
      <c r="E122" s="115"/>
    </row>
    <row r="123" ht="12.75">
      <c r="E123" s="115"/>
    </row>
    <row r="124" ht="12.75">
      <c r="E124" s="115"/>
    </row>
    <row r="125" ht="12.75">
      <c r="E125" s="115"/>
    </row>
    <row r="126" ht="12.75">
      <c r="E126" s="115"/>
    </row>
    <row r="127" ht="12.75">
      <c r="E127" s="115"/>
    </row>
    <row r="128" ht="12.75">
      <c r="E128" s="115"/>
    </row>
    <row r="129" ht="12.75">
      <c r="E129" s="115"/>
    </row>
    <row r="130" spans="1:2" ht="12.75">
      <c r="A130" s="157"/>
      <c r="B130" s="157"/>
    </row>
    <row r="131" spans="1:7" ht="12.75">
      <c r="A131" s="156"/>
      <c r="B131" s="156"/>
      <c r="C131" s="158"/>
      <c r="D131" s="158"/>
      <c r="E131" s="159"/>
      <c r="F131" s="158"/>
      <c r="G131" s="160"/>
    </row>
    <row r="132" spans="1:7" ht="12.75">
      <c r="A132" s="161"/>
      <c r="B132" s="161"/>
      <c r="C132" s="156"/>
      <c r="D132" s="156"/>
      <c r="E132" s="162"/>
      <c r="F132" s="156"/>
      <c r="G132" s="156"/>
    </row>
    <row r="133" spans="1:7" ht="12.75">
      <c r="A133" s="156"/>
      <c r="B133" s="156"/>
      <c r="C133" s="156"/>
      <c r="D133" s="156"/>
      <c r="E133" s="162"/>
      <c r="F133" s="156"/>
      <c r="G133" s="156"/>
    </row>
    <row r="134" spans="1:7" ht="12.75">
      <c r="A134" s="156"/>
      <c r="B134" s="156"/>
      <c r="C134" s="156"/>
      <c r="D134" s="156"/>
      <c r="E134" s="162"/>
      <c r="F134" s="156"/>
      <c r="G134" s="156"/>
    </row>
    <row r="135" spans="1:7" ht="12.75">
      <c r="A135" s="156"/>
      <c r="B135" s="156"/>
      <c r="C135" s="156"/>
      <c r="D135" s="156"/>
      <c r="E135" s="162"/>
      <c r="F135" s="156"/>
      <c r="G135" s="156"/>
    </row>
    <row r="136" spans="1:7" ht="12.75">
      <c r="A136" s="156"/>
      <c r="B136" s="156"/>
      <c r="C136" s="156"/>
      <c r="D136" s="156"/>
      <c r="E136" s="162"/>
      <c r="F136" s="156"/>
      <c r="G136" s="156"/>
    </row>
    <row r="137" spans="1:7" ht="12.75">
      <c r="A137" s="156"/>
      <c r="B137" s="156"/>
      <c r="C137" s="156"/>
      <c r="D137" s="156"/>
      <c r="E137" s="162"/>
      <c r="F137" s="156"/>
      <c r="G137" s="156"/>
    </row>
    <row r="138" spans="1:7" ht="12.75">
      <c r="A138" s="156"/>
      <c r="B138" s="156"/>
      <c r="C138" s="156"/>
      <c r="D138" s="156"/>
      <c r="E138" s="162"/>
      <c r="F138" s="156"/>
      <c r="G138" s="156"/>
    </row>
    <row r="139" spans="1:7" ht="12.75">
      <c r="A139" s="156"/>
      <c r="B139" s="156"/>
      <c r="C139" s="156"/>
      <c r="D139" s="156"/>
      <c r="E139" s="162"/>
      <c r="F139" s="156"/>
      <c r="G139" s="156"/>
    </row>
    <row r="140" spans="1:7" ht="12.75">
      <c r="A140" s="156"/>
      <c r="B140" s="156"/>
      <c r="C140" s="156"/>
      <c r="D140" s="156"/>
      <c r="E140" s="162"/>
      <c r="F140" s="156"/>
      <c r="G140" s="156"/>
    </row>
    <row r="141" spans="1:7" ht="12.75">
      <c r="A141" s="156"/>
      <c r="B141" s="156"/>
      <c r="C141" s="156"/>
      <c r="D141" s="156"/>
      <c r="E141" s="162"/>
      <c r="F141" s="156"/>
      <c r="G141" s="156"/>
    </row>
    <row r="142" spans="1:7" ht="12.75">
      <c r="A142" s="156"/>
      <c r="B142" s="156"/>
      <c r="C142" s="156"/>
      <c r="D142" s="156"/>
      <c r="E142" s="162"/>
      <c r="F142" s="156"/>
      <c r="G142" s="156"/>
    </row>
    <row r="143" spans="1:7" ht="12.75">
      <c r="A143" s="156"/>
      <c r="B143" s="156"/>
      <c r="C143" s="156"/>
      <c r="D143" s="156"/>
      <c r="E143" s="162"/>
      <c r="F143" s="156"/>
      <c r="G143" s="156"/>
    </row>
    <row r="144" spans="1:7" ht="12.75">
      <c r="A144" s="156"/>
      <c r="B144" s="156"/>
      <c r="C144" s="156"/>
      <c r="D144" s="156"/>
      <c r="E144" s="162"/>
      <c r="F144" s="156"/>
      <c r="G144" s="156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VEČEŘA</dc:creator>
  <cp:keywords/>
  <dc:description/>
  <cp:lastModifiedBy>Tomáš Večeřa</cp:lastModifiedBy>
  <dcterms:created xsi:type="dcterms:W3CDTF">2020-01-31T08:49:17Z</dcterms:created>
  <dcterms:modified xsi:type="dcterms:W3CDTF">2020-01-31T08:50:37Z</dcterms:modified>
  <cp:category/>
  <cp:version/>
  <cp:contentType/>
  <cp:contentStatus/>
</cp:coreProperties>
</file>