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Opravy" sheetId="2" r:id="rId2"/>
    <sheet name="B - Investice" sheetId="3" r:id="rId3"/>
    <sheet name="VRN - Ostatní a vedlejší ..." sheetId="4" r:id="rId4"/>
  </sheets>
  <definedNames>
    <definedName name="_xlnm.Print_Area" localSheetId="0">'Rekapitulace stavby'!$D$4:$AO$76,'Rekapitulace stavby'!$C$82:$AQ$99</definedName>
    <definedName name="_xlnm._FilterDatabase" localSheetId="1" hidden="1">'A - Opravy'!$C$123:$K$168</definedName>
    <definedName name="_xlnm.Print_Area" localSheetId="1">'A - Opravy'!$C$4:$J$76,'A - Opravy'!$C$82:$J$105,'A - Opravy'!$C$111:$K$168</definedName>
    <definedName name="_xlnm._FilterDatabase" localSheetId="2" hidden="1">'B - Investice'!$C$122:$K$157</definedName>
    <definedName name="_xlnm.Print_Area" localSheetId="2">'B - Investice'!$C$4:$J$76,'B - Investice'!$C$82:$J$104,'B - Investice'!$C$110:$K$157</definedName>
    <definedName name="_xlnm._FilterDatabase" localSheetId="3" hidden="1">'VRN - Ostatní a vedlejší ...'!$C$122:$K$157</definedName>
    <definedName name="_xlnm.Print_Area" localSheetId="3">'VRN - Ostatní a vedlejší ...'!$C$4:$J$76,'VRN - Ostatní a vedlejší ...'!$C$82:$J$102,'VRN - Ostatní a vedlejší ...'!$C$108:$K$157</definedName>
    <definedName name="_xlnm.Print_Titles" localSheetId="0">'Rekapitulace stavby'!$92:$92</definedName>
    <definedName name="_xlnm.Print_Titles" localSheetId="1">'A - Opravy'!$123:$123</definedName>
    <definedName name="_xlnm.Print_Titles" localSheetId="2">'B - Investice'!$122:$122</definedName>
    <definedName name="_xlnm.Print_Titles" localSheetId="3">'VRN - Ostatní a vedlejší ...'!$122:$122</definedName>
  </definedNames>
  <calcPr fullCalcOnLoad="1"/>
</workbook>
</file>

<file path=xl/sharedStrings.xml><?xml version="1.0" encoding="utf-8"?>
<sst xmlns="http://schemas.openxmlformats.org/spreadsheetml/2006/main" count="1719" uniqueCount="373">
  <si>
    <t>Export Komplet</t>
  </si>
  <si>
    <t/>
  </si>
  <si>
    <t>2.0</t>
  </si>
  <si>
    <t>ZAMOK</t>
  </si>
  <si>
    <t>False</t>
  </si>
  <si>
    <t>{1acffc32-284f-4785-9453-0a3346ab7024}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</si>
  <si>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</si>
  <si>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</si>
  <si>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</si>
  <si>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</si>
  <si>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</si>
  <si>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</si>
  <si>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</si>
  <si>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</si>
  <si>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200517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</si>
  <si>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</si>
  <si>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</si>
  <si>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lávky v parku Jižní svahy</t>
  </si>
  <si>
    <t>KSO:</t>
  </si>
  <si>
    <t>CC-CZ:</t>
  </si>
  <si>
    <t>Místo:</t>
  </si>
  <si>
    <t>Frýdek-Místek</t>
  </si>
  <si>
    <t>Datum:</t>
  </si>
  <si>
    <t>18. 5. 2020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</si>
  <si>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</si>
  <si>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</si>
  <si>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</si>
  <si>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</si>
  <si>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</si>
  <si>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</si>
  <si>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</si>
  <si>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IKON,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</si>
  <si>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</si>
  <si>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</si>
  <si>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</si>
  <si>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</si>
  <si>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</si>
  <si>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</si>
  <si>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</si>
  <si>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</si>
  <si>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</si>
  <si>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</si>
  <si>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</si>
  <si>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</si>
  <si>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</si>
  <si>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</si>
  <si>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</si>
  <si>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</si>
  <si>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</si>
  <si>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</si>
  <si>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</si>
  <si>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</si>
  <si>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</si>
  <si>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</si>
  <si>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</si>
  <si>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</si>
  <si>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</si>
  <si>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</si>
  <si>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</si>
  <si>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</si>
  <si>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</si>
  <si>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</si>
  <si>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</si>
  <si>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</si>
  <si>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</si>
  <si>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</si>
  <si>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</si>
  <si>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</si>
  <si>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</si>
  <si>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</si>
  <si>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</si>
  <si>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</si>
  <si>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</si>
  <si>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</si>
  <si>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</si>
  <si>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</si>
  <si>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</si>
  <si>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</si>
  <si>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</si>
  <si>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</si>
  <si>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</si>
  <si>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</si>
  <si>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Opravy</t>
  </si>
  <si>
    <t>STA</t>
  </si>
  <si>
    <t>1</t>
  </si>
  <si>
    <t>{a090be07-fa66-4645-a170-2214d069d4f9}</t>
  </si>
  <si>
    <t>2</t>
  </si>
  <si>
    <t>B</t>
  </si>
  <si>
    <t>Investice</t>
  </si>
  <si>
    <t>{1f1b5a3e-b3b0-4c21-84c8-c7f436bf1903}</t>
  </si>
  <si>
    <t>Soupis</t>
  </si>
  <si>
    <t>###NOINSERT###</t>
  </si>
  <si>
    <t>VRN</t>
  </si>
  <si>
    <t>Ostatní a vedlejší rozpočtové náklady</t>
  </si>
  <si>
    <t>{6fb8ff9d-b8a7-4b14-a2fd-594d8bfbac3a}</t>
  </si>
  <si>
    <t>KRYCÍ LIST SOUPISU PRACÍ</t>
  </si>
  <si>
    <t>Objekt:</t>
  </si>
  <si>
    <t>A - Opravy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</si>
  <si>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</si>
  <si>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</si>
  <si>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</si>
  <si>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</si>
  <si>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</si>
  <si>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</si>
  <si>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</si>
  <si>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</si>
  <si>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</si>
  <si>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</si>
  <si>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</si>
  <si>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</si>
  <si>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</si>
  <si>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</si>
  <si>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</si>
  <si>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</si>
  <si>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</si>
  <si>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</si>
  <si>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</si>
  <si>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</si>
  <si>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</si>
  <si>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</si>
  <si>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</si>
  <si>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</si>
  <si>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</si>
  <si>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</si>
  <si>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</si>
  <si>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</si>
  <si>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</si>
  <si>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</si>
  <si>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</si>
  <si>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</si>
  <si>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421941221</t>
  </si>
  <si>
    <t>Výroba podlahy z plechů bez výztuh opravě mostu</t>
  </si>
  <si>
    <t>m2</t>
  </si>
  <si>
    <t>-358612504</t>
  </si>
  <si>
    <t>VV</t>
  </si>
  <si>
    <t>(1,9*0,17+1,5*0,05)*2</t>
  </si>
  <si>
    <t>421941321</t>
  </si>
  <si>
    <t>Montáž podlahy z plechů bez výztuh při opravě mostu</t>
  </si>
  <si>
    <t>430832140</t>
  </si>
  <si>
    <t>3</t>
  </si>
  <si>
    <t>M</t>
  </si>
  <si>
    <t>13611309</t>
  </si>
  <si>
    <t>plech ocelový černý žebrovaný S235JR slza tl 6mm tabule</t>
  </si>
  <si>
    <t>t</t>
  </si>
  <si>
    <t>8</t>
  </si>
  <si>
    <t>-855121184</t>
  </si>
  <si>
    <t>0,796*0,0492*1,1</t>
  </si>
  <si>
    <t>421953311</t>
  </si>
  <si>
    <t>Dřevěné mostní podlahy trvalé z fošen a hranolů - výroba</t>
  </si>
  <si>
    <t>-1156969474</t>
  </si>
  <si>
    <t>14,005*1,5</t>
  </si>
  <si>
    <t>5</t>
  </si>
  <si>
    <t>421953321</t>
  </si>
  <si>
    <t>Dřevěné mostní podlahy trvalé z fošen a hranolů - montáž</t>
  </si>
  <si>
    <t>-1683472509</t>
  </si>
  <si>
    <t>9</t>
  </si>
  <si>
    <t>Ostatní konstrukce a práce, bourání</t>
  </si>
  <si>
    <t>6</t>
  </si>
  <si>
    <t>950901001</t>
  </si>
  <si>
    <t>Oprava uložení nosníků, kompletní provedení dle PD</t>
  </si>
  <si>
    <t>soubor</t>
  </si>
  <si>
    <t>-1256236854</t>
  </si>
  <si>
    <t>7</t>
  </si>
  <si>
    <t>961065512</t>
  </si>
  <si>
    <t>Bourání podlah z fošen nebo prken ze dřeva tvrdého základů</t>
  </si>
  <si>
    <t>m3</t>
  </si>
  <si>
    <t>-1793380964</t>
  </si>
  <si>
    <t>14,005*1,5*0,06</t>
  </si>
  <si>
    <t>997</t>
  </si>
  <si>
    <t>Přesun sutě</t>
  </si>
  <si>
    <t>997013811</t>
  </si>
  <si>
    <t>Poplatek za uložení na skládce (skládkovné) stavebního odpadu dřevěného kód odpadu 17 02 01</t>
  </si>
  <si>
    <t>-2001309635</t>
  </si>
  <si>
    <t>997211521</t>
  </si>
  <si>
    <t>Vodorovná doprava vybouraných hmot po suchu na vzdálenost do 1 km</t>
  </si>
  <si>
    <t>1283326546</t>
  </si>
  <si>
    <t>10</t>
  </si>
  <si>
    <t>997211529</t>
  </si>
  <si>
    <t>Příplatek ZKD 1 km u vodorovné dopravy vybouraných hmot</t>
  </si>
  <si>
    <t>1596497359</t>
  </si>
  <si>
    <t>1,675*9 'Přepočtené koeficientem množství</t>
  </si>
  <si>
    <t>11</t>
  </si>
  <si>
    <t>997211612</t>
  </si>
  <si>
    <t>Nakládání vybouraných hmot na dopravní prostředky pro vodorovnou dopravu</t>
  </si>
  <si>
    <t>-910892558</t>
  </si>
  <si>
    <t>998</t>
  </si>
  <si>
    <t>Přesun hmot</t>
  </si>
  <si>
    <t>12</t>
  </si>
  <si>
    <t>998218111</t>
  </si>
  <si>
    <t>Přesun hmot pro mosty dřevěné v do 10 m</t>
  </si>
  <si>
    <t>-809441555</t>
  </si>
  <si>
    <t>PSV</t>
  </si>
  <si>
    <t>Práce a dodávky PSV</t>
  </si>
  <si>
    <t>762</t>
  </si>
  <si>
    <t>Konstrukce tesařské</t>
  </si>
  <si>
    <t>13</t>
  </si>
  <si>
    <t>762523931.1</t>
  </si>
  <si>
    <t>Doplnění části dřevěného nosníku tl do 50 mm plochy jednotlivě do 0,25 m2</t>
  </si>
  <si>
    <t>kus</t>
  </si>
  <si>
    <t>16</t>
  </si>
  <si>
    <t>176331372</t>
  </si>
  <si>
    <t>14</t>
  </si>
  <si>
    <t>762711820</t>
  </si>
  <si>
    <t>Demontáž prostorových vázaných kcí z hraněného řeziva průřezové plochy do 224 cm2</t>
  </si>
  <si>
    <t>m</t>
  </si>
  <si>
    <t>1963217475</t>
  </si>
  <si>
    <t>"podélné nosníky" 14,005*2</t>
  </si>
  <si>
    <t>"ochrana proti srážkové vodě" 14,005*2</t>
  </si>
  <si>
    <t>Součet</t>
  </si>
  <si>
    <t>762713121</t>
  </si>
  <si>
    <t>Montáž prostorové vázané kce z hoblovaného řeziva průřezové plochy do 224 cm2</t>
  </si>
  <si>
    <t>622283553</t>
  </si>
  <si>
    <t>"nová ochrana proti srážkové vodě" 14,005*2</t>
  </si>
  <si>
    <t>60556101</t>
  </si>
  <si>
    <t>řezivo dubové sušené tl 50mm</t>
  </si>
  <si>
    <t>32</t>
  </si>
  <si>
    <t>945579598</t>
  </si>
  <si>
    <t>14,005*2*0,25*0,05*1,1</t>
  </si>
  <si>
    <t>17</t>
  </si>
  <si>
    <t>762821950.1</t>
  </si>
  <si>
    <t>Vyřezání části dřevěného nosníku napadeného hnilobou do 0,25 m2 do hl. 50 mm</t>
  </si>
  <si>
    <t>2061312959</t>
  </si>
  <si>
    <t>18</t>
  </si>
  <si>
    <t>998762101</t>
  </si>
  <si>
    <t>Přesun hmot tonážní pro kce tesařské v objektech v do 6 m</t>
  </si>
  <si>
    <t>-1339401747</t>
  </si>
  <si>
    <t>783</t>
  </si>
  <si>
    <t>Dokončovací práce - nátěry</t>
  </si>
  <si>
    <t>19</t>
  </si>
  <si>
    <t>783201201</t>
  </si>
  <si>
    <t>Obroušení tesařských konstrukcí před provedením nátěru</t>
  </si>
  <si>
    <t>654741414</t>
  </si>
  <si>
    <t>(14,005+0,2)*(1,1+0,2)*2*2</t>
  </si>
  <si>
    <t>20</t>
  </si>
  <si>
    <t>783213021</t>
  </si>
  <si>
    <t>Napouštěcí dvojnásobný syntetický biodní nátěr tesařských prvků nezabudovaných do konstrukce</t>
  </si>
  <si>
    <t>-193765779</t>
  </si>
  <si>
    <t>(0,25+0,05)*(14,005+0,05)*2*2</t>
  </si>
  <si>
    <t>783213121</t>
  </si>
  <si>
    <t>Napouštěcí dvojnásobný syntetický biocidní nátěr tesařských konstrukcí zabudovaných do konstrukce</t>
  </si>
  <si>
    <t>-234150450</t>
  </si>
  <si>
    <t>22</t>
  </si>
  <si>
    <t>783244101</t>
  </si>
  <si>
    <t>Základní jednonásobný polyuretanový nátěr tesařských konstrukcí</t>
  </si>
  <si>
    <t>1568025672</t>
  </si>
  <si>
    <t>73,866+16,866</t>
  </si>
  <si>
    <t>23</t>
  </si>
  <si>
    <t>783248221</t>
  </si>
  <si>
    <t>Lakovací dvojnásobný polyuretanový nátěr s mezibroušením tesařských konstrukcí</t>
  </si>
  <si>
    <t>1349564954</t>
  </si>
  <si>
    <t>B - Investice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</si>
  <si>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</si>
  <si>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</si>
  <si>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</si>
  <si>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767 - Konstrukce zámečnické</t>
  </si>
  <si>
    <t>Zemní práce</t>
  </si>
  <si>
    <t>132212111</t>
  </si>
  <si>
    <t>Hloubení rýh š do 800 mm v soudržných horninách třídy těžitelnosti I, skupiny 3 ručně</t>
  </si>
  <si>
    <t>-643309481</t>
  </si>
  <si>
    <t>(2,45*2+2,05+1,5)*1,07*0,3*1,1*0,6</t>
  </si>
  <si>
    <t>132312111</t>
  </si>
  <si>
    <t>Hloubení rýh š do 800 mm v soudržných horninách třídy těžitelnosti II, skupiny 4 ručně</t>
  </si>
  <si>
    <t>743318855</t>
  </si>
  <si>
    <t>(2,45*2+2,05+1,5)*1,07*0,3*1,1*0,4</t>
  </si>
  <si>
    <t>162751117</t>
  </si>
  <si>
    <t>Vodorovné přemístění do 10000 m výkopku/sypaniny z horniny třídy těžitelnosti I, skupiny 1 až 3</t>
  </si>
  <si>
    <t>376588756</t>
  </si>
  <si>
    <t>171201231</t>
  </si>
  <si>
    <t>Poplatek za uložení zeminy a kamení na recyklační skládce (skládkovné) kód odpadu 17 05 04</t>
  </si>
  <si>
    <t>332101544</t>
  </si>
  <si>
    <t>2,577*1,8 'Přepočtené koeficientem množství</t>
  </si>
  <si>
    <t>171251201</t>
  </si>
  <si>
    <t>Uložení sypaniny na skládky nebo meziskládky</t>
  </si>
  <si>
    <t>2090829821</t>
  </si>
  <si>
    <t>174111101</t>
  </si>
  <si>
    <t>Zásyp jam, šachet rýh nebo kolem objektů sypaninou se zhutněním ručně</t>
  </si>
  <si>
    <t>1385316677</t>
  </si>
  <si>
    <t>1,79+1,193-2,577</t>
  </si>
  <si>
    <t>Zakládání</t>
  </si>
  <si>
    <t>274313711</t>
  </si>
  <si>
    <t>Základové pásy z betonu tř. C 20/25</t>
  </si>
  <si>
    <t>-1353734746</t>
  </si>
  <si>
    <t>(2,45*2+2,05+1,5)*0,8*0,3*1,1</t>
  </si>
  <si>
    <t>(2,4*2+2,15+1,6)*0,27*0,15</t>
  </si>
  <si>
    <t>274351121</t>
  </si>
  <si>
    <t>Zřízení bednění základových pasů rovného</t>
  </si>
  <si>
    <t>-963100062</t>
  </si>
  <si>
    <t>(2,4*2+2,15+1,6+0,15)*0,27*2</t>
  </si>
  <si>
    <t>274351122</t>
  </si>
  <si>
    <t>Odstranění bednění základových pasů rovného</t>
  </si>
  <si>
    <t>-1105682479</t>
  </si>
  <si>
    <t>Úpravy povrchů, podlahy a osazování výplní</t>
  </si>
  <si>
    <t>628613511</t>
  </si>
  <si>
    <t>Ochranný nátěr OK mostů - základní a podkladní epoxidový, vrchní PU, tl. min 280 µm</t>
  </si>
  <si>
    <t>-1727579099</t>
  </si>
  <si>
    <t>550/35</t>
  </si>
  <si>
    <t>628613611</t>
  </si>
  <si>
    <t>Žárové zinkování ponorem dílů ocelových konstrukcí mostů hmotnosti do 100 kg</t>
  </si>
  <si>
    <t>kg</t>
  </si>
  <si>
    <t>-558788236</t>
  </si>
  <si>
    <t>767</t>
  </si>
  <si>
    <t>Konstrukce zámečnické</t>
  </si>
  <si>
    <t>767165111.1</t>
  </si>
  <si>
    <t>Montáž zábradlí rovného madla z trubek nebo tenkostěnných profilů šroubovaného</t>
  </si>
  <si>
    <t>219979218</t>
  </si>
  <si>
    <t>"kompletní provedení vč. kotvení" 14,005*2</t>
  </si>
  <si>
    <t>63126118.1</t>
  </si>
  <si>
    <t>trubky žárově zinkované a opatřené nátěrem kruhové 45/3mm</t>
  </si>
  <si>
    <t>1513927082</t>
  </si>
  <si>
    <t>28,01*1,05 'Přepočtené koeficientem množství</t>
  </si>
  <si>
    <t>767995113.1</t>
  </si>
  <si>
    <t>M+D atypických zámečnických konstrukcí hmotnosti do 20 kg</t>
  </si>
  <si>
    <t>-1046311435</t>
  </si>
  <si>
    <t>998767101</t>
  </si>
  <si>
    <t>Přesun hmot tonážní pro zámečnické konstrukce v objektech v do 6 m</t>
  </si>
  <si>
    <t>1719878226</t>
  </si>
  <si>
    <t>Soupis:</t>
  </si>
  <si>
    <t>VRN - Ostatní a vedlejší rozpočtové náklady</t>
  </si>
  <si>
    <t>VRN - VRN</t>
  </si>
  <si>
    <t xml:space="preserve">    VRN11 - VEDLEJŠÍ NÁKLADY STAVBY</t>
  </si>
  <si>
    <t xml:space="preserve">    VRN91 - OSTATNÍ NÁKLADY STAVBY</t>
  </si>
  <si>
    <t>VRN11</t>
  </si>
  <si>
    <t>VEDLEJŠÍ NÁKLADY STAVBY</t>
  </si>
  <si>
    <t>VRN11-01</t>
  </si>
  <si>
    <t>Náklady zhotovitele související se zajištěním provozů nutných pro provádění díla - zařízení staveniště</t>
  </si>
  <si>
    <t>1776199927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</si>
  <si>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</si>
  <si>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</si>
  <si>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"mimo jiné mobilní WC – ks 1 (dovoz, odvoz, pronájem po dobu výstavby)</t>
  </si>
  <si>
    <t>VRN11-02</t>
  </si>
  <si>
    <t>Náklady zhotovitele související se zajištěním provozů nutných pro provádění díla - ostatní zařízení a práce</t>
  </si>
  <si>
    <t>866928201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</si>
  <si>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</si>
  <si>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</si>
  <si>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</si>
  <si>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</si>
  <si>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</si>
  <si>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</si>
  <si>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</si>
  <si>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</si>
  <si>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oplocení - 30m (vyřízení+zřízení+likvidace po skončení stavby)</t>
  </si>
  <si>
    <t>1,0</t>
  </si>
  <si>
    <t>VRN11-03</t>
  </si>
  <si>
    <t>Náklady zhotovitele související se zajištěním provozů nutných pro provádění díla - likvidace zařízení staveniště</t>
  </si>
  <si>
    <t>-847034671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</si>
  <si>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</si>
  <si>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</si>
  <si>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</si>
  <si>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VRN91-02</t>
  </si>
  <si>
    <t xml:space="preserve">Pravidelné čištění přilehlých / souvisejících komunikací a zpevněných ploch - po celou dobu stavby </t>
  </si>
  <si>
    <t>-942983310</t>
  </si>
  <si>
    <t>VRN91-11</t>
  </si>
  <si>
    <t>Zajištění všech dokladů a revizí nutných pro předání stavby a vydání kolaudačního souhlasu</t>
  </si>
  <si>
    <t>-1085178642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</si>
  <si>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</si>
  <si>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</si>
  <si>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-739265556</t>
  </si>
  <si>
    <t>VRN91-41</t>
  </si>
  <si>
    <t>Uvedení všech pozemků, konstrukcí a povrchů dotčených stavbou do původního stavu vč. protokolárního zpětného předání jednotlivým vlastníkům.</t>
  </si>
  <si>
    <t>608030824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</si>
  <si>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</si>
  <si>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</si>
  <si>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878752031</t>
  </si>
  <si>
    <t>VRN91-71</t>
  </si>
  <si>
    <t>Náklady na označení stavby - tabule umístěná na viditelném místě po celou dobu stavby - provedení DLE ZADÁVACÍCH PODMÍNEK</t>
  </si>
  <si>
    <t>1419596012</t>
  </si>
  <si>
    <t>VRN91-82</t>
  </si>
  <si>
    <t>Geodetické a související práce</t>
  </si>
  <si>
    <t>327596967</t>
  </si>
  <si>
    <t>-vytyčení stavby nebo jejich částí oprávněným geodetem vč. vypracování příslušných protokolů - před zahájením stavby</t>
  </si>
  <si>
    <t>-zaměření skutečného provedení stavby nebo jejich částí vč. vypracování geometrických plánů a ostatních příslušných protokolů</t>
  </si>
  <si>
    <t>(veškeré nové a upravované stavby/konstrukce , inženýrské a liniové stavby v rámci stavby)</t>
  </si>
  <si>
    <t>VEŠKERÉ FORMY A PŘEDÁNÍ SE ŘÍDÍ PODMÍNKAMI ZADÁVACÍ DOKUMENTACE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</si>
</sst>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200517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lávky v parku Jižní svahy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Frýdek-Místek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Frýdek-Místek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IKON,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ROUND(AS95+AS96,2)</f>
        <v>0</v>
      </c>
      <c r="AT94" s="114">
        <f>ROUND(SUM(AV94:AW94),2)</f>
        <v>0</v>
      </c>
      <c r="AU94" s="115">
        <f>ROUND(AU95+AU96,5)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ROUND(AZ95+AZ96,2)</f>
        <v>0</v>
      </c>
      <c r="BA94" s="114">
        <f>ROUND(BA95+BA96,2)</f>
        <v>0</v>
      </c>
      <c r="BB94" s="114">
        <f>ROUND(BB95+BB96,2)</f>
        <v>0</v>
      </c>
      <c r="BC94" s="114">
        <f>ROUND(BC95+BC96,2)</f>
        <v>0</v>
      </c>
      <c r="BD94" s="116">
        <f>ROUND(BD95+BD96,2)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'A - Opravy'!J30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'A - Opravy'!P124</f>
        <v>0</v>
      </c>
      <c r="AV95" s="128">
        <f>'A - Opravy'!J33</f>
        <v>0</v>
      </c>
      <c r="AW95" s="128">
        <f>'A - Opravy'!J34</f>
        <v>0</v>
      </c>
      <c r="AX95" s="128">
        <f>'A - Opravy'!J35</f>
        <v>0</v>
      </c>
      <c r="AY95" s="128">
        <f>'A - Opravy'!J36</f>
        <v>0</v>
      </c>
      <c r="AZ95" s="128">
        <f>'A - Opravy'!F33</f>
        <v>0</v>
      </c>
      <c r="BA95" s="128">
        <f>'A - Opravy'!F34</f>
        <v>0</v>
      </c>
      <c r="BB95" s="128">
        <f>'A - Opravy'!F35</f>
        <v>0</v>
      </c>
      <c r="BC95" s="128">
        <f>'A - Opravy'!F36</f>
        <v>0</v>
      </c>
      <c r="BD95" s="130">
        <f>'A - Opravy'!F37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7"/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ROUND(SUM(AG97:AG98),2)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f>ROUND(SUM(AS97:AS98),2)</f>
        <v>0</v>
      </c>
      <c r="AT96" s="128">
        <f>ROUND(SUM(AV96:AW96),2)</f>
        <v>0</v>
      </c>
      <c r="AU96" s="129">
        <f>ROUND(SUM(AU97:AU98),5)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ROUND(SUM(AZ97:AZ98),2)</f>
        <v>0</v>
      </c>
      <c r="BA96" s="128">
        <f>ROUND(SUM(BA97:BA98),2)</f>
        <v>0</v>
      </c>
      <c r="BB96" s="128">
        <f>ROUND(SUM(BB97:BB98),2)</f>
        <v>0</v>
      </c>
      <c r="BC96" s="128">
        <f>ROUND(SUM(BC97:BC98),2)</f>
        <v>0</v>
      </c>
      <c r="BD96" s="130">
        <f>ROUND(SUM(BD97:BD98),2)</f>
        <v>0</v>
      </c>
      <c r="BE96" s="7"/>
      <c r="BS96" s="131" t="s">
        <v>75</v>
      </c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4" customFormat="1" ht="16.5" customHeight="1">
      <c r="A97" s="119" t="s">
        <v>80</v>
      </c>
      <c r="B97" s="70"/>
      <c r="C97" s="133"/>
      <c r="D97" s="133"/>
      <c r="E97" s="134" t="s">
        <v>87</v>
      </c>
      <c r="F97" s="134"/>
      <c r="G97" s="134"/>
      <c r="H97" s="134"/>
      <c r="I97" s="134"/>
      <c r="J97" s="133"/>
      <c r="K97" s="134" t="s">
        <v>88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'B - Investice'!J30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90</v>
      </c>
      <c r="AR97" s="72"/>
      <c r="AS97" s="137">
        <v>0</v>
      </c>
      <c r="AT97" s="138">
        <f>ROUND(SUM(AV97:AW97),2)</f>
        <v>0</v>
      </c>
      <c r="AU97" s="139">
        <f>'B - Investice'!P123</f>
        <v>0</v>
      </c>
      <c r="AV97" s="138">
        <f>'B - Investice'!J33</f>
        <v>0</v>
      </c>
      <c r="AW97" s="138">
        <f>'B - Investice'!J34</f>
        <v>0</v>
      </c>
      <c r="AX97" s="138">
        <f>'B - Investice'!J35</f>
        <v>0</v>
      </c>
      <c r="AY97" s="138">
        <f>'B - Investice'!J36</f>
        <v>0</v>
      </c>
      <c r="AZ97" s="138">
        <f>'B - Investice'!F33</f>
        <v>0</v>
      </c>
      <c r="BA97" s="138">
        <f>'B - Investice'!F34</f>
        <v>0</v>
      </c>
      <c r="BB97" s="138">
        <f>'B - Investice'!F35</f>
        <v>0</v>
      </c>
      <c r="BC97" s="138">
        <f>'B - Investice'!F36</f>
        <v>0</v>
      </c>
      <c r="BD97" s="140">
        <f>'B - Investice'!F37</f>
        <v>0</v>
      </c>
      <c r="BE97" s="4"/>
      <c r="BT97" s="141" t="s">
        <v>86</v>
      </c>
      <c r="BU97" s="141" t="s">
        <v>91</v>
      </c>
      <c r="BV97" s="141" t="s">
        <v>78</v>
      </c>
      <c r="BW97" s="141" t="s">
        <v>89</v>
      </c>
      <c r="BX97" s="141" t="s">
        <v>5</v>
      </c>
      <c r="CL97" s="141" t="s">
        <v>1</v>
      </c>
      <c r="CM97" s="141" t="s">
        <v>86</v>
      </c>
    </row>
    <row r="98" spans="1:90" s="4" customFormat="1" ht="16.5" customHeight="1">
      <c r="A98" s="119" t="s">
        <v>80</v>
      </c>
      <c r="B98" s="70"/>
      <c r="C98" s="133"/>
      <c r="D98" s="133"/>
      <c r="E98" s="134" t="s">
        <v>92</v>
      </c>
      <c r="F98" s="134"/>
      <c r="G98" s="134"/>
      <c r="H98" s="134"/>
      <c r="I98" s="134"/>
      <c r="J98" s="133"/>
      <c r="K98" s="134" t="s">
        <v>93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'VRN - Ostatní a vedlejší 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90</v>
      </c>
      <c r="AR98" s="72"/>
      <c r="AS98" s="142">
        <v>0</v>
      </c>
      <c r="AT98" s="143">
        <f>ROUND(SUM(AV98:AW98),2)</f>
        <v>0</v>
      </c>
      <c r="AU98" s="144">
        <f>'VRN - Ostatní a vedlejší ...'!P123</f>
        <v>0</v>
      </c>
      <c r="AV98" s="143">
        <f>'VRN - Ostatní a vedlejší ...'!J35</f>
        <v>0</v>
      </c>
      <c r="AW98" s="143">
        <f>'VRN - Ostatní a vedlejší ...'!J36</f>
        <v>0</v>
      </c>
      <c r="AX98" s="143">
        <f>'VRN - Ostatní a vedlejší ...'!J37</f>
        <v>0</v>
      </c>
      <c r="AY98" s="143">
        <f>'VRN - Ostatní a vedlejší ...'!J38</f>
        <v>0</v>
      </c>
      <c r="AZ98" s="143">
        <f>'VRN - Ostatní a vedlejší ...'!F35</f>
        <v>0</v>
      </c>
      <c r="BA98" s="143">
        <f>'VRN - Ostatní a vedlejší ...'!F36</f>
        <v>0</v>
      </c>
      <c r="BB98" s="143">
        <f>'VRN - Ostatní a vedlejší ...'!F37</f>
        <v>0</v>
      </c>
      <c r="BC98" s="143">
        <f>'VRN - Ostatní a vedlejší ...'!F38</f>
        <v>0</v>
      </c>
      <c r="BD98" s="145">
        <f>'VRN - Ostatní a vedlejší ...'!F39</f>
        <v>0</v>
      </c>
      <c r="BE98" s="4"/>
      <c r="BT98" s="141" t="s">
        <v>86</v>
      </c>
      <c r="BV98" s="141" t="s">
        <v>78</v>
      </c>
      <c r="BW98" s="141" t="s">
        <v>94</v>
      </c>
      <c r="BX98" s="141" t="s">
        <v>89</v>
      </c>
      <c r="CL98" s="141" t="s">
        <v>1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7B2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A - Opravy'!C2" display="/"/>
    <hyperlink ref="A97" location="'B - Investice'!C2" display="/"/>
    <hyperlink ref="A98" location="'VR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95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Oprava lávky v parku Jižní svahy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96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97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18. 5. 2020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ROUND((SUM(BE124:BE168)),2)</f>
        <v>0</v>
      </c>
      <c r="G33" s="38"/>
      <c r="H33" s="38"/>
      <c r="I33" s="171">
        <v>0.21</v>
      </c>
      <c r="J33" s="170">
        <f>ROUND(((SUM(BE124:BE168))*I33),2)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ROUND((SUM(BF124:BF168)),2)</f>
        <v>0</v>
      </c>
      <c r="G34" s="38"/>
      <c r="H34" s="38"/>
      <c r="I34" s="171">
        <v>0.15</v>
      </c>
      <c r="J34" s="170">
        <f>ROUND(((SUM(BF124:BF168))*I34),2)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ROUND((SUM(BG124:BG168)),2)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ROUND((SUM(BH124:BH168)),2)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ROUND((SUM(BI124:BI168)),2)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Oprava lávky v parku Jižní svahy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A - Opravy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Frýdek-Místek</v>
      </c>
      <c r="G89" s="40"/>
      <c r="H89" s="40"/>
      <c r="I89" s="156" t="s">
        <v>22</v>
      </c>
      <c r="J89" s="79" t="str">
        <f>IF(J12="","",J12)</f>
        <v>18. 5. 2020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Frýdek-Místek</v>
      </c>
      <c r="G91" s="40"/>
      <c r="H91" s="40"/>
      <c r="I91" s="156" t="s">
        <v>30</v>
      </c>
      <c r="J91" s="36" t="str">
        <f>E21</f>
        <v>IKON,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99</v>
      </c>
      <c r="D94" s="198"/>
      <c r="E94" s="198"/>
      <c r="F94" s="198"/>
      <c r="G94" s="198"/>
      <c r="H94" s="198"/>
      <c r="I94" s="199"/>
      <c r="J94" s="200" t="s">
        <v>100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101</v>
      </c>
      <c r="D96" s="40"/>
      <c r="E96" s="40"/>
      <c r="F96" s="40"/>
      <c r="G96" s="40"/>
      <c r="H96" s="40"/>
      <c r="I96" s="15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202"/>
      <c r="C97" s="203"/>
      <c r="D97" s="204" t="s">
        <v>103</v>
      </c>
      <c r="E97" s="205"/>
      <c r="F97" s="205"/>
      <c r="G97" s="205"/>
      <c r="H97" s="205"/>
      <c r="I97" s="206"/>
      <c r="J97" s="207">
        <f>J125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104</v>
      </c>
      <c r="E98" s="211"/>
      <c r="F98" s="211"/>
      <c r="G98" s="211"/>
      <c r="H98" s="211"/>
      <c r="I98" s="212"/>
      <c r="J98" s="213">
        <f>J126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105</v>
      </c>
      <c r="E99" s="211"/>
      <c r="F99" s="211"/>
      <c r="G99" s="211"/>
      <c r="H99" s="211"/>
      <c r="I99" s="212"/>
      <c r="J99" s="213">
        <f>J135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106</v>
      </c>
      <c r="E100" s="211"/>
      <c r="F100" s="211"/>
      <c r="G100" s="211"/>
      <c r="H100" s="211"/>
      <c r="I100" s="212"/>
      <c r="J100" s="213">
        <f>J139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107</v>
      </c>
      <c r="E101" s="211"/>
      <c r="F101" s="211"/>
      <c r="G101" s="211"/>
      <c r="H101" s="211"/>
      <c r="I101" s="212"/>
      <c r="J101" s="213">
        <f>J145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2"/>
      <c r="C102" s="203"/>
      <c r="D102" s="204" t="s">
        <v>108</v>
      </c>
      <c r="E102" s="205"/>
      <c r="F102" s="205"/>
      <c r="G102" s="205"/>
      <c r="H102" s="205"/>
      <c r="I102" s="206"/>
      <c r="J102" s="207">
        <f>J147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9"/>
      <c r="C103" s="133"/>
      <c r="D103" s="210" t="s">
        <v>109</v>
      </c>
      <c r="E103" s="211"/>
      <c r="F103" s="211"/>
      <c r="G103" s="211"/>
      <c r="H103" s="211"/>
      <c r="I103" s="212"/>
      <c r="J103" s="213">
        <f>J148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110</v>
      </c>
      <c r="E104" s="211"/>
      <c r="F104" s="211"/>
      <c r="G104" s="211"/>
      <c r="H104" s="211"/>
      <c r="I104" s="212"/>
      <c r="J104" s="213">
        <f>J160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111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Oprava lávky v parku Jižní svahy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96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A - Opravy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Frýdek-Místek</v>
      </c>
      <c r="G118" s="40"/>
      <c r="H118" s="40"/>
      <c r="I118" s="156" t="s">
        <v>22</v>
      </c>
      <c r="J118" s="79" t="str">
        <f>IF(J12="","",J12)</f>
        <v>18. 5. 2020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Statutární město Frýdek-Místek</v>
      </c>
      <c r="G120" s="40"/>
      <c r="H120" s="40"/>
      <c r="I120" s="156" t="s">
        <v>30</v>
      </c>
      <c r="J120" s="36" t="str">
        <f>E21</f>
        <v>IKON,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56" t="s">
        <v>33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112</v>
      </c>
      <c r="D123" s="218" t="s">
        <v>61</v>
      </c>
      <c r="E123" s="218" t="s">
        <v>57</v>
      </c>
      <c r="F123" s="218" t="s">
        <v>58</v>
      </c>
      <c r="G123" s="218" t="s">
        <v>113</v>
      </c>
      <c r="H123" s="218" t="s">
        <v>114</v>
      </c>
      <c r="I123" s="219" t="s">
        <v>115</v>
      </c>
      <c r="J123" s="220" t="s">
        <v>100</v>
      </c>
      <c r="K123" s="221" t="s">
        <v>116</v>
      </c>
      <c r="L123" s="222"/>
      <c r="M123" s="100" t="s">
        <v>1</v>
      </c>
      <c r="N123" s="101" t="s">
        <v>40</v>
      </c>
      <c r="O123" s="101" t="s">
        <v>117</v>
      </c>
      <c r="P123" s="101" t="s">
        <v>118</v>
      </c>
      <c r="Q123" s="101" t="s">
        <v>119</v>
      </c>
      <c r="R123" s="101" t="s">
        <v>120</v>
      </c>
      <c r="S123" s="101" t="s">
        <v>121</v>
      </c>
      <c r="T123" s="102" t="s">
        <v>122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123</v>
      </c>
      <c r="D124" s="40"/>
      <c r="E124" s="40"/>
      <c r="F124" s="40"/>
      <c r="G124" s="40"/>
      <c r="H124" s="40"/>
      <c r="I124" s="154"/>
      <c r="J124" s="223">
        <f>BK124</f>
        <v>0</v>
      </c>
      <c r="K124" s="40"/>
      <c r="L124" s="44"/>
      <c r="M124" s="103"/>
      <c r="N124" s="224"/>
      <c r="O124" s="104"/>
      <c r="P124" s="225">
        <f>P125+P147</f>
        <v>0</v>
      </c>
      <c r="Q124" s="104"/>
      <c r="R124" s="225">
        <f>R125+R147</f>
        <v>1.0103583200000001</v>
      </c>
      <c r="S124" s="104"/>
      <c r="T124" s="226">
        <f>T125+T147</f>
        <v>1.675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102</v>
      </c>
      <c r="BK124" s="227">
        <f>BK125+BK147</f>
        <v>0</v>
      </c>
    </row>
    <row r="125" spans="1:63" s="12" customFormat="1" ht="25.9" customHeight="1">
      <c r="A125" s="12"/>
      <c r="B125" s="228"/>
      <c r="C125" s="229"/>
      <c r="D125" s="230" t="s">
        <v>75</v>
      </c>
      <c r="E125" s="231" t="s">
        <v>124</v>
      </c>
      <c r="F125" s="231" t="s">
        <v>125</v>
      </c>
      <c r="G125" s="229"/>
      <c r="H125" s="229"/>
      <c r="I125" s="232"/>
      <c r="J125" s="233">
        <f>BK125</f>
        <v>0</v>
      </c>
      <c r="K125" s="229"/>
      <c r="L125" s="234"/>
      <c r="M125" s="235"/>
      <c r="N125" s="236"/>
      <c r="O125" s="236"/>
      <c r="P125" s="237">
        <f>P126+P135+P139+P145</f>
        <v>0</v>
      </c>
      <c r="Q125" s="236"/>
      <c r="R125" s="237">
        <f>R126+R135+R139+R145</f>
        <v>0.7163544800000001</v>
      </c>
      <c r="S125" s="236"/>
      <c r="T125" s="238">
        <f>T126+T135+T139+T145</f>
        <v>0.9828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84</v>
      </c>
      <c r="AT125" s="240" t="s">
        <v>75</v>
      </c>
      <c r="AU125" s="240" t="s">
        <v>76</v>
      </c>
      <c r="AY125" s="239" t="s">
        <v>126</v>
      </c>
      <c r="BK125" s="241">
        <f>BK126+BK135+BK139+BK145</f>
        <v>0</v>
      </c>
    </row>
    <row r="126" spans="1:63" s="12" customFormat="1" ht="22.8" customHeight="1">
      <c r="A126" s="12"/>
      <c r="B126" s="228"/>
      <c r="C126" s="229"/>
      <c r="D126" s="230" t="s">
        <v>75</v>
      </c>
      <c r="E126" s="242" t="s">
        <v>127</v>
      </c>
      <c r="F126" s="242" t="s">
        <v>128</v>
      </c>
      <c r="G126" s="229"/>
      <c r="H126" s="229"/>
      <c r="I126" s="232"/>
      <c r="J126" s="243">
        <f>BK126</f>
        <v>0</v>
      </c>
      <c r="K126" s="229"/>
      <c r="L126" s="234"/>
      <c r="M126" s="235"/>
      <c r="N126" s="236"/>
      <c r="O126" s="236"/>
      <c r="P126" s="237">
        <f>SUM(P127:P134)</f>
        <v>0</v>
      </c>
      <c r="Q126" s="236"/>
      <c r="R126" s="237">
        <f>SUM(R127:R134)</f>
        <v>0.7163544800000001</v>
      </c>
      <c r="S126" s="236"/>
      <c r="T126" s="238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9" t="s">
        <v>84</v>
      </c>
      <c r="AT126" s="240" t="s">
        <v>75</v>
      </c>
      <c r="AU126" s="240" t="s">
        <v>84</v>
      </c>
      <c r="AY126" s="239" t="s">
        <v>126</v>
      </c>
      <c r="BK126" s="241">
        <f>SUM(BK127:BK134)</f>
        <v>0</v>
      </c>
    </row>
    <row r="127" spans="1:65" s="2" customFormat="1" ht="16.5" customHeight="1">
      <c r="A127" s="38"/>
      <c r="B127" s="39"/>
      <c r="C127" s="244" t="s">
        <v>84</v>
      </c>
      <c r="D127" s="244" t="s">
        <v>129</v>
      </c>
      <c r="E127" s="245" t="s">
        <v>130</v>
      </c>
      <c r="F127" s="246" t="s">
        <v>131</v>
      </c>
      <c r="G127" s="247" t="s">
        <v>132</v>
      </c>
      <c r="H127" s="248">
        <v>0.796</v>
      </c>
      <c r="I127" s="249"/>
      <c r="J127" s="250">
        <f>ROUND(I127*H127,2)</f>
        <v>0</v>
      </c>
      <c r="K127" s="251"/>
      <c r="L127" s="44"/>
      <c r="M127" s="252" t="s">
        <v>1</v>
      </c>
      <c r="N127" s="253" t="s">
        <v>41</v>
      </c>
      <c r="O127" s="91"/>
      <c r="P127" s="254">
        <f>O127*H127</f>
        <v>0</v>
      </c>
      <c r="Q127" s="254">
        <v>0.00078</v>
      </c>
      <c r="R127" s="254">
        <f>Q127*H127</f>
        <v>0.00062088</v>
      </c>
      <c r="S127" s="254">
        <v>0</v>
      </c>
      <c r="T127" s="25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6" t="s">
        <v>127</v>
      </c>
      <c r="AT127" s="256" t="s">
        <v>129</v>
      </c>
      <c r="AU127" s="256" t="s">
        <v>86</v>
      </c>
      <c r="AY127" s="17" t="s">
        <v>126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7" t="s">
        <v>84</v>
      </c>
      <c r="BK127" s="257">
        <f>ROUND(I127*H127,2)</f>
        <v>0</v>
      </c>
      <c r="BL127" s="17" t="s">
        <v>127</v>
      </c>
      <c r="BM127" s="256" t="s">
        <v>133</v>
      </c>
    </row>
    <row r="128" spans="1:51" s="13" customFormat="1" ht="12">
      <c r="A128" s="13"/>
      <c r="B128" s="258"/>
      <c r="C128" s="259"/>
      <c r="D128" s="260" t="s">
        <v>134</v>
      </c>
      <c r="E128" s="261" t="s">
        <v>1</v>
      </c>
      <c r="F128" s="262" t="s">
        <v>135</v>
      </c>
      <c r="G128" s="259"/>
      <c r="H128" s="263">
        <v>0.796</v>
      </c>
      <c r="I128" s="264"/>
      <c r="J128" s="259"/>
      <c r="K128" s="259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134</v>
      </c>
      <c r="AU128" s="269" t="s">
        <v>86</v>
      </c>
      <c r="AV128" s="13" t="s">
        <v>86</v>
      </c>
      <c r="AW128" s="13" t="s">
        <v>32</v>
      </c>
      <c r="AX128" s="13" t="s">
        <v>84</v>
      </c>
      <c r="AY128" s="269" t="s">
        <v>126</v>
      </c>
    </row>
    <row r="129" spans="1:65" s="2" customFormat="1" ht="16.5" customHeight="1">
      <c r="A129" s="38"/>
      <c r="B129" s="39"/>
      <c r="C129" s="244" t="s">
        <v>86</v>
      </c>
      <c r="D129" s="244" t="s">
        <v>129</v>
      </c>
      <c r="E129" s="245" t="s">
        <v>136</v>
      </c>
      <c r="F129" s="246" t="s">
        <v>137</v>
      </c>
      <c r="G129" s="247" t="s">
        <v>132</v>
      </c>
      <c r="H129" s="248">
        <v>0.796</v>
      </c>
      <c r="I129" s="249"/>
      <c r="J129" s="250">
        <f>ROUND(I129*H129,2)</f>
        <v>0</v>
      </c>
      <c r="K129" s="251"/>
      <c r="L129" s="44"/>
      <c r="M129" s="252" t="s">
        <v>1</v>
      </c>
      <c r="N129" s="253" t="s">
        <v>41</v>
      </c>
      <c r="O129" s="91"/>
      <c r="P129" s="254">
        <f>O129*H129</f>
        <v>0</v>
      </c>
      <c r="Q129" s="254">
        <v>0.0006</v>
      </c>
      <c r="R129" s="254">
        <f>Q129*H129</f>
        <v>0.0004776</v>
      </c>
      <c r="S129" s="254">
        <v>0</v>
      </c>
      <c r="T129" s="25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6" t="s">
        <v>127</v>
      </c>
      <c r="AT129" s="256" t="s">
        <v>129</v>
      </c>
      <c r="AU129" s="256" t="s">
        <v>86</v>
      </c>
      <c r="AY129" s="17" t="s">
        <v>126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7" t="s">
        <v>84</v>
      </c>
      <c r="BK129" s="257">
        <f>ROUND(I129*H129,2)</f>
        <v>0</v>
      </c>
      <c r="BL129" s="17" t="s">
        <v>127</v>
      </c>
      <c r="BM129" s="256" t="s">
        <v>138</v>
      </c>
    </row>
    <row r="130" spans="1:65" s="2" customFormat="1" ht="21.75" customHeight="1">
      <c r="A130" s="38"/>
      <c r="B130" s="39"/>
      <c r="C130" s="270" t="s">
        <v>139</v>
      </c>
      <c r="D130" s="270" t="s">
        <v>140</v>
      </c>
      <c r="E130" s="271" t="s">
        <v>141</v>
      </c>
      <c r="F130" s="272" t="s">
        <v>142</v>
      </c>
      <c r="G130" s="273" t="s">
        <v>143</v>
      </c>
      <c r="H130" s="274">
        <v>0.043</v>
      </c>
      <c r="I130" s="275"/>
      <c r="J130" s="276">
        <f>ROUND(I130*H130,2)</f>
        <v>0</v>
      </c>
      <c r="K130" s="277"/>
      <c r="L130" s="278"/>
      <c r="M130" s="279" t="s">
        <v>1</v>
      </c>
      <c r="N130" s="280" t="s">
        <v>41</v>
      </c>
      <c r="O130" s="91"/>
      <c r="P130" s="254">
        <f>O130*H130</f>
        <v>0</v>
      </c>
      <c r="Q130" s="254">
        <v>1</v>
      </c>
      <c r="R130" s="254">
        <f>Q130*H130</f>
        <v>0.043</v>
      </c>
      <c r="S130" s="254">
        <v>0</v>
      </c>
      <c r="T130" s="25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6" t="s">
        <v>144</v>
      </c>
      <c r="AT130" s="256" t="s">
        <v>140</v>
      </c>
      <c r="AU130" s="256" t="s">
        <v>86</v>
      </c>
      <c r="AY130" s="17" t="s">
        <v>126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7" t="s">
        <v>84</v>
      </c>
      <c r="BK130" s="257">
        <f>ROUND(I130*H130,2)</f>
        <v>0</v>
      </c>
      <c r="BL130" s="17" t="s">
        <v>127</v>
      </c>
      <c r="BM130" s="256" t="s">
        <v>145</v>
      </c>
    </row>
    <row r="131" spans="1:51" s="13" customFormat="1" ht="12">
      <c r="A131" s="13"/>
      <c r="B131" s="258"/>
      <c r="C131" s="259"/>
      <c r="D131" s="260" t="s">
        <v>134</v>
      </c>
      <c r="E131" s="261" t="s">
        <v>1</v>
      </c>
      <c r="F131" s="262" t="s">
        <v>146</v>
      </c>
      <c r="G131" s="259"/>
      <c r="H131" s="263">
        <v>0.043</v>
      </c>
      <c r="I131" s="264"/>
      <c r="J131" s="259"/>
      <c r="K131" s="259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134</v>
      </c>
      <c r="AU131" s="269" t="s">
        <v>86</v>
      </c>
      <c r="AV131" s="13" t="s">
        <v>86</v>
      </c>
      <c r="AW131" s="13" t="s">
        <v>32</v>
      </c>
      <c r="AX131" s="13" t="s">
        <v>84</v>
      </c>
      <c r="AY131" s="269" t="s">
        <v>126</v>
      </c>
    </row>
    <row r="132" spans="1:65" s="2" customFormat="1" ht="21.75" customHeight="1">
      <c r="A132" s="38"/>
      <c r="B132" s="39"/>
      <c r="C132" s="244" t="s">
        <v>127</v>
      </c>
      <c r="D132" s="244" t="s">
        <v>129</v>
      </c>
      <c r="E132" s="245" t="s">
        <v>147</v>
      </c>
      <c r="F132" s="246" t="s">
        <v>148</v>
      </c>
      <c r="G132" s="247" t="s">
        <v>132</v>
      </c>
      <c r="H132" s="248">
        <v>21.008</v>
      </c>
      <c r="I132" s="249"/>
      <c r="J132" s="250">
        <f>ROUND(I132*H132,2)</f>
        <v>0</v>
      </c>
      <c r="K132" s="251"/>
      <c r="L132" s="44"/>
      <c r="M132" s="252" t="s">
        <v>1</v>
      </c>
      <c r="N132" s="253" t="s">
        <v>41</v>
      </c>
      <c r="O132" s="91"/>
      <c r="P132" s="254">
        <f>O132*H132</f>
        <v>0</v>
      </c>
      <c r="Q132" s="254">
        <v>0.03187</v>
      </c>
      <c r="R132" s="254">
        <f>Q132*H132</f>
        <v>0.6695249600000001</v>
      </c>
      <c r="S132" s="254">
        <v>0</v>
      </c>
      <c r="T132" s="25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6" t="s">
        <v>127</v>
      </c>
      <c r="AT132" s="256" t="s">
        <v>129</v>
      </c>
      <c r="AU132" s="256" t="s">
        <v>86</v>
      </c>
      <c r="AY132" s="17" t="s">
        <v>126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7" t="s">
        <v>84</v>
      </c>
      <c r="BK132" s="257">
        <f>ROUND(I132*H132,2)</f>
        <v>0</v>
      </c>
      <c r="BL132" s="17" t="s">
        <v>127</v>
      </c>
      <c r="BM132" s="256" t="s">
        <v>149</v>
      </c>
    </row>
    <row r="133" spans="1:51" s="13" customFormat="1" ht="12">
      <c r="A133" s="13"/>
      <c r="B133" s="258"/>
      <c r="C133" s="259"/>
      <c r="D133" s="260" t="s">
        <v>134</v>
      </c>
      <c r="E133" s="261" t="s">
        <v>1</v>
      </c>
      <c r="F133" s="262" t="s">
        <v>150</v>
      </c>
      <c r="G133" s="259"/>
      <c r="H133" s="263">
        <v>21.008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134</v>
      </c>
      <c r="AU133" s="269" t="s">
        <v>86</v>
      </c>
      <c r="AV133" s="13" t="s">
        <v>86</v>
      </c>
      <c r="AW133" s="13" t="s">
        <v>32</v>
      </c>
      <c r="AX133" s="13" t="s">
        <v>84</v>
      </c>
      <c r="AY133" s="269" t="s">
        <v>126</v>
      </c>
    </row>
    <row r="134" spans="1:65" s="2" customFormat="1" ht="21.75" customHeight="1">
      <c r="A134" s="38"/>
      <c r="B134" s="39"/>
      <c r="C134" s="244" t="s">
        <v>151</v>
      </c>
      <c r="D134" s="244" t="s">
        <v>129</v>
      </c>
      <c r="E134" s="245" t="s">
        <v>152</v>
      </c>
      <c r="F134" s="246" t="s">
        <v>153</v>
      </c>
      <c r="G134" s="247" t="s">
        <v>132</v>
      </c>
      <c r="H134" s="248">
        <v>21.008</v>
      </c>
      <c r="I134" s="249"/>
      <c r="J134" s="250">
        <f>ROUND(I134*H134,2)</f>
        <v>0</v>
      </c>
      <c r="K134" s="251"/>
      <c r="L134" s="44"/>
      <c r="M134" s="252" t="s">
        <v>1</v>
      </c>
      <c r="N134" s="253" t="s">
        <v>41</v>
      </c>
      <c r="O134" s="91"/>
      <c r="P134" s="254">
        <f>O134*H134</f>
        <v>0</v>
      </c>
      <c r="Q134" s="254">
        <v>0.00013</v>
      </c>
      <c r="R134" s="254">
        <f>Q134*H134</f>
        <v>0.0027310399999999997</v>
      </c>
      <c r="S134" s="254">
        <v>0</v>
      </c>
      <c r="T134" s="25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6" t="s">
        <v>127</v>
      </c>
      <c r="AT134" s="256" t="s">
        <v>129</v>
      </c>
      <c r="AU134" s="256" t="s">
        <v>86</v>
      </c>
      <c r="AY134" s="17" t="s">
        <v>126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7" t="s">
        <v>84</v>
      </c>
      <c r="BK134" s="257">
        <f>ROUND(I134*H134,2)</f>
        <v>0</v>
      </c>
      <c r="BL134" s="17" t="s">
        <v>127</v>
      </c>
      <c r="BM134" s="256" t="s">
        <v>154</v>
      </c>
    </row>
    <row r="135" spans="1:63" s="12" customFormat="1" ht="22.8" customHeight="1">
      <c r="A135" s="12"/>
      <c r="B135" s="228"/>
      <c r="C135" s="229"/>
      <c r="D135" s="230" t="s">
        <v>75</v>
      </c>
      <c r="E135" s="242" t="s">
        <v>155</v>
      </c>
      <c r="F135" s="242" t="s">
        <v>156</v>
      </c>
      <c r="G135" s="229"/>
      <c r="H135" s="229"/>
      <c r="I135" s="232"/>
      <c r="J135" s="243">
        <f>BK135</f>
        <v>0</v>
      </c>
      <c r="K135" s="229"/>
      <c r="L135" s="234"/>
      <c r="M135" s="235"/>
      <c r="N135" s="236"/>
      <c r="O135" s="236"/>
      <c r="P135" s="237">
        <f>SUM(P136:P138)</f>
        <v>0</v>
      </c>
      <c r="Q135" s="236"/>
      <c r="R135" s="237">
        <f>SUM(R136:R138)</f>
        <v>0</v>
      </c>
      <c r="S135" s="236"/>
      <c r="T135" s="238">
        <f>SUM(T136:T138)</f>
        <v>0.9828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9" t="s">
        <v>84</v>
      </c>
      <c r="AT135" s="240" t="s">
        <v>75</v>
      </c>
      <c r="AU135" s="240" t="s">
        <v>84</v>
      </c>
      <c r="AY135" s="239" t="s">
        <v>126</v>
      </c>
      <c r="BK135" s="241">
        <f>SUM(BK136:BK138)</f>
        <v>0</v>
      </c>
    </row>
    <row r="136" spans="1:65" s="2" customFormat="1" ht="16.5" customHeight="1">
      <c r="A136" s="38"/>
      <c r="B136" s="39"/>
      <c r="C136" s="244" t="s">
        <v>157</v>
      </c>
      <c r="D136" s="244" t="s">
        <v>129</v>
      </c>
      <c r="E136" s="245" t="s">
        <v>158</v>
      </c>
      <c r="F136" s="246" t="s">
        <v>159</v>
      </c>
      <c r="G136" s="247" t="s">
        <v>160</v>
      </c>
      <c r="H136" s="248">
        <v>4</v>
      </c>
      <c r="I136" s="249"/>
      <c r="J136" s="250">
        <f>ROUND(I136*H136,2)</f>
        <v>0</v>
      </c>
      <c r="K136" s="251"/>
      <c r="L136" s="44"/>
      <c r="M136" s="252" t="s">
        <v>1</v>
      </c>
      <c r="N136" s="253" t="s">
        <v>41</v>
      </c>
      <c r="O136" s="91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6" t="s">
        <v>127</v>
      </c>
      <c r="AT136" s="256" t="s">
        <v>129</v>
      </c>
      <c r="AU136" s="256" t="s">
        <v>86</v>
      </c>
      <c r="AY136" s="17" t="s">
        <v>126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7" t="s">
        <v>84</v>
      </c>
      <c r="BK136" s="257">
        <f>ROUND(I136*H136,2)</f>
        <v>0</v>
      </c>
      <c r="BL136" s="17" t="s">
        <v>127</v>
      </c>
      <c r="BM136" s="256" t="s">
        <v>161</v>
      </c>
    </row>
    <row r="137" spans="1:65" s="2" customFormat="1" ht="21.75" customHeight="1">
      <c r="A137" s="38"/>
      <c r="B137" s="39"/>
      <c r="C137" s="244" t="s">
        <v>162</v>
      </c>
      <c r="D137" s="244" t="s">
        <v>129</v>
      </c>
      <c r="E137" s="245" t="s">
        <v>163</v>
      </c>
      <c r="F137" s="246" t="s">
        <v>164</v>
      </c>
      <c r="G137" s="247" t="s">
        <v>165</v>
      </c>
      <c r="H137" s="248">
        <v>1.26</v>
      </c>
      <c r="I137" s="249"/>
      <c r="J137" s="250">
        <f>ROUND(I137*H137,2)</f>
        <v>0</v>
      </c>
      <c r="K137" s="251"/>
      <c r="L137" s="44"/>
      <c r="M137" s="252" t="s">
        <v>1</v>
      </c>
      <c r="N137" s="253" t="s">
        <v>41</v>
      </c>
      <c r="O137" s="91"/>
      <c r="P137" s="254">
        <f>O137*H137</f>
        <v>0</v>
      </c>
      <c r="Q137" s="254">
        <v>0</v>
      </c>
      <c r="R137" s="254">
        <f>Q137*H137</f>
        <v>0</v>
      </c>
      <c r="S137" s="254">
        <v>0.78</v>
      </c>
      <c r="T137" s="255">
        <f>S137*H137</f>
        <v>0.9828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6" t="s">
        <v>127</v>
      </c>
      <c r="AT137" s="256" t="s">
        <v>129</v>
      </c>
      <c r="AU137" s="256" t="s">
        <v>86</v>
      </c>
      <c r="AY137" s="17" t="s">
        <v>126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7" t="s">
        <v>84</v>
      </c>
      <c r="BK137" s="257">
        <f>ROUND(I137*H137,2)</f>
        <v>0</v>
      </c>
      <c r="BL137" s="17" t="s">
        <v>127</v>
      </c>
      <c r="BM137" s="256" t="s">
        <v>166</v>
      </c>
    </row>
    <row r="138" spans="1:51" s="13" customFormat="1" ht="12">
      <c r="A138" s="13"/>
      <c r="B138" s="258"/>
      <c r="C138" s="259"/>
      <c r="D138" s="260" t="s">
        <v>134</v>
      </c>
      <c r="E138" s="261" t="s">
        <v>1</v>
      </c>
      <c r="F138" s="262" t="s">
        <v>167</v>
      </c>
      <c r="G138" s="259"/>
      <c r="H138" s="263">
        <v>1.26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134</v>
      </c>
      <c r="AU138" s="269" t="s">
        <v>86</v>
      </c>
      <c r="AV138" s="13" t="s">
        <v>86</v>
      </c>
      <c r="AW138" s="13" t="s">
        <v>32</v>
      </c>
      <c r="AX138" s="13" t="s">
        <v>84</v>
      </c>
      <c r="AY138" s="269" t="s">
        <v>126</v>
      </c>
    </row>
    <row r="139" spans="1:63" s="12" customFormat="1" ht="22.8" customHeight="1">
      <c r="A139" s="12"/>
      <c r="B139" s="228"/>
      <c r="C139" s="229"/>
      <c r="D139" s="230" t="s">
        <v>75</v>
      </c>
      <c r="E139" s="242" t="s">
        <v>168</v>
      </c>
      <c r="F139" s="242" t="s">
        <v>169</v>
      </c>
      <c r="G139" s="229"/>
      <c r="H139" s="229"/>
      <c r="I139" s="232"/>
      <c r="J139" s="243">
        <f>BK139</f>
        <v>0</v>
      </c>
      <c r="K139" s="229"/>
      <c r="L139" s="234"/>
      <c r="M139" s="235"/>
      <c r="N139" s="236"/>
      <c r="O139" s="236"/>
      <c r="P139" s="237">
        <f>SUM(P140:P144)</f>
        <v>0</v>
      </c>
      <c r="Q139" s="236"/>
      <c r="R139" s="237">
        <f>SUM(R140:R144)</f>
        <v>0</v>
      </c>
      <c r="S139" s="236"/>
      <c r="T139" s="238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84</v>
      </c>
      <c r="AT139" s="240" t="s">
        <v>75</v>
      </c>
      <c r="AU139" s="240" t="s">
        <v>84</v>
      </c>
      <c r="AY139" s="239" t="s">
        <v>126</v>
      </c>
      <c r="BK139" s="241">
        <f>SUM(BK140:BK144)</f>
        <v>0</v>
      </c>
    </row>
    <row r="140" spans="1:65" s="2" customFormat="1" ht="21.75" customHeight="1">
      <c r="A140" s="38"/>
      <c r="B140" s="39"/>
      <c r="C140" s="244" t="s">
        <v>144</v>
      </c>
      <c r="D140" s="244" t="s">
        <v>129</v>
      </c>
      <c r="E140" s="245" t="s">
        <v>170</v>
      </c>
      <c r="F140" s="246" t="s">
        <v>171</v>
      </c>
      <c r="G140" s="247" t="s">
        <v>143</v>
      </c>
      <c r="H140" s="248">
        <v>1.675</v>
      </c>
      <c r="I140" s="249"/>
      <c r="J140" s="250">
        <f>ROUND(I140*H140,2)</f>
        <v>0</v>
      </c>
      <c r="K140" s="251"/>
      <c r="L140" s="44"/>
      <c r="M140" s="252" t="s">
        <v>1</v>
      </c>
      <c r="N140" s="253" t="s">
        <v>41</v>
      </c>
      <c r="O140" s="91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6" t="s">
        <v>127</v>
      </c>
      <c r="AT140" s="256" t="s">
        <v>129</v>
      </c>
      <c r="AU140" s="256" t="s">
        <v>86</v>
      </c>
      <c r="AY140" s="17" t="s">
        <v>126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7" t="s">
        <v>84</v>
      </c>
      <c r="BK140" s="257">
        <f>ROUND(I140*H140,2)</f>
        <v>0</v>
      </c>
      <c r="BL140" s="17" t="s">
        <v>127</v>
      </c>
      <c r="BM140" s="256" t="s">
        <v>172</v>
      </c>
    </row>
    <row r="141" spans="1:65" s="2" customFormat="1" ht="21.75" customHeight="1">
      <c r="A141" s="38"/>
      <c r="B141" s="39"/>
      <c r="C141" s="244" t="s">
        <v>155</v>
      </c>
      <c r="D141" s="244" t="s">
        <v>129</v>
      </c>
      <c r="E141" s="245" t="s">
        <v>173</v>
      </c>
      <c r="F141" s="246" t="s">
        <v>174</v>
      </c>
      <c r="G141" s="247" t="s">
        <v>143</v>
      </c>
      <c r="H141" s="248">
        <v>1.675</v>
      </c>
      <c r="I141" s="249"/>
      <c r="J141" s="250">
        <f>ROUND(I141*H141,2)</f>
        <v>0</v>
      </c>
      <c r="K141" s="251"/>
      <c r="L141" s="44"/>
      <c r="M141" s="252" t="s">
        <v>1</v>
      </c>
      <c r="N141" s="253" t="s">
        <v>41</v>
      </c>
      <c r="O141" s="91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127</v>
      </c>
      <c r="AT141" s="256" t="s">
        <v>129</v>
      </c>
      <c r="AU141" s="256" t="s">
        <v>86</v>
      </c>
      <c r="AY141" s="17" t="s">
        <v>126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84</v>
      </c>
      <c r="BK141" s="257">
        <f>ROUND(I141*H141,2)</f>
        <v>0</v>
      </c>
      <c r="BL141" s="17" t="s">
        <v>127</v>
      </c>
      <c r="BM141" s="256" t="s">
        <v>175</v>
      </c>
    </row>
    <row r="142" spans="1:65" s="2" customFormat="1" ht="21.75" customHeight="1">
      <c r="A142" s="38"/>
      <c r="B142" s="39"/>
      <c r="C142" s="244" t="s">
        <v>176</v>
      </c>
      <c r="D142" s="244" t="s">
        <v>129</v>
      </c>
      <c r="E142" s="245" t="s">
        <v>177</v>
      </c>
      <c r="F142" s="246" t="s">
        <v>178</v>
      </c>
      <c r="G142" s="247" t="s">
        <v>143</v>
      </c>
      <c r="H142" s="248">
        <v>15.075</v>
      </c>
      <c r="I142" s="249"/>
      <c r="J142" s="250">
        <f>ROUND(I142*H142,2)</f>
        <v>0</v>
      </c>
      <c r="K142" s="251"/>
      <c r="L142" s="44"/>
      <c r="M142" s="252" t="s">
        <v>1</v>
      </c>
      <c r="N142" s="253" t="s">
        <v>41</v>
      </c>
      <c r="O142" s="91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6" t="s">
        <v>127</v>
      </c>
      <c r="AT142" s="256" t="s">
        <v>129</v>
      </c>
      <c r="AU142" s="256" t="s">
        <v>86</v>
      </c>
      <c r="AY142" s="17" t="s">
        <v>126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7" t="s">
        <v>84</v>
      </c>
      <c r="BK142" s="257">
        <f>ROUND(I142*H142,2)</f>
        <v>0</v>
      </c>
      <c r="BL142" s="17" t="s">
        <v>127</v>
      </c>
      <c r="BM142" s="256" t="s">
        <v>179</v>
      </c>
    </row>
    <row r="143" spans="1:51" s="13" customFormat="1" ht="12">
      <c r="A143" s="13"/>
      <c r="B143" s="258"/>
      <c r="C143" s="259"/>
      <c r="D143" s="260" t="s">
        <v>134</v>
      </c>
      <c r="E143" s="259"/>
      <c r="F143" s="262" t="s">
        <v>180</v>
      </c>
      <c r="G143" s="259"/>
      <c r="H143" s="263">
        <v>15.075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134</v>
      </c>
      <c r="AU143" s="269" t="s">
        <v>86</v>
      </c>
      <c r="AV143" s="13" t="s">
        <v>86</v>
      </c>
      <c r="AW143" s="13" t="s">
        <v>4</v>
      </c>
      <c r="AX143" s="13" t="s">
        <v>84</v>
      </c>
      <c r="AY143" s="269" t="s">
        <v>126</v>
      </c>
    </row>
    <row r="144" spans="1:65" s="2" customFormat="1" ht="21.75" customHeight="1">
      <c r="A144" s="38"/>
      <c r="B144" s="39"/>
      <c r="C144" s="244" t="s">
        <v>181</v>
      </c>
      <c r="D144" s="244" t="s">
        <v>129</v>
      </c>
      <c r="E144" s="245" t="s">
        <v>182</v>
      </c>
      <c r="F144" s="246" t="s">
        <v>183</v>
      </c>
      <c r="G144" s="247" t="s">
        <v>143</v>
      </c>
      <c r="H144" s="248">
        <v>1.675</v>
      </c>
      <c r="I144" s="249"/>
      <c r="J144" s="250">
        <f>ROUND(I144*H144,2)</f>
        <v>0</v>
      </c>
      <c r="K144" s="251"/>
      <c r="L144" s="44"/>
      <c r="M144" s="252" t="s">
        <v>1</v>
      </c>
      <c r="N144" s="253" t="s">
        <v>41</v>
      </c>
      <c r="O144" s="91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6" t="s">
        <v>127</v>
      </c>
      <c r="AT144" s="256" t="s">
        <v>129</v>
      </c>
      <c r="AU144" s="256" t="s">
        <v>86</v>
      </c>
      <c r="AY144" s="17" t="s">
        <v>126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7" t="s">
        <v>84</v>
      </c>
      <c r="BK144" s="257">
        <f>ROUND(I144*H144,2)</f>
        <v>0</v>
      </c>
      <c r="BL144" s="17" t="s">
        <v>127</v>
      </c>
      <c r="BM144" s="256" t="s">
        <v>184</v>
      </c>
    </row>
    <row r="145" spans="1:63" s="12" customFormat="1" ht="22.8" customHeight="1">
      <c r="A145" s="12"/>
      <c r="B145" s="228"/>
      <c r="C145" s="229"/>
      <c r="D145" s="230" t="s">
        <v>75</v>
      </c>
      <c r="E145" s="242" t="s">
        <v>185</v>
      </c>
      <c r="F145" s="242" t="s">
        <v>186</v>
      </c>
      <c r="G145" s="229"/>
      <c r="H145" s="229"/>
      <c r="I145" s="232"/>
      <c r="J145" s="243">
        <f>BK145</f>
        <v>0</v>
      </c>
      <c r="K145" s="229"/>
      <c r="L145" s="234"/>
      <c r="M145" s="235"/>
      <c r="N145" s="236"/>
      <c r="O145" s="236"/>
      <c r="P145" s="237">
        <f>P146</f>
        <v>0</v>
      </c>
      <c r="Q145" s="236"/>
      <c r="R145" s="237">
        <f>R146</f>
        <v>0</v>
      </c>
      <c r="S145" s="236"/>
      <c r="T145" s="238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9" t="s">
        <v>84</v>
      </c>
      <c r="AT145" s="240" t="s">
        <v>75</v>
      </c>
      <c r="AU145" s="240" t="s">
        <v>84</v>
      </c>
      <c r="AY145" s="239" t="s">
        <v>126</v>
      </c>
      <c r="BK145" s="241">
        <f>BK146</f>
        <v>0</v>
      </c>
    </row>
    <row r="146" spans="1:65" s="2" customFormat="1" ht="16.5" customHeight="1">
      <c r="A146" s="38"/>
      <c r="B146" s="39"/>
      <c r="C146" s="244" t="s">
        <v>187</v>
      </c>
      <c r="D146" s="244" t="s">
        <v>129</v>
      </c>
      <c r="E146" s="245" t="s">
        <v>188</v>
      </c>
      <c r="F146" s="246" t="s">
        <v>189</v>
      </c>
      <c r="G146" s="247" t="s">
        <v>143</v>
      </c>
      <c r="H146" s="248">
        <v>0.716</v>
      </c>
      <c r="I146" s="249"/>
      <c r="J146" s="250">
        <f>ROUND(I146*H146,2)</f>
        <v>0</v>
      </c>
      <c r="K146" s="251"/>
      <c r="L146" s="44"/>
      <c r="M146" s="252" t="s">
        <v>1</v>
      </c>
      <c r="N146" s="253" t="s">
        <v>41</v>
      </c>
      <c r="O146" s="91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6" t="s">
        <v>127</v>
      </c>
      <c r="AT146" s="256" t="s">
        <v>129</v>
      </c>
      <c r="AU146" s="256" t="s">
        <v>86</v>
      </c>
      <c r="AY146" s="17" t="s">
        <v>126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7" t="s">
        <v>84</v>
      </c>
      <c r="BK146" s="257">
        <f>ROUND(I146*H146,2)</f>
        <v>0</v>
      </c>
      <c r="BL146" s="17" t="s">
        <v>127</v>
      </c>
      <c r="BM146" s="256" t="s">
        <v>190</v>
      </c>
    </row>
    <row r="147" spans="1:63" s="12" customFormat="1" ht="25.9" customHeight="1">
      <c r="A147" s="12"/>
      <c r="B147" s="228"/>
      <c r="C147" s="229"/>
      <c r="D147" s="230" t="s">
        <v>75</v>
      </c>
      <c r="E147" s="231" t="s">
        <v>191</v>
      </c>
      <c r="F147" s="231" t="s">
        <v>192</v>
      </c>
      <c r="G147" s="229"/>
      <c r="H147" s="229"/>
      <c r="I147" s="232"/>
      <c r="J147" s="233">
        <f>BK147</f>
        <v>0</v>
      </c>
      <c r="K147" s="229"/>
      <c r="L147" s="234"/>
      <c r="M147" s="235"/>
      <c r="N147" s="236"/>
      <c r="O147" s="236"/>
      <c r="P147" s="237">
        <f>P148+P160</f>
        <v>0</v>
      </c>
      <c r="Q147" s="236"/>
      <c r="R147" s="237">
        <f>R148+R160</f>
        <v>0.29400384</v>
      </c>
      <c r="S147" s="236"/>
      <c r="T147" s="238">
        <f>T148+T160</f>
        <v>0.6922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9" t="s">
        <v>86</v>
      </c>
      <c r="AT147" s="240" t="s">
        <v>75</v>
      </c>
      <c r="AU147" s="240" t="s">
        <v>76</v>
      </c>
      <c r="AY147" s="239" t="s">
        <v>126</v>
      </c>
      <c r="BK147" s="241">
        <f>BK148+BK160</f>
        <v>0</v>
      </c>
    </row>
    <row r="148" spans="1:63" s="12" customFormat="1" ht="22.8" customHeight="1">
      <c r="A148" s="12"/>
      <c r="B148" s="228"/>
      <c r="C148" s="229"/>
      <c r="D148" s="230" t="s">
        <v>75</v>
      </c>
      <c r="E148" s="242" t="s">
        <v>193</v>
      </c>
      <c r="F148" s="242" t="s">
        <v>194</v>
      </c>
      <c r="G148" s="229"/>
      <c r="H148" s="229"/>
      <c r="I148" s="232"/>
      <c r="J148" s="243">
        <f>BK148</f>
        <v>0</v>
      </c>
      <c r="K148" s="229"/>
      <c r="L148" s="234"/>
      <c r="M148" s="235"/>
      <c r="N148" s="236"/>
      <c r="O148" s="236"/>
      <c r="P148" s="237">
        <f>SUM(P149:P159)</f>
        <v>0</v>
      </c>
      <c r="Q148" s="236"/>
      <c r="R148" s="237">
        <f>SUM(R149:R159)</f>
        <v>0.23718</v>
      </c>
      <c r="S148" s="236"/>
      <c r="T148" s="238">
        <f>SUM(T149:T159)</f>
        <v>0.6922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9" t="s">
        <v>86</v>
      </c>
      <c r="AT148" s="240" t="s">
        <v>75</v>
      </c>
      <c r="AU148" s="240" t="s">
        <v>84</v>
      </c>
      <c r="AY148" s="239" t="s">
        <v>126</v>
      </c>
      <c r="BK148" s="241">
        <f>SUM(BK149:BK159)</f>
        <v>0</v>
      </c>
    </row>
    <row r="149" spans="1:65" s="2" customFormat="1" ht="21.75" customHeight="1">
      <c r="A149" s="38"/>
      <c r="B149" s="39"/>
      <c r="C149" s="244" t="s">
        <v>195</v>
      </c>
      <c r="D149" s="244" t="s">
        <v>129</v>
      </c>
      <c r="E149" s="245" t="s">
        <v>196</v>
      </c>
      <c r="F149" s="246" t="s">
        <v>197</v>
      </c>
      <c r="G149" s="247" t="s">
        <v>198</v>
      </c>
      <c r="H149" s="248">
        <v>4</v>
      </c>
      <c r="I149" s="249"/>
      <c r="J149" s="250">
        <f>ROUND(I149*H149,2)</f>
        <v>0</v>
      </c>
      <c r="K149" s="251"/>
      <c r="L149" s="44"/>
      <c r="M149" s="252" t="s">
        <v>1</v>
      </c>
      <c r="N149" s="253" t="s">
        <v>41</v>
      </c>
      <c r="O149" s="91"/>
      <c r="P149" s="254">
        <f>O149*H149</f>
        <v>0</v>
      </c>
      <c r="Q149" s="254">
        <v>0.01117</v>
      </c>
      <c r="R149" s="254">
        <f>Q149*H149</f>
        <v>0.04468</v>
      </c>
      <c r="S149" s="254">
        <v>0</v>
      </c>
      <c r="T149" s="25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6" t="s">
        <v>199</v>
      </c>
      <c r="AT149" s="256" t="s">
        <v>129</v>
      </c>
      <c r="AU149" s="256" t="s">
        <v>86</v>
      </c>
      <c r="AY149" s="17" t="s">
        <v>126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7" t="s">
        <v>84</v>
      </c>
      <c r="BK149" s="257">
        <f>ROUND(I149*H149,2)</f>
        <v>0</v>
      </c>
      <c r="BL149" s="17" t="s">
        <v>199</v>
      </c>
      <c r="BM149" s="256" t="s">
        <v>200</v>
      </c>
    </row>
    <row r="150" spans="1:65" s="2" customFormat="1" ht="21.75" customHeight="1">
      <c r="A150" s="38"/>
      <c r="B150" s="39"/>
      <c r="C150" s="244" t="s">
        <v>201</v>
      </c>
      <c r="D150" s="244" t="s">
        <v>129</v>
      </c>
      <c r="E150" s="245" t="s">
        <v>202</v>
      </c>
      <c r="F150" s="246" t="s">
        <v>203</v>
      </c>
      <c r="G150" s="247" t="s">
        <v>204</v>
      </c>
      <c r="H150" s="248">
        <v>56.02</v>
      </c>
      <c r="I150" s="249"/>
      <c r="J150" s="250">
        <f>ROUND(I150*H150,2)</f>
        <v>0</v>
      </c>
      <c r="K150" s="251"/>
      <c r="L150" s="44"/>
      <c r="M150" s="252" t="s">
        <v>1</v>
      </c>
      <c r="N150" s="253" t="s">
        <v>41</v>
      </c>
      <c r="O150" s="91"/>
      <c r="P150" s="254">
        <f>O150*H150</f>
        <v>0</v>
      </c>
      <c r="Q150" s="254">
        <v>0</v>
      </c>
      <c r="R150" s="254">
        <f>Q150*H150</f>
        <v>0</v>
      </c>
      <c r="S150" s="254">
        <v>0.01</v>
      </c>
      <c r="T150" s="255">
        <f>S150*H150</f>
        <v>0.5602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6" t="s">
        <v>199</v>
      </c>
      <c r="AT150" s="256" t="s">
        <v>129</v>
      </c>
      <c r="AU150" s="256" t="s">
        <v>86</v>
      </c>
      <c r="AY150" s="17" t="s">
        <v>126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7" t="s">
        <v>84</v>
      </c>
      <c r="BK150" s="257">
        <f>ROUND(I150*H150,2)</f>
        <v>0</v>
      </c>
      <c r="BL150" s="17" t="s">
        <v>199</v>
      </c>
      <c r="BM150" s="256" t="s">
        <v>205</v>
      </c>
    </row>
    <row r="151" spans="1:51" s="13" customFormat="1" ht="12">
      <c r="A151" s="13"/>
      <c r="B151" s="258"/>
      <c r="C151" s="259"/>
      <c r="D151" s="260" t="s">
        <v>134</v>
      </c>
      <c r="E151" s="261" t="s">
        <v>1</v>
      </c>
      <c r="F151" s="262" t="s">
        <v>206</v>
      </c>
      <c r="G151" s="259"/>
      <c r="H151" s="263">
        <v>28.01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134</v>
      </c>
      <c r="AU151" s="269" t="s">
        <v>86</v>
      </c>
      <c r="AV151" s="13" t="s">
        <v>86</v>
      </c>
      <c r="AW151" s="13" t="s">
        <v>32</v>
      </c>
      <c r="AX151" s="13" t="s">
        <v>76</v>
      </c>
      <c r="AY151" s="269" t="s">
        <v>126</v>
      </c>
    </row>
    <row r="152" spans="1:51" s="13" customFormat="1" ht="12">
      <c r="A152" s="13"/>
      <c r="B152" s="258"/>
      <c r="C152" s="259"/>
      <c r="D152" s="260" t="s">
        <v>134</v>
      </c>
      <c r="E152" s="261" t="s">
        <v>1</v>
      </c>
      <c r="F152" s="262" t="s">
        <v>207</v>
      </c>
      <c r="G152" s="259"/>
      <c r="H152" s="263">
        <v>28.01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134</v>
      </c>
      <c r="AU152" s="269" t="s">
        <v>86</v>
      </c>
      <c r="AV152" s="13" t="s">
        <v>86</v>
      </c>
      <c r="AW152" s="13" t="s">
        <v>32</v>
      </c>
      <c r="AX152" s="13" t="s">
        <v>76</v>
      </c>
      <c r="AY152" s="269" t="s">
        <v>126</v>
      </c>
    </row>
    <row r="153" spans="1:51" s="14" customFormat="1" ht="12">
      <c r="A153" s="14"/>
      <c r="B153" s="281"/>
      <c r="C153" s="282"/>
      <c r="D153" s="260" t="s">
        <v>134</v>
      </c>
      <c r="E153" s="283" t="s">
        <v>1</v>
      </c>
      <c r="F153" s="284" t="s">
        <v>208</v>
      </c>
      <c r="G153" s="282"/>
      <c r="H153" s="285">
        <v>56.02</v>
      </c>
      <c r="I153" s="286"/>
      <c r="J153" s="282"/>
      <c r="K153" s="282"/>
      <c r="L153" s="287"/>
      <c r="M153" s="288"/>
      <c r="N153" s="289"/>
      <c r="O153" s="289"/>
      <c r="P153" s="289"/>
      <c r="Q153" s="289"/>
      <c r="R153" s="289"/>
      <c r="S153" s="289"/>
      <c r="T153" s="29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91" t="s">
        <v>134</v>
      </c>
      <c r="AU153" s="291" t="s">
        <v>86</v>
      </c>
      <c r="AV153" s="14" t="s">
        <v>127</v>
      </c>
      <c r="AW153" s="14" t="s">
        <v>32</v>
      </c>
      <c r="AX153" s="14" t="s">
        <v>84</v>
      </c>
      <c r="AY153" s="291" t="s">
        <v>126</v>
      </c>
    </row>
    <row r="154" spans="1:65" s="2" customFormat="1" ht="21.75" customHeight="1">
      <c r="A154" s="38"/>
      <c r="B154" s="39"/>
      <c r="C154" s="244" t="s">
        <v>8</v>
      </c>
      <c r="D154" s="244" t="s">
        <v>129</v>
      </c>
      <c r="E154" s="245" t="s">
        <v>209</v>
      </c>
      <c r="F154" s="246" t="s">
        <v>210</v>
      </c>
      <c r="G154" s="247" t="s">
        <v>204</v>
      </c>
      <c r="H154" s="248">
        <v>28.01</v>
      </c>
      <c r="I154" s="249"/>
      <c r="J154" s="250">
        <f>ROUND(I154*H154,2)</f>
        <v>0</v>
      </c>
      <c r="K154" s="251"/>
      <c r="L154" s="44"/>
      <c r="M154" s="252" t="s">
        <v>1</v>
      </c>
      <c r="N154" s="253" t="s">
        <v>41</v>
      </c>
      <c r="O154" s="91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6" t="s">
        <v>199</v>
      </c>
      <c r="AT154" s="256" t="s">
        <v>129</v>
      </c>
      <c r="AU154" s="256" t="s">
        <v>86</v>
      </c>
      <c r="AY154" s="17" t="s">
        <v>126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7" t="s">
        <v>84</v>
      </c>
      <c r="BK154" s="257">
        <f>ROUND(I154*H154,2)</f>
        <v>0</v>
      </c>
      <c r="BL154" s="17" t="s">
        <v>199</v>
      </c>
      <c r="BM154" s="256" t="s">
        <v>211</v>
      </c>
    </row>
    <row r="155" spans="1:51" s="13" customFormat="1" ht="12">
      <c r="A155" s="13"/>
      <c r="B155" s="258"/>
      <c r="C155" s="259"/>
      <c r="D155" s="260" t="s">
        <v>134</v>
      </c>
      <c r="E155" s="261" t="s">
        <v>1</v>
      </c>
      <c r="F155" s="262" t="s">
        <v>212</v>
      </c>
      <c r="G155" s="259"/>
      <c r="H155" s="263">
        <v>28.01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134</v>
      </c>
      <c r="AU155" s="269" t="s">
        <v>86</v>
      </c>
      <c r="AV155" s="13" t="s">
        <v>86</v>
      </c>
      <c r="AW155" s="13" t="s">
        <v>32</v>
      </c>
      <c r="AX155" s="13" t="s">
        <v>84</v>
      </c>
      <c r="AY155" s="269" t="s">
        <v>126</v>
      </c>
    </row>
    <row r="156" spans="1:65" s="2" customFormat="1" ht="16.5" customHeight="1">
      <c r="A156" s="38"/>
      <c r="B156" s="39"/>
      <c r="C156" s="270" t="s">
        <v>199</v>
      </c>
      <c r="D156" s="270" t="s">
        <v>140</v>
      </c>
      <c r="E156" s="271" t="s">
        <v>213</v>
      </c>
      <c r="F156" s="272" t="s">
        <v>214</v>
      </c>
      <c r="G156" s="273" t="s">
        <v>165</v>
      </c>
      <c r="H156" s="274">
        <v>0.385</v>
      </c>
      <c r="I156" s="275"/>
      <c r="J156" s="276">
        <f>ROUND(I156*H156,2)</f>
        <v>0</v>
      </c>
      <c r="K156" s="277"/>
      <c r="L156" s="278"/>
      <c r="M156" s="279" t="s">
        <v>1</v>
      </c>
      <c r="N156" s="280" t="s">
        <v>41</v>
      </c>
      <c r="O156" s="91"/>
      <c r="P156" s="254">
        <f>O156*H156</f>
        <v>0</v>
      </c>
      <c r="Q156" s="254">
        <v>0.5</v>
      </c>
      <c r="R156" s="254">
        <f>Q156*H156</f>
        <v>0.1925</v>
      </c>
      <c r="S156" s="254">
        <v>0</v>
      </c>
      <c r="T156" s="25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6" t="s">
        <v>215</v>
      </c>
      <c r="AT156" s="256" t="s">
        <v>140</v>
      </c>
      <c r="AU156" s="256" t="s">
        <v>86</v>
      </c>
      <c r="AY156" s="17" t="s">
        <v>126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7" t="s">
        <v>84</v>
      </c>
      <c r="BK156" s="257">
        <f>ROUND(I156*H156,2)</f>
        <v>0</v>
      </c>
      <c r="BL156" s="17" t="s">
        <v>199</v>
      </c>
      <c r="BM156" s="256" t="s">
        <v>216</v>
      </c>
    </row>
    <row r="157" spans="1:51" s="13" customFormat="1" ht="12">
      <c r="A157" s="13"/>
      <c r="B157" s="258"/>
      <c r="C157" s="259"/>
      <c r="D157" s="260" t="s">
        <v>134</v>
      </c>
      <c r="E157" s="261" t="s">
        <v>1</v>
      </c>
      <c r="F157" s="262" t="s">
        <v>217</v>
      </c>
      <c r="G157" s="259"/>
      <c r="H157" s="263">
        <v>0.385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134</v>
      </c>
      <c r="AU157" s="269" t="s">
        <v>86</v>
      </c>
      <c r="AV157" s="13" t="s">
        <v>86</v>
      </c>
      <c r="AW157" s="13" t="s">
        <v>32</v>
      </c>
      <c r="AX157" s="13" t="s">
        <v>84</v>
      </c>
      <c r="AY157" s="269" t="s">
        <v>126</v>
      </c>
    </row>
    <row r="158" spans="1:65" s="2" customFormat="1" ht="21.75" customHeight="1">
      <c r="A158" s="38"/>
      <c r="B158" s="39"/>
      <c r="C158" s="244" t="s">
        <v>218</v>
      </c>
      <c r="D158" s="244" t="s">
        <v>129</v>
      </c>
      <c r="E158" s="245" t="s">
        <v>219</v>
      </c>
      <c r="F158" s="246" t="s">
        <v>220</v>
      </c>
      <c r="G158" s="247" t="s">
        <v>198</v>
      </c>
      <c r="H158" s="248">
        <v>4</v>
      </c>
      <c r="I158" s="249"/>
      <c r="J158" s="250">
        <f>ROUND(I158*H158,2)</f>
        <v>0</v>
      </c>
      <c r="K158" s="251"/>
      <c r="L158" s="44"/>
      <c r="M158" s="252" t="s">
        <v>1</v>
      </c>
      <c r="N158" s="253" t="s">
        <v>41</v>
      </c>
      <c r="O158" s="91"/>
      <c r="P158" s="254">
        <f>O158*H158</f>
        <v>0</v>
      </c>
      <c r="Q158" s="254">
        <v>0</v>
      </c>
      <c r="R158" s="254">
        <f>Q158*H158</f>
        <v>0</v>
      </c>
      <c r="S158" s="254">
        <v>0.033</v>
      </c>
      <c r="T158" s="255">
        <f>S158*H158</f>
        <v>0.132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6" t="s">
        <v>199</v>
      </c>
      <c r="AT158" s="256" t="s">
        <v>129</v>
      </c>
      <c r="AU158" s="256" t="s">
        <v>86</v>
      </c>
      <c r="AY158" s="17" t="s">
        <v>126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7" t="s">
        <v>84</v>
      </c>
      <c r="BK158" s="257">
        <f>ROUND(I158*H158,2)</f>
        <v>0</v>
      </c>
      <c r="BL158" s="17" t="s">
        <v>199</v>
      </c>
      <c r="BM158" s="256" t="s">
        <v>221</v>
      </c>
    </row>
    <row r="159" spans="1:65" s="2" customFormat="1" ht="21.75" customHeight="1">
      <c r="A159" s="38"/>
      <c r="B159" s="39"/>
      <c r="C159" s="244" t="s">
        <v>222</v>
      </c>
      <c r="D159" s="244" t="s">
        <v>129</v>
      </c>
      <c r="E159" s="245" t="s">
        <v>223</v>
      </c>
      <c r="F159" s="246" t="s">
        <v>224</v>
      </c>
      <c r="G159" s="247" t="s">
        <v>143</v>
      </c>
      <c r="H159" s="248">
        <v>0.237</v>
      </c>
      <c r="I159" s="249"/>
      <c r="J159" s="250">
        <f>ROUND(I159*H159,2)</f>
        <v>0</v>
      </c>
      <c r="K159" s="251"/>
      <c r="L159" s="44"/>
      <c r="M159" s="252" t="s">
        <v>1</v>
      </c>
      <c r="N159" s="253" t="s">
        <v>41</v>
      </c>
      <c r="O159" s="91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6" t="s">
        <v>199</v>
      </c>
      <c r="AT159" s="256" t="s">
        <v>129</v>
      </c>
      <c r="AU159" s="256" t="s">
        <v>86</v>
      </c>
      <c r="AY159" s="17" t="s">
        <v>126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7" t="s">
        <v>84</v>
      </c>
      <c r="BK159" s="257">
        <f>ROUND(I159*H159,2)</f>
        <v>0</v>
      </c>
      <c r="BL159" s="17" t="s">
        <v>199</v>
      </c>
      <c r="BM159" s="256" t="s">
        <v>225</v>
      </c>
    </row>
    <row r="160" spans="1:63" s="12" customFormat="1" ht="22.8" customHeight="1">
      <c r="A160" s="12"/>
      <c r="B160" s="228"/>
      <c r="C160" s="229"/>
      <c r="D160" s="230" t="s">
        <v>75</v>
      </c>
      <c r="E160" s="242" t="s">
        <v>226</v>
      </c>
      <c r="F160" s="242" t="s">
        <v>227</v>
      </c>
      <c r="G160" s="229"/>
      <c r="H160" s="229"/>
      <c r="I160" s="232"/>
      <c r="J160" s="243">
        <f>BK160</f>
        <v>0</v>
      </c>
      <c r="K160" s="229"/>
      <c r="L160" s="234"/>
      <c r="M160" s="235"/>
      <c r="N160" s="236"/>
      <c r="O160" s="236"/>
      <c r="P160" s="237">
        <f>SUM(P161:P168)</f>
        <v>0</v>
      </c>
      <c r="Q160" s="236"/>
      <c r="R160" s="237">
        <f>SUM(R161:R168)</f>
        <v>0.05682384</v>
      </c>
      <c r="S160" s="236"/>
      <c r="T160" s="238">
        <f>SUM(T161:T168)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9" t="s">
        <v>86</v>
      </c>
      <c r="AT160" s="240" t="s">
        <v>75</v>
      </c>
      <c r="AU160" s="240" t="s">
        <v>84</v>
      </c>
      <c r="AY160" s="239" t="s">
        <v>126</v>
      </c>
      <c r="BK160" s="241">
        <f>SUM(BK161:BK168)</f>
        <v>0</v>
      </c>
    </row>
    <row r="161" spans="1:65" s="2" customFormat="1" ht="21.75" customHeight="1">
      <c r="A161" s="38"/>
      <c r="B161" s="39"/>
      <c r="C161" s="244" t="s">
        <v>228</v>
      </c>
      <c r="D161" s="244" t="s">
        <v>129</v>
      </c>
      <c r="E161" s="245" t="s">
        <v>229</v>
      </c>
      <c r="F161" s="246" t="s">
        <v>230</v>
      </c>
      <c r="G161" s="247" t="s">
        <v>132</v>
      </c>
      <c r="H161" s="248">
        <v>73.866</v>
      </c>
      <c r="I161" s="249"/>
      <c r="J161" s="250">
        <f>ROUND(I161*H161,2)</f>
        <v>0</v>
      </c>
      <c r="K161" s="251"/>
      <c r="L161" s="44"/>
      <c r="M161" s="252" t="s">
        <v>1</v>
      </c>
      <c r="N161" s="253" t="s">
        <v>41</v>
      </c>
      <c r="O161" s="91"/>
      <c r="P161" s="254">
        <f>O161*H161</f>
        <v>0</v>
      </c>
      <c r="Q161" s="254">
        <v>2E-05</v>
      </c>
      <c r="R161" s="254">
        <f>Q161*H161</f>
        <v>0.00147732</v>
      </c>
      <c r="S161" s="254">
        <v>0</v>
      </c>
      <c r="T161" s="25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6" t="s">
        <v>199</v>
      </c>
      <c r="AT161" s="256" t="s">
        <v>129</v>
      </c>
      <c r="AU161" s="256" t="s">
        <v>86</v>
      </c>
      <c r="AY161" s="17" t="s">
        <v>126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7" t="s">
        <v>84</v>
      </c>
      <c r="BK161" s="257">
        <f>ROUND(I161*H161,2)</f>
        <v>0</v>
      </c>
      <c r="BL161" s="17" t="s">
        <v>199</v>
      </c>
      <c r="BM161" s="256" t="s">
        <v>231</v>
      </c>
    </row>
    <row r="162" spans="1:51" s="13" customFormat="1" ht="12">
      <c r="A162" s="13"/>
      <c r="B162" s="258"/>
      <c r="C162" s="259"/>
      <c r="D162" s="260" t="s">
        <v>134</v>
      </c>
      <c r="E162" s="261" t="s">
        <v>1</v>
      </c>
      <c r="F162" s="262" t="s">
        <v>232</v>
      </c>
      <c r="G162" s="259"/>
      <c r="H162" s="263">
        <v>73.866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134</v>
      </c>
      <c r="AU162" s="269" t="s">
        <v>86</v>
      </c>
      <c r="AV162" s="13" t="s">
        <v>86</v>
      </c>
      <c r="AW162" s="13" t="s">
        <v>32</v>
      </c>
      <c r="AX162" s="13" t="s">
        <v>84</v>
      </c>
      <c r="AY162" s="269" t="s">
        <v>126</v>
      </c>
    </row>
    <row r="163" spans="1:65" s="2" customFormat="1" ht="21.75" customHeight="1">
      <c r="A163" s="38"/>
      <c r="B163" s="39"/>
      <c r="C163" s="244" t="s">
        <v>233</v>
      </c>
      <c r="D163" s="244" t="s">
        <v>129</v>
      </c>
      <c r="E163" s="245" t="s">
        <v>234</v>
      </c>
      <c r="F163" s="246" t="s">
        <v>235</v>
      </c>
      <c r="G163" s="247" t="s">
        <v>132</v>
      </c>
      <c r="H163" s="248">
        <v>16.866</v>
      </c>
      <c r="I163" s="249"/>
      <c r="J163" s="250">
        <f>ROUND(I163*H163,2)</f>
        <v>0</v>
      </c>
      <c r="K163" s="251"/>
      <c r="L163" s="44"/>
      <c r="M163" s="252" t="s">
        <v>1</v>
      </c>
      <c r="N163" s="253" t="s">
        <v>41</v>
      </c>
      <c r="O163" s="91"/>
      <c r="P163" s="254">
        <f>O163*H163</f>
        <v>0</v>
      </c>
      <c r="Q163" s="254">
        <v>0.00022</v>
      </c>
      <c r="R163" s="254">
        <f>Q163*H163</f>
        <v>0.00371052</v>
      </c>
      <c r="S163" s="254">
        <v>0</v>
      </c>
      <c r="T163" s="25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6" t="s">
        <v>199</v>
      </c>
      <c r="AT163" s="256" t="s">
        <v>129</v>
      </c>
      <c r="AU163" s="256" t="s">
        <v>86</v>
      </c>
      <c r="AY163" s="17" t="s">
        <v>126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7" t="s">
        <v>84</v>
      </c>
      <c r="BK163" s="257">
        <f>ROUND(I163*H163,2)</f>
        <v>0</v>
      </c>
      <c r="BL163" s="17" t="s">
        <v>199</v>
      </c>
      <c r="BM163" s="256" t="s">
        <v>236</v>
      </c>
    </row>
    <row r="164" spans="1:51" s="13" customFormat="1" ht="12">
      <c r="A164" s="13"/>
      <c r="B164" s="258"/>
      <c r="C164" s="259"/>
      <c r="D164" s="260" t="s">
        <v>134</v>
      </c>
      <c r="E164" s="261" t="s">
        <v>1</v>
      </c>
      <c r="F164" s="262" t="s">
        <v>237</v>
      </c>
      <c r="G164" s="259"/>
      <c r="H164" s="263">
        <v>16.866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134</v>
      </c>
      <c r="AU164" s="269" t="s">
        <v>86</v>
      </c>
      <c r="AV164" s="13" t="s">
        <v>86</v>
      </c>
      <c r="AW164" s="13" t="s">
        <v>32</v>
      </c>
      <c r="AX164" s="13" t="s">
        <v>84</v>
      </c>
      <c r="AY164" s="269" t="s">
        <v>126</v>
      </c>
    </row>
    <row r="165" spans="1:65" s="2" customFormat="1" ht="21.75" customHeight="1">
      <c r="A165" s="38"/>
      <c r="B165" s="39"/>
      <c r="C165" s="244" t="s">
        <v>7</v>
      </c>
      <c r="D165" s="244" t="s">
        <v>129</v>
      </c>
      <c r="E165" s="245" t="s">
        <v>238</v>
      </c>
      <c r="F165" s="246" t="s">
        <v>239</v>
      </c>
      <c r="G165" s="247" t="s">
        <v>132</v>
      </c>
      <c r="H165" s="248">
        <v>73.866</v>
      </c>
      <c r="I165" s="249"/>
      <c r="J165" s="250">
        <f>ROUND(I165*H165,2)</f>
        <v>0</v>
      </c>
      <c r="K165" s="251"/>
      <c r="L165" s="44"/>
      <c r="M165" s="252" t="s">
        <v>1</v>
      </c>
      <c r="N165" s="253" t="s">
        <v>41</v>
      </c>
      <c r="O165" s="91"/>
      <c r="P165" s="254">
        <f>O165*H165</f>
        <v>0</v>
      </c>
      <c r="Q165" s="254">
        <v>0.00022</v>
      </c>
      <c r="R165" s="254">
        <f>Q165*H165</f>
        <v>0.01625052</v>
      </c>
      <c r="S165" s="254">
        <v>0</v>
      </c>
      <c r="T165" s="25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6" t="s">
        <v>199</v>
      </c>
      <c r="AT165" s="256" t="s">
        <v>129</v>
      </c>
      <c r="AU165" s="256" t="s">
        <v>86</v>
      </c>
      <c r="AY165" s="17" t="s">
        <v>126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7" t="s">
        <v>84</v>
      </c>
      <c r="BK165" s="257">
        <f>ROUND(I165*H165,2)</f>
        <v>0</v>
      </c>
      <c r="BL165" s="17" t="s">
        <v>199</v>
      </c>
      <c r="BM165" s="256" t="s">
        <v>240</v>
      </c>
    </row>
    <row r="166" spans="1:65" s="2" customFormat="1" ht="21.75" customHeight="1">
      <c r="A166" s="38"/>
      <c r="B166" s="39"/>
      <c r="C166" s="244" t="s">
        <v>241</v>
      </c>
      <c r="D166" s="244" t="s">
        <v>129</v>
      </c>
      <c r="E166" s="245" t="s">
        <v>242</v>
      </c>
      <c r="F166" s="246" t="s">
        <v>243</v>
      </c>
      <c r="G166" s="247" t="s">
        <v>132</v>
      </c>
      <c r="H166" s="248">
        <v>90.732</v>
      </c>
      <c r="I166" s="249"/>
      <c r="J166" s="250">
        <f>ROUND(I166*H166,2)</f>
        <v>0</v>
      </c>
      <c r="K166" s="251"/>
      <c r="L166" s="44"/>
      <c r="M166" s="252" t="s">
        <v>1</v>
      </c>
      <c r="N166" s="253" t="s">
        <v>41</v>
      </c>
      <c r="O166" s="91"/>
      <c r="P166" s="254">
        <f>O166*H166</f>
        <v>0</v>
      </c>
      <c r="Q166" s="254">
        <v>0.00016</v>
      </c>
      <c r="R166" s="254">
        <f>Q166*H166</f>
        <v>0.014517120000000001</v>
      </c>
      <c r="S166" s="254">
        <v>0</v>
      </c>
      <c r="T166" s="25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6" t="s">
        <v>199</v>
      </c>
      <c r="AT166" s="256" t="s">
        <v>129</v>
      </c>
      <c r="AU166" s="256" t="s">
        <v>86</v>
      </c>
      <c r="AY166" s="17" t="s">
        <v>126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7" t="s">
        <v>84</v>
      </c>
      <c r="BK166" s="257">
        <f>ROUND(I166*H166,2)</f>
        <v>0</v>
      </c>
      <c r="BL166" s="17" t="s">
        <v>199</v>
      </c>
      <c r="BM166" s="256" t="s">
        <v>244</v>
      </c>
    </row>
    <row r="167" spans="1:51" s="13" customFormat="1" ht="12">
      <c r="A167" s="13"/>
      <c r="B167" s="258"/>
      <c r="C167" s="259"/>
      <c r="D167" s="260" t="s">
        <v>134</v>
      </c>
      <c r="E167" s="261" t="s">
        <v>1</v>
      </c>
      <c r="F167" s="262" t="s">
        <v>245</v>
      </c>
      <c r="G167" s="259"/>
      <c r="H167" s="263">
        <v>90.732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134</v>
      </c>
      <c r="AU167" s="269" t="s">
        <v>86</v>
      </c>
      <c r="AV167" s="13" t="s">
        <v>86</v>
      </c>
      <c r="AW167" s="13" t="s">
        <v>32</v>
      </c>
      <c r="AX167" s="13" t="s">
        <v>84</v>
      </c>
      <c r="AY167" s="269" t="s">
        <v>126</v>
      </c>
    </row>
    <row r="168" spans="1:65" s="2" customFormat="1" ht="21.75" customHeight="1">
      <c r="A168" s="38"/>
      <c r="B168" s="39"/>
      <c r="C168" s="244" t="s">
        <v>246</v>
      </c>
      <c r="D168" s="244" t="s">
        <v>129</v>
      </c>
      <c r="E168" s="245" t="s">
        <v>247</v>
      </c>
      <c r="F168" s="246" t="s">
        <v>248</v>
      </c>
      <c r="G168" s="247" t="s">
        <v>132</v>
      </c>
      <c r="H168" s="248">
        <v>90.732</v>
      </c>
      <c r="I168" s="249"/>
      <c r="J168" s="250">
        <f>ROUND(I168*H168,2)</f>
        <v>0</v>
      </c>
      <c r="K168" s="251"/>
      <c r="L168" s="44"/>
      <c r="M168" s="292" t="s">
        <v>1</v>
      </c>
      <c r="N168" s="293" t="s">
        <v>41</v>
      </c>
      <c r="O168" s="294"/>
      <c r="P168" s="295">
        <f>O168*H168</f>
        <v>0</v>
      </c>
      <c r="Q168" s="295">
        <v>0.00023</v>
      </c>
      <c r="R168" s="295">
        <f>Q168*H168</f>
        <v>0.02086836</v>
      </c>
      <c r="S168" s="295">
        <v>0</v>
      </c>
      <c r="T168" s="29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6" t="s">
        <v>199</v>
      </c>
      <c r="AT168" s="256" t="s">
        <v>129</v>
      </c>
      <c r="AU168" s="256" t="s">
        <v>86</v>
      </c>
      <c r="AY168" s="17" t="s">
        <v>126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7" t="s">
        <v>84</v>
      </c>
      <c r="BK168" s="257">
        <f>ROUND(I168*H168,2)</f>
        <v>0</v>
      </c>
      <c r="BL168" s="17" t="s">
        <v>199</v>
      </c>
      <c r="BM168" s="256" t="s">
        <v>249</v>
      </c>
    </row>
    <row r="169" spans="1:31" s="2" customFormat="1" ht="6.95" customHeight="1">
      <c r="A169" s="38"/>
      <c r="B169" s="66"/>
      <c r="C169" s="67"/>
      <c r="D169" s="67"/>
      <c r="E169" s="67"/>
      <c r="F169" s="67"/>
      <c r="G169" s="67"/>
      <c r="H169" s="67"/>
      <c r="I169" s="192"/>
      <c r="J169" s="67"/>
      <c r="K169" s="67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7B2" sheet="1" objects="1" scenarios="1" formatColumns="0" formatRows="0" autoFilter="0"/>
  <autoFilter ref="C123:K16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95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Oprava lávky v parku Jižní svahy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96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250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18. 5. 2020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ROUND((SUM(BE123:BE157)),2)</f>
        <v>0</v>
      </c>
      <c r="G33" s="38"/>
      <c r="H33" s="38"/>
      <c r="I33" s="171">
        <v>0.21</v>
      </c>
      <c r="J33" s="170">
        <f>ROUND(((SUM(BE123:BE157))*I33),2)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ROUND((SUM(BF123:BF157)),2)</f>
        <v>0</v>
      </c>
      <c r="G34" s="38"/>
      <c r="H34" s="38"/>
      <c r="I34" s="171">
        <v>0.15</v>
      </c>
      <c r="J34" s="170">
        <f>ROUND(((SUM(BF123:BF157))*I34),2)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ROUND((SUM(BG123:BG157)),2)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ROUND((SUM(BH123:BH157)),2)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ROUND((SUM(BI123:BI157)),2)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Oprava lávky v parku Jižní svahy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B - Investice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Frýdek-Místek</v>
      </c>
      <c r="G89" s="40"/>
      <c r="H89" s="40"/>
      <c r="I89" s="156" t="s">
        <v>22</v>
      </c>
      <c r="J89" s="79" t="str">
        <f>IF(J12="","",J12)</f>
        <v>18. 5. 2020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Frýdek-Místek</v>
      </c>
      <c r="G91" s="40"/>
      <c r="H91" s="40"/>
      <c r="I91" s="156" t="s">
        <v>30</v>
      </c>
      <c r="J91" s="36" t="str">
        <f>E21</f>
        <v>IKON,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99</v>
      </c>
      <c r="D94" s="198"/>
      <c r="E94" s="198"/>
      <c r="F94" s="198"/>
      <c r="G94" s="198"/>
      <c r="H94" s="198"/>
      <c r="I94" s="199"/>
      <c r="J94" s="200" t="s">
        <v>100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101</v>
      </c>
      <c r="D96" s="40"/>
      <c r="E96" s="40"/>
      <c r="F96" s="40"/>
      <c r="G96" s="40"/>
      <c r="H96" s="40"/>
      <c r="I96" s="15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202"/>
      <c r="C97" s="203"/>
      <c r="D97" s="204" t="s">
        <v>103</v>
      </c>
      <c r="E97" s="205"/>
      <c r="F97" s="205"/>
      <c r="G97" s="205"/>
      <c r="H97" s="205"/>
      <c r="I97" s="206"/>
      <c r="J97" s="207">
        <f>J124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251</v>
      </c>
      <c r="E98" s="211"/>
      <c r="F98" s="211"/>
      <c r="G98" s="211"/>
      <c r="H98" s="211"/>
      <c r="I98" s="212"/>
      <c r="J98" s="213">
        <f>J125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252</v>
      </c>
      <c r="E99" s="211"/>
      <c r="F99" s="211"/>
      <c r="G99" s="211"/>
      <c r="H99" s="211"/>
      <c r="I99" s="212"/>
      <c r="J99" s="213">
        <f>J136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253</v>
      </c>
      <c r="E100" s="211"/>
      <c r="F100" s="211"/>
      <c r="G100" s="211"/>
      <c r="H100" s="211"/>
      <c r="I100" s="212"/>
      <c r="J100" s="213">
        <f>J144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107</v>
      </c>
      <c r="E101" s="211"/>
      <c r="F101" s="211"/>
      <c r="G101" s="211"/>
      <c r="H101" s="211"/>
      <c r="I101" s="212"/>
      <c r="J101" s="213">
        <f>J148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2"/>
      <c r="C102" s="203"/>
      <c r="D102" s="204" t="s">
        <v>108</v>
      </c>
      <c r="E102" s="205"/>
      <c r="F102" s="205"/>
      <c r="G102" s="205"/>
      <c r="H102" s="205"/>
      <c r="I102" s="206"/>
      <c r="J102" s="207">
        <f>J150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9"/>
      <c r="C103" s="133"/>
      <c r="D103" s="210" t="s">
        <v>254</v>
      </c>
      <c r="E103" s="211"/>
      <c r="F103" s="211"/>
      <c r="G103" s="211"/>
      <c r="H103" s="211"/>
      <c r="I103" s="212"/>
      <c r="J103" s="213">
        <f>J151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111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6" t="str">
        <f>E7</f>
        <v>Oprava lávky v parku Jižní svahy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96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B - Investice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Frýdek-Místek</v>
      </c>
      <c r="G117" s="40"/>
      <c r="H117" s="40"/>
      <c r="I117" s="156" t="s">
        <v>22</v>
      </c>
      <c r="J117" s="79" t="str">
        <f>IF(J12="","",J12)</f>
        <v>18. 5. 2020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Statutární město Frýdek-Místek</v>
      </c>
      <c r="G119" s="40"/>
      <c r="H119" s="40"/>
      <c r="I119" s="156" t="s">
        <v>30</v>
      </c>
      <c r="J119" s="36" t="str">
        <f>E21</f>
        <v>IKON,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156" t="s">
        <v>33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15"/>
      <c r="B122" s="216"/>
      <c r="C122" s="217" t="s">
        <v>112</v>
      </c>
      <c r="D122" s="218" t="s">
        <v>61</v>
      </c>
      <c r="E122" s="218" t="s">
        <v>57</v>
      </c>
      <c r="F122" s="218" t="s">
        <v>58</v>
      </c>
      <c r="G122" s="218" t="s">
        <v>113</v>
      </c>
      <c r="H122" s="218" t="s">
        <v>114</v>
      </c>
      <c r="I122" s="219" t="s">
        <v>115</v>
      </c>
      <c r="J122" s="220" t="s">
        <v>100</v>
      </c>
      <c r="K122" s="221" t="s">
        <v>116</v>
      </c>
      <c r="L122" s="222"/>
      <c r="M122" s="100" t="s">
        <v>1</v>
      </c>
      <c r="N122" s="101" t="s">
        <v>40</v>
      </c>
      <c r="O122" s="101" t="s">
        <v>117</v>
      </c>
      <c r="P122" s="101" t="s">
        <v>118</v>
      </c>
      <c r="Q122" s="101" t="s">
        <v>119</v>
      </c>
      <c r="R122" s="101" t="s">
        <v>120</v>
      </c>
      <c r="S122" s="101" t="s">
        <v>121</v>
      </c>
      <c r="T122" s="102" t="s">
        <v>122</v>
      </c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pans="1:63" s="2" customFormat="1" ht="22.8" customHeight="1">
      <c r="A123" s="38"/>
      <c r="B123" s="39"/>
      <c r="C123" s="107" t="s">
        <v>123</v>
      </c>
      <c r="D123" s="40"/>
      <c r="E123" s="40"/>
      <c r="F123" s="40"/>
      <c r="G123" s="40"/>
      <c r="H123" s="40"/>
      <c r="I123" s="154"/>
      <c r="J123" s="223">
        <f>BK123</f>
        <v>0</v>
      </c>
      <c r="K123" s="40"/>
      <c r="L123" s="44"/>
      <c r="M123" s="103"/>
      <c r="N123" s="224"/>
      <c r="O123" s="104"/>
      <c r="P123" s="225">
        <f>P124+P150</f>
        <v>0</v>
      </c>
      <c r="Q123" s="104"/>
      <c r="R123" s="225">
        <f>R124+R150</f>
        <v>6.59573729</v>
      </c>
      <c r="S123" s="104"/>
      <c r="T123" s="226">
        <f>T124+T150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102</v>
      </c>
      <c r="BK123" s="227">
        <f>BK124+BK150</f>
        <v>0</v>
      </c>
    </row>
    <row r="124" spans="1:63" s="12" customFormat="1" ht="25.9" customHeight="1">
      <c r="A124" s="12"/>
      <c r="B124" s="228"/>
      <c r="C124" s="229"/>
      <c r="D124" s="230" t="s">
        <v>75</v>
      </c>
      <c r="E124" s="231" t="s">
        <v>124</v>
      </c>
      <c r="F124" s="231" t="s">
        <v>125</v>
      </c>
      <c r="G124" s="229"/>
      <c r="H124" s="229"/>
      <c r="I124" s="232"/>
      <c r="J124" s="233">
        <f>BK124</f>
        <v>0</v>
      </c>
      <c r="K124" s="229"/>
      <c r="L124" s="234"/>
      <c r="M124" s="235"/>
      <c r="N124" s="236"/>
      <c r="O124" s="236"/>
      <c r="P124" s="237">
        <f>P125+P136+P144+P148</f>
        <v>0</v>
      </c>
      <c r="Q124" s="236"/>
      <c r="R124" s="237">
        <f>R125+R136+R144+R148</f>
        <v>6.50620849</v>
      </c>
      <c r="S124" s="236"/>
      <c r="T124" s="238">
        <f>T125+T136+T144+T148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9" t="s">
        <v>84</v>
      </c>
      <c r="AT124" s="240" t="s">
        <v>75</v>
      </c>
      <c r="AU124" s="240" t="s">
        <v>76</v>
      </c>
      <c r="AY124" s="239" t="s">
        <v>126</v>
      </c>
      <c r="BK124" s="241">
        <f>BK125+BK136+BK144+BK148</f>
        <v>0</v>
      </c>
    </row>
    <row r="125" spans="1:63" s="12" customFormat="1" ht="22.8" customHeight="1">
      <c r="A125" s="12"/>
      <c r="B125" s="228"/>
      <c r="C125" s="229"/>
      <c r="D125" s="230" t="s">
        <v>75</v>
      </c>
      <c r="E125" s="242" t="s">
        <v>84</v>
      </c>
      <c r="F125" s="242" t="s">
        <v>255</v>
      </c>
      <c r="G125" s="229"/>
      <c r="H125" s="229"/>
      <c r="I125" s="232"/>
      <c r="J125" s="243">
        <f>BK125</f>
        <v>0</v>
      </c>
      <c r="K125" s="229"/>
      <c r="L125" s="234"/>
      <c r="M125" s="235"/>
      <c r="N125" s="236"/>
      <c r="O125" s="236"/>
      <c r="P125" s="237">
        <f>SUM(P126:P135)</f>
        <v>0</v>
      </c>
      <c r="Q125" s="236"/>
      <c r="R125" s="237">
        <f>SUM(R126:R135)</f>
        <v>0</v>
      </c>
      <c r="S125" s="236"/>
      <c r="T125" s="238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84</v>
      </c>
      <c r="AT125" s="240" t="s">
        <v>75</v>
      </c>
      <c r="AU125" s="240" t="s">
        <v>84</v>
      </c>
      <c r="AY125" s="239" t="s">
        <v>126</v>
      </c>
      <c r="BK125" s="241">
        <f>SUM(BK126:BK135)</f>
        <v>0</v>
      </c>
    </row>
    <row r="126" spans="1:65" s="2" customFormat="1" ht="21.75" customHeight="1">
      <c r="A126" s="38"/>
      <c r="B126" s="39"/>
      <c r="C126" s="244" t="s">
        <v>84</v>
      </c>
      <c r="D126" s="244" t="s">
        <v>129</v>
      </c>
      <c r="E126" s="245" t="s">
        <v>256</v>
      </c>
      <c r="F126" s="246" t="s">
        <v>257</v>
      </c>
      <c r="G126" s="247" t="s">
        <v>165</v>
      </c>
      <c r="H126" s="248">
        <v>1.79</v>
      </c>
      <c r="I126" s="249"/>
      <c r="J126" s="250">
        <f>ROUND(I126*H126,2)</f>
        <v>0</v>
      </c>
      <c r="K126" s="251"/>
      <c r="L126" s="44"/>
      <c r="M126" s="252" t="s">
        <v>1</v>
      </c>
      <c r="N126" s="253" t="s">
        <v>41</v>
      </c>
      <c r="O126" s="91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6" t="s">
        <v>127</v>
      </c>
      <c r="AT126" s="256" t="s">
        <v>129</v>
      </c>
      <c r="AU126" s="256" t="s">
        <v>86</v>
      </c>
      <c r="AY126" s="17" t="s">
        <v>126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7" t="s">
        <v>84</v>
      </c>
      <c r="BK126" s="257">
        <f>ROUND(I126*H126,2)</f>
        <v>0</v>
      </c>
      <c r="BL126" s="17" t="s">
        <v>127</v>
      </c>
      <c r="BM126" s="256" t="s">
        <v>258</v>
      </c>
    </row>
    <row r="127" spans="1:51" s="13" customFormat="1" ht="12">
      <c r="A127" s="13"/>
      <c r="B127" s="258"/>
      <c r="C127" s="259"/>
      <c r="D127" s="260" t="s">
        <v>134</v>
      </c>
      <c r="E127" s="261" t="s">
        <v>1</v>
      </c>
      <c r="F127" s="262" t="s">
        <v>259</v>
      </c>
      <c r="G127" s="259"/>
      <c r="H127" s="263">
        <v>1.79</v>
      </c>
      <c r="I127" s="264"/>
      <c r="J127" s="259"/>
      <c r="K127" s="259"/>
      <c r="L127" s="265"/>
      <c r="M127" s="266"/>
      <c r="N127" s="267"/>
      <c r="O127" s="267"/>
      <c r="P127" s="267"/>
      <c r="Q127" s="267"/>
      <c r="R127" s="267"/>
      <c r="S127" s="267"/>
      <c r="T127" s="26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9" t="s">
        <v>134</v>
      </c>
      <c r="AU127" s="269" t="s">
        <v>86</v>
      </c>
      <c r="AV127" s="13" t="s">
        <v>86</v>
      </c>
      <c r="AW127" s="13" t="s">
        <v>32</v>
      </c>
      <c r="AX127" s="13" t="s">
        <v>84</v>
      </c>
      <c r="AY127" s="269" t="s">
        <v>126</v>
      </c>
    </row>
    <row r="128" spans="1:65" s="2" customFormat="1" ht="21.75" customHeight="1">
      <c r="A128" s="38"/>
      <c r="B128" s="39"/>
      <c r="C128" s="244" t="s">
        <v>86</v>
      </c>
      <c r="D128" s="244" t="s">
        <v>129</v>
      </c>
      <c r="E128" s="245" t="s">
        <v>260</v>
      </c>
      <c r="F128" s="246" t="s">
        <v>261</v>
      </c>
      <c r="G128" s="247" t="s">
        <v>165</v>
      </c>
      <c r="H128" s="248">
        <v>1.193</v>
      </c>
      <c r="I128" s="249"/>
      <c r="J128" s="250">
        <f>ROUND(I128*H128,2)</f>
        <v>0</v>
      </c>
      <c r="K128" s="251"/>
      <c r="L128" s="44"/>
      <c r="M128" s="252" t="s">
        <v>1</v>
      </c>
      <c r="N128" s="253" t="s">
        <v>41</v>
      </c>
      <c r="O128" s="91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6" t="s">
        <v>127</v>
      </c>
      <c r="AT128" s="256" t="s">
        <v>129</v>
      </c>
      <c r="AU128" s="256" t="s">
        <v>86</v>
      </c>
      <c r="AY128" s="17" t="s">
        <v>126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7" t="s">
        <v>84</v>
      </c>
      <c r="BK128" s="257">
        <f>ROUND(I128*H128,2)</f>
        <v>0</v>
      </c>
      <c r="BL128" s="17" t="s">
        <v>127</v>
      </c>
      <c r="BM128" s="256" t="s">
        <v>262</v>
      </c>
    </row>
    <row r="129" spans="1:51" s="13" customFormat="1" ht="12">
      <c r="A129" s="13"/>
      <c r="B129" s="258"/>
      <c r="C129" s="259"/>
      <c r="D129" s="260" t="s">
        <v>134</v>
      </c>
      <c r="E129" s="261" t="s">
        <v>1</v>
      </c>
      <c r="F129" s="262" t="s">
        <v>263</v>
      </c>
      <c r="G129" s="259"/>
      <c r="H129" s="263">
        <v>1.193</v>
      </c>
      <c r="I129" s="264"/>
      <c r="J129" s="259"/>
      <c r="K129" s="259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134</v>
      </c>
      <c r="AU129" s="269" t="s">
        <v>86</v>
      </c>
      <c r="AV129" s="13" t="s">
        <v>86</v>
      </c>
      <c r="AW129" s="13" t="s">
        <v>32</v>
      </c>
      <c r="AX129" s="13" t="s">
        <v>84</v>
      </c>
      <c r="AY129" s="269" t="s">
        <v>126</v>
      </c>
    </row>
    <row r="130" spans="1:65" s="2" customFormat="1" ht="21.75" customHeight="1">
      <c r="A130" s="38"/>
      <c r="B130" s="39"/>
      <c r="C130" s="244" t="s">
        <v>139</v>
      </c>
      <c r="D130" s="244" t="s">
        <v>129</v>
      </c>
      <c r="E130" s="245" t="s">
        <v>264</v>
      </c>
      <c r="F130" s="246" t="s">
        <v>265</v>
      </c>
      <c r="G130" s="247" t="s">
        <v>165</v>
      </c>
      <c r="H130" s="248">
        <v>2.577</v>
      </c>
      <c r="I130" s="249"/>
      <c r="J130" s="250">
        <f>ROUND(I130*H130,2)</f>
        <v>0</v>
      </c>
      <c r="K130" s="251"/>
      <c r="L130" s="44"/>
      <c r="M130" s="252" t="s">
        <v>1</v>
      </c>
      <c r="N130" s="253" t="s">
        <v>41</v>
      </c>
      <c r="O130" s="91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6" t="s">
        <v>127</v>
      </c>
      <c r="AT130" s="256" t="s">
        <v>129</v>
      </c>
      <c r="AU130" s="256" t="s">
        <v>86</v>
      </c>
      <c r="AY130" s="17" t="s">
        <v>126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7" t="s">
        <v>84</v>
      </c>
      <c r="BK130" s="257">
        <f>ROUND(I130*H130,2)</f>
        <v>0</v>
      </c>
      <c r="BL130" s="17" t="s">
        <v>127</v>
      </c>
      <c r="BM130" s="256" t="s">
        <v>266</v>
      </c>
    </row>
    <row r="131" spans="1:65" s="2" customFormat="1" ht="21.75" customHeight="1">
      <c r="A131" s="38"/>
      <c r="B131" s="39"/>
      <c r="C131" s="244" t="s">
        <v>127</v>
      </c>
      <c r="D131" s="244" t="s">
        <v>129</v>
      </c>
      <c r="E131" s="245" t="s">
        <v>267</v>
      </c>
      <c r="F131" s="246" t="s">
        <v>268</v>
      </c>
      <c r="G131" s="247" t="s">
        <v>143</v>
      </c>
      <c r="H131" s="248">
        <v>4.639</v>
      </c>
      <c r="I131" s="249"/>
      <c r="J131" s="250">
        <f>ROUND(I131*H131,2)</f>
        <v>0</v>
      </c>
      <c r="K131" s="251"/>
      <c r="L131" s="44"/>
      <c r="M131" s="252" t="s">
        <v>1</v>
      </c>
      <c r="N131" s="253" t="s">
        <v>41</v>
      </c>
      <c r="O131" s="91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6" t="s">
        <v>127</v>
      </c>
      <c r="AT131" s="256" t="s">
        <v>129</v>
      </c>
      <c r="AU131" s="256" t="s">
        <v>86</v>
      </c>
      <c r="AY131" s="17" t="s">
        <v>126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7" t="s">
        <v>84</v>
      </c>
      <c r="BK131" s="257">
        <f>ROUND(I131*H131,2)</f>
        <v>0</v>
      </c>
      <c r="BL131" s="17" t="s">
        <v>127</v>
      </c>
      <c r="BM131" s="256" t="s">
        <v>269</v>
      </c>
    </row>
    <row r="132" spans="1:51" s="13" customFormat="1" ht="12">
      <c r="A132" s="13"/>
      <c r="B132" s="258"/>
      <c r="C132" s="259"/>
      <c r="D132" s="260" t="s">
        <v>134</v>
      </c>
      <c r="E132" s="259"/>
      <c r="F132" s="262" t="s">
        <v>270</v>
      </c>
      <c r="G132" s="259"/>
      <c r="H132" s="263">
        <v>4.639</v>
      </c>
      <c r="I132" s="264"/>
      <c r="J132" s="259"/>
      <c r="K132" s="259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134</v>
      </c>
      <c r="AU132" s="269" t="s">
        <v>86</v>
      </c>
      <c r="AV132" s="13" t="s">
        <v>86</v>
      </c>
      <c r="AW132" s="13" t="s">
        <v>4</v>
      </c>
      <c r="AX132" s="13" t="s">
        <v>84</v>
      </c>
      <c r="AY132" s="269" t="s">
        <v>126</v>
      </c>
    </row>
    <row r="133" spans="1:65" s="2" customFormat="1" ht="16.5" customHeight="1">
      <c r="A133" s="38"/>
      <c r="B133" s="39"/>
      <c r="C133" s="244" t="s">
        <v>151</v>
      </c>
      <c r="D133" s="244" t="s">
        <v>129</v>
      </c>
      <c r="E133" s="245" t="s">
        <v>271</v>
      </c>
      <c r="F133" s="246" t="s">
        <v>272</v>
      </c>
      <c r="G133" s="247" t="s">
        <v>165</v>
      </c>
      <c r="H133" s="248">
        <v>2.577</v>
      </c>
      <c r="I133" s="249"/>
      <c r="J133" s="250">
        <f>ROUND(I133*H133,2)</f>
        <v>0</v>
      </c>
      <c r="K133" s="251"/>
      <c r="L133" s="44"/>
      <c r="M133" s="252" t="s">
        <v>1</v>
      </c>
      <c r="N133" s="253" t="s">
        <v>41</v>
      </c>
      <c r="O133" s="91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6" t="s">
        <v>127</v>
      </c>
      <c r="AT133" s="256" t="s">
        <v>129</v>
      </c>
      <c r="AU133" s="256" t="s">
        <v>86</v>
      </c>
      <c r="AY133" s="17" t="s">
        <v>126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7" t="s">
        <v>84</v>
      </c>
      <c r="BK133" s="257">
        <f>ROUND(I133*H133,2)</f>
        <v>0</v>
      </c>
      <c r="BL133" s="17" t="s">
        <v>127</v>
      </c>
      <c r="BM133" s="256" t="s">
        <v>273</v>
      </c>
    </row>
    <row r="134" spans="1:65" s="2" customFormat="1" ht="21.75" customHeight="1">
      <c r="A134" s="38"/>
      <c r="B134" s="39"/>
      <c r="C134" s="244" t="s">
        <v>157</v>
      </c>
      <c r="D134" s="244" t="s">
        <v>129</v>
      </c>
      <c r="E134" s="245" t="s">
        <v>274</v>
      </c>
      <c r="F134" s="246" t="s">
        <v>275</v>
      </c>
      <c r="G134" s="247" t="s">
        <v>165</v>
      </c>
      <c r="H134" s="248">
        <v>0.406</v>
      </c>
      <c r="I134" s="249"/>
      <c r="J134" s="250">
        <f>ROUND(I134*H134,2)</f>
        <v>0</v>
      </c>
      <c r="K134" s="251"/>
      <c r="L134" s="44"/>
      <c r="M134" s="252" t="s">
        <v>1</v>
      </c>
      <c r="N134" s="253" t="s">
        <v>41</v>
      </c>
      <c r="O134" s="91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6" t="s">
        <v>127</v>
      </c>
      <c r="AT134" s="256" t="s">
        <v>129</v>
      </c>
      <c r="AU134" s="256" t="s">
        <v>86</v>
      </c>
      <c r="AY134" s="17" t="s">
        <v>126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7" t="s">
        <v>84</v>
      </c>
      <c r="BK134" s="257">
        <f>ROUND(I134*H134,2)</f>
        <v>0</v>
      </c>
      <c r="BL134" s="17" t="s">
        <v>127</v>
      </c>
      <c r="BM134" s="256" t="s">
        <v>276</v>
      </c>
    </row>
    <row r="135" spans="1:51" s="13" customFormat="1" ht="12">
      <c r="A135" s="13"/>
      <c r="B135" s="258"/>
      <c r="C135" s="259"/>
      <c r="D135" s="260" t="s">
        <v>134</v>
      </c>
      <c r="E135" s="261" t="s">
        <v>1</v>
      </c>
      <c r="F135" s="262" t="s">
        <v>277</v>
      </c>
      <c r="G135" s="259"/>
      <c r="H135" s="263">
        <v>0.406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134</v>
      </c>
      <c r="AU135" s="269" t="s">
        <v>86</v>
      </c>
      <c r="AV135" s="13" t="s">
        <v>86</v>
      </c>
      <c r="AW135" s="13" t="s">
        <v>32</v>
      </c>
      <c r="AX135" s="13" t="s">
        <v>84</v>
      </c>
      <c r="AY135" s="269" t="s">
        <v>126</v>
      </c>
    </row>
    <row r="136" spans="1:63" s="12" customFormat="1" ht="22.8" customHeight="1">
      <c r="A136" s="12"/>
      <c r="B136" s="228"/>
      <c r="C136" s="229"/>
      <c r="D136" s="230" t="s">
        <v>75</v>
      </c>
      <c r="E136" s="242" t="s">
        <v>86</v>
      </c>
      <c r="F136" s="242" t="s">
        <v>278</v>
      </c>
      <c r="G136" s="229"/>
      <c r="H136" s="229"/>
      <c r="I136" s="232"/>
      <c r="J136" s="243">
        <f>BK136</f>
        <v>0</v>
      </c>
      <c r="K136" s="229"/>
      <c r="L136" s="234"/>
      <c r="M136" s="235"/>
      <c r="N136" s="236"/>
      <c r="O136" s="236"/>
      <c r="P136" s="237">
        <f>SUM(P137:P143)</f>
        <v>0</v>
      </c>
      <c r="Q136" s="236"/>
      <c r="R136" s="237">
        <f>SUM(R137:R143)</f>
        <v>6.3347659499999995</v>
      </c>
      <c r="S136" s="236"/>
      <c r="T136" s="238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9" t="s">
        <v>84</v>
      </c>
      <c r="AT136" s="240" t="s">
        <v>75</v>
      </c>
      <c r="AU136" s="240" t="s">
        <v>84</v>
      </c>
      <c r="AY136" s="239" t="s">
        <v>126</v>
      </c>
      <c r="BK136" s="241">
        <f>SUM(BK137:BK143)</f>
        <v>0</v>
      </c>
    </row>
    <row r="137" spans="1:65" s="2" customFormat="1" ht="16.5" customHeight="1">
      <c r="A137" s="38"/>
      <c r="B137" s="39"/>
      <c r="C137" s="244" t="s">
        <v>162</v>
      </c>
      <c r="D137" s="244" t="s">
        <v>129</v>
      </c>
      <c r="E137" s="245" t="s">
        <v>279</v>
      </c>
      <c r="F137" s="246" t="s">
        <v>280</v>
      </c>
      <c r="G137" s="247" t="s">
        <v>165</v>
      </c>
      <c r="H137" s="248">
        <v>2.577</v>
      </c>
      <c r="I137" s="249"/>
      <c r="J137" s="250">
        <f>ROUND(I137*H137,2)</f>
        <v>0</v>
      </c>
      <c r="K137" s="251"/>
      <c r="L137" s="44"/>
      <c r="M137" s="252" t="s">
        <v>1</v>
      </c>
      <c r="N137" s="253" t="s">
        <v>41</v>
      </c>
      <c r="O137" s="91"/>
      <c r="P137" s="254">
        <f>O137*H137</f>
        <v>0</v>
      </c>
      <c r="Q137" s="254">
        <v>2.45329</v>
      </c>
      <c r="R137" s="254">
        <f>Q137*H137</f>
        <v>6.32212833</v>
      </c>
      <c r="S137" s="254">
        <v>0</v>
      </c>
      <c r="T137" s="25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6" t="s">
        <v>127</v>
      </c>
      <c r="AT137" s="256" t="s">
        <v>129</v>
      </c>
      <c r="AU137" s="256" t="s">
        <v>86</v>
      </c>
      <c r="AY137" s="17" t="s">
        <v>126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7" t="s">
        <v>84</v>
      </c>
      <c r="BK137" s="257">
        <f>ROUND(I137*H137,2)</f>
        <v>0</v>
      </c>
      <c r="BL137" s="17" t="s">
        <v>127</v>
      </c>
      <c r="BM137" s="256" t="s">
        <v>281</v>
      </c>
    </row>
    <row r="138" spans="1:51" s="13" customFormat="1" ht="12">
      <c r="A138" s="13"/>
      <c r="B138" s="258"/>
      <c r="C138" s="259"/>
      <c r="D138" s="260" t="s">
        <v>134</v>
      </c>
      <c r="E138" s="261" t="s">
        <v>1</v>
      </c>
      <c r="F138" s="262" t="s">
        <v>282</v>
      </c>
      <c r="G138" s="259"/>
      <c r="H138" s="263">
        <v>2.231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134</v>
      </c>
      <c r="AU138" s="269" t="s">
        <v>86</v>
      </c>
      <c r="AV138" s="13" t="s">
        <v>86</v>
      </c>
      <c r="AW138" s="13" t="s">
        <v>32</v>
      </c>
      <c r="AX138" s="13" t="s">
        <v>76</v>
      </c>
      <c r="AY138" s="269" t="s">
        <v>126</v>
      </c>
    </row>
    <row r="139" spans="1:51" s="13" customFormat="1" ht="12">
      <c r="A139" s="13"/>
      <c r="B139" s="258"/>
      <c r="C139" s="259"/>
      <c r="D139" s="260" t="s">
        <v>134</v>
      </c>
      <c r="E139" s="261" t="s">
        <v>1</v>
      </c>
      <c r="F139" s="262" t="s">
        <v>283</v>
      </c>
      <c r="G139" s="259"/>
      <c r="H139" s="263">
        <v>0.346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134</v>
      </c>
      <c r="AU139" s="269" t="s">
        <v>86</v>
      </c>
      <c r="AV139" s="13" t="s">
        <v>86</v>
      </c>
      <c r="AW139" s="13" t="s">
        <v>32</v>
      </c>
      <c r="AX139" s="13" t="s">
        <v>76</v>
      </c>
      <c r="AY139" s="269" t="s">
        <v>126</v>
      </c>
    </row>
    <row r="140" spans="1:51" s="14" customFormat="1" ht="12">
      <c r="A140" s="14"/>
      <c r="B140" s="281"/>
      <c r="C140" s="282"/>
      <c r="D140" s="260" t="s">
        <v>134</v>
      </c>
      <c r="E140" s="283" t="s">
        <v>1</v>
      </c>
      <c r="F140" s="284" t="s">
        <v>208</v>
      </c>
      <c r="G140" s="282"/>
      <c r="H140" s="285">
        <v>2.577</v>
      </c>
      <c r="I140" s="286"/>
      <c r="J140" s="282"/>
      <c r="K140" s="282"/>
      <c r="L140" s="287"/>
      <c r="M140" s="288"/>
      <c r="N140" s="289"/>
      <c r="O140" s="289"/>
      <c r="P140" s="289"/>
      <c r="Q140" s="289"/>
      <c r="R140" s="289"/>
      <c r="S140" s="289"/>
      <c r="T140" s="29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91" t="s">
        <v>134</v>
      </c>
      <c r="AU140" s="291" t="s">
        <v>86</v>
      </c>
      <c r="AV140" s="14" t="s">
        <v>127</v>
      </c>
      <c r="AW140" s="14" t="s">
        <v>32</v>
      </c>
      <c r="AX140" s="14" t="s">
        <v>84</v>
      </c>
      <c r="AY140" s="291" t="s">
        <v>126</v>
      </c>
    </row>
    <row r="141" spans="1:65" s="2" customFormat="1" ht="16.5" customHeight="1">
      <c r="A141" s="38"/>
      <c r="B141" s="39"/>
      <c r="C141" s="244" t="s">
        <v>144</v>
      </c>
      <c r="D141" s="244" t="s">
        <v>129</v>
      </c>
      <c r="E141" s="245" t="s">
        <v>284</v>
      </c>
      <c r="F141" s="246" t="s">
        <v>285</v>
      </c>
      <c r="G141" s="247" t="s">
        <v>132</v>
      </c>
      <c r="H141" s="248">
        <v>4.698</v>
      </c>
      <c r="I141" s="249"/>
      <c r="J141" s="250">
        <f>ROUND(I141*H141,2)</f>
        <v>0</v>
      </c>
      <c r="K141" s="251"/>
      <c r="L141" s="44"/>
      <c r="M141" s="252" t="s">
        <v>1</v>
      </c>
      <c r="N141" s="253" t="s">
        <v>41</v>
      </c>
      <c r="O141" s="91"/>
      <c r="P141" s="254">
        <f>O141*H141</f>
        <v>0</v>
      </c>
      <c r="Q141" s="254">
        <v>0.00269</v>
      </c>
      <c r="R141" s="254">
        <f>Q141*H141</f>
        <v>0.012637620000000002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127</v>
      </c>
      <c r="AT141" s="256" t="s">
        <v>129</v>
      </c>
      <c r="AU141" s="256" t="s">
        <v>86</v>
      </c>
      <c r="AY141" s="17" t="s">
        <v>126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84</v>
      </c>
      <c r="BK141" s="257">
        <f>ROUND(I141*H141,2)</f>
        <v>0</v>
      </c>
      <c r="BL141" s="17" t="s">
        <v>127</v>
      </c>
      <c r="BM141" s="256" t="s">
        <v>286</v>
      </c>
    </row>
    <row r="142" spans="1:51" s="13" customFormat="1" ht="12">
      <c r="A142" s="13"/>
      <c r="B142" s="258"/>
      <c r="C142" s="259"/>
      <c r="D142" s="260" t="s">
        <v>134</v>
      </c>
      <c r="E142" s="261" t="s">
        <v>1</v>
      </c>
      <c r="F142" s="262" t="s">
        <v>287</v>
      </c>
      <c r="G142" s="259"/>
      <c r="H142" s="263">
        <v>4.698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134</v>
      </c>
      <c r="AU142" s="269" t="s">
        <v>86</v>
      </c>
      <c r="AV142" s="13" t="s">
        <v>86</v>
      </c>
      <c r="AW142" s="13" t="s">
        <v>32</v>
      </c>
      <c r="AX142" s="13" t="s">
        <v>84</v>
      </c>
      <c r="AY142" s="269" t="s">
        <v>126</v>
      </c>
    </row>
    <row r="143" spans="1:65" s="2" customFormat="1" ht="16.5" customHeight="1">
      <c r="A143" s="38"/>
      <c r="B143" s="39"/>
      <c r="C143" s="244" t="s">
        <v>155</v>
      </c>
      <c r="D143" s="244" t="s">
        <v>129</v>
      </c>
      <c r="E143" s="245" t="s">
        <v>288</v>
      </c>
      <c r="F143" s="246" t="s">
        <v>289</v>
      </c>
      <c r="G143" s="247" t="s">
        <v>132</v>
      </c>
      <c r="H143" s="248">
        <v>4.698</v>
      </c>
      <c r="I143" s="249"/>
      <c r="J143" s="250">
        <f>ROUND(I143*H143,2)</f>
        <v>0</v>
      </c>
      <c r="K143" s="251"/>
      <c r="L143" s="44"/>
      <c r="M143" s="252" t="s">
        <v>1</v>
      </c>
      <c r="N143" s="253" t="s">
        <v>41</v>
      </c>
      <c r="O143" s="91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6" t="s">
        <v>127</v>
      </c>
      <c r="AT143" s="256" t="s">
        <v>129</v>
      </c>
      <c r="AU143" s="256" t="s">
        <v>86</v>
      </c>
      <c r="AY143" s="17" t="s">
        <v>126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7" t="s">
        <v>84</v>
      </c>
      <c r="BK143" s="257">
        <f>ROUND(I143*H143,2)</f>
        <v>0</v>
      </c>
      <c r="BL143" s="17" t="s">
        <v>127</v>
      </c>
      <c r="BM143" s="256" t="s">
        <v>290</v>
      </c>
    </row>
    <row r="144" spans="1:63" s="12" customFormat="1" ht="22.8" customHeight="1">
      <c r="A144" s="12"/>
      <c r="B144" s="228"/>
      <c r="C144" s="229"/>
      <c r="D144" s="230" t="s">
        <v>75</v>
      </c>
      <c r="E144" s="242" t="s">
        <v>157</v>
      </c>
      <c r="F144" s="242" t="s">
        <v>291</v>
      </c>
      <c r="G144" s="229"/>
      <c r="H144" s="229"/>
      <c r="I144" s="232"/>
      <c r="J144" s="243">
        <f>BK144</f>
        <v>0</v>
      </c>
      <c r="K144" s="229"/>
      <c r="L144" s="234"/>
      <c r="M144" s="235"/>
      <c r="N144" s="236"/>
      <c r="O144" s="236"/>
      <c r="P144" s="237">
        <f>SUM(P145:P147)</f>
        <v>0</v>
      </c>
      <c r="Q144" s="236"/>
      <c r="R144" s="237">
        <f>SUM(R145:R147)</f>
        <v>0.17144254</v>
      </c>
      <c r="S144" s="236"/>
      <c r="T144" s="238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9" t="s">
        <v>84</v>
      </c>
      <c r="AT144" s="240" t="s">
        <v>75</v>
      </c>
      <c r="AU144" s="240" t="s">
        <v>84</v>
      </c>
      <c r="AY144" s="239" t="s">
        <v>126</v>
      </c>
      <c r="BK144" s="241">
        <f>SUM(BK145:BK147)</f>
        <v>0</v>
      </c>
    </row>
    <row r="145" spans="1:65" s="2" customFormat="1" ht="21.75" customHeight="1">
      <c r="A145" s="38"/>
      <c r="B145" s="39"/>
      <c r="C145" s="244" t="s">
        <v>176</v>
      </c>
      <c r="D145" s="244" t="s">
        <v>129</v>
      </c>
      <c r="E145" s="245" t="s">
        <v>292</v>
      </c>
      <c r="F145" s="246" t="s">
        <v>293</v>
      </c>
      <c r="G145" s="247" t="s">
        <v>132</v>
      </c>
      <c r="H145" s="248">
        <v>15.714</v>
      </c>
      <c r="I145" s="249"/>
      <c r="J145" s="250">
        <f>ROUND(I145*H145,2)</f>
        <v>0</v>
      </c>
      <c r="K145" s="251"/>
      <c r="L145" s="44"/>
      <c r="M145" s="252" t="s">
        <v>1</v>
      </c>
      <c r="N145" s="253" t="s">
        <v>41</v>
      </c>
      <c r="O145" s="91"/>
      <c r="P145" s="254">
        <f>O145*H145</f>
        <v>0</v>
      </c>
      <c r="Q145" s="254">
        <v>0.00111</v>
      </c>
      <c r="R145" s="254">
        <f>Q145*H145</f>
        <v>0.017442540000000003</v>
      </c>
      <c r="S145" s="254">
        <v>0</v>
      </c>
      <c r="T145" s="25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6" t="s">
        <v>127</v>
      </c>
      <c r="AT145" s="256" t="s">
        <v>129</v>
      </c>
      <c r="AU145" s="256" t="s">
        <v>86</v>
      </c>
      <c r="AY145" s="17" t="s">
        <v>126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7" t="s">
        <v>84</v>
      </c>
      <c r="BK145" s="257">
        <f>ROUND(I145*H145,2)</f>
        <v>0</v>
      </c>
      <c r="BL145" s="17" t="s">
        <v>127</v>
      </c>
      <c r="BM145" s="256" t="s">
        <v>294</v>
      </c>
    </row>
    <row r="146" spans="1:51" s="13" customFormat="1" ht="12">
      <c r="A146" s="13"/>
      <c r="B146" s="258"/>
      <c r="C146" s="259"/>
      <c r="D146" s="260" t="s">
        <v>134</v>
      </c>
      <c r="E146" s="261" t="s">
        <v>1</v>
      </c>
      <c r="F146" s="262" t="s">
        <v>295</v>
      </c>
      <c r="G146" s="259"/>
      <c r="H146" s="263">
        <v>15.714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134</v>
      </c>
      <c r="AU146" s="269" t="s">
        <v>86</v>
      </c>
      <c r="AV146" s="13" t="s">
        <v>86</v>
      </c>
      <c r="AW146" s="13" t="s">
        <v>32</v>
      </c>
      <c r="AX146" s="13" t="s">
        <v>84</v>
      </c>
      <c r="AY146" s="269" t="s">
        <v>126</v>
      </c>
    </row>
    <row r="147" spans="1:65" s="2" customFormat="1" ht="21.75" customHeight="1">
      <c r="A147" s="38"/>
      <c r="B147" s="39"/>
      <c r="C147" s="244" t="s">
        <v>181</v>
      </c>
      <c r="D147" s="244" t="s">
        <v>129</v>
      </c>
      <c r="E147" s="245" t="s">
        <v>296</v>
      </c>
      <c r="F147" s="246" t="s">
        <v>297</v>
      </c>
      <c r="G147" s="247" t="s">
        <v>298</v>
      </c>
      <c r="H147" s="248">
        <v>1100</v>
      </c>
      <c r="I147" s="249"/>
      <c r="J147" s="250">
        <f>ROUND(I147*H147,2)</f>
        <v>0</v>
      </c>
      <c r="K147" s="251"/>
      <c r="L147" s="44"/>
      <c r="M147" s="252" t="s">
        <v>1</v>
      </c>
      <c r="N147" s="253" t="s">
        <v>41</v>
      </c>
      <c r="O147" s="91"/>
      <c r="P147" s="254">
        <f>O147*H147</f>
        <v>0</v>
      </c>
      <c r="Q147" s="254">
        <v>0.00014</v>
      </c>
      <c r="R147" s="254">
        <f>Q147*H147</f>
        <v>0.154</v>
      </c>
      <c r="S147" s="254">
        <v>0</v>
      </c>
      <c r="T147" s="25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6" t="s">
        <v>127</v>
      </c>
      <c r="AT147" s="256" t="s">
        <v>129</v>
      </c>
      <c r="AU147" s="256" t="s">
        <v>86</v>
      </c>
      <c r="AY147" s="17" t="s">
        <v>126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7" t="s">
        <v>84</v>
      </c>
      <c r="BK147" s="257">
        <f>ROUND(I147*H147,2)</f>
        <v>0</v>
      </c>
      <c r="BL147" s="17" t="s">
        <v>127</v>
      </c>
      <c r="BM147" s="256" t="s">
        <v>299</v>
      </c>
    </row>
    <row r="148" spans="1:63" s="12" customFormat="1" ht="22.8" customHeight="1">
      <c r="A148" s="12"/>
      <c r="B148" s="228"/>
      <c r="C148" s="229"/>
      <c r="D148" s="230" t="s">
        <v>75</v>
      </c>
      <c r="E148" s="242" t="s">
        <v>185</v>
      </c>
      <c r="F148" s="242" t="s">
        <v>186</v>
      </c>
      <c r="G148" s="229"/>
      <c r="H148" s="229"/>
      <c r="I148" s="232"/>
      <c r="J148" s="243">
        <f>BK148</f>
        <v>0</v>
      </c>
      <c r="K148" s="229"/>
      <c r="L148" s="234"/>
      <c r="M148" s="235"/>
      <c r="N148" s="236"/>
      <c r="O148" s="236"/>
      <c r="P148" s="237">
        <f>P149</f>
        <v>0</v>
      </c>
      <c r="Q148" s="236"/>
      <c r="R148" s="237">
        <f>R149</f>
        <v>0</v>
      </c>
      <c r="S148" s="236"/>
      <c r="T148" s="238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9" t="s">
        <v>84</v>
      </c>
      <c r="AT148" s="240" t="s">
        <v>75</v>
      </c>
      <c r="AU148" s="240" t="s">
        <v>84</v>
      </c>
      <c r="AY148" s="239" t="s">
        <v>126</v>
      </c>
      <c r="BK148" s="241">
        <f>BK149</f>
        <v>0</v>
      </c>
    </row>
    <row r="149" spans="1:65" s="2" customFormat="1" ht="16.5" customHeight="1">
      <c r="A149" s="38"/>
      <c r="B149" s="39"/>
      <c r="C149" s="244" t="s">
        <v>187</v>
      </c>
      <c r="D149" s="244" t="s">
        <v>129</v>
      </c>
      <c r="E149" s="245" t="s">
        <v>188</v>
      </c>
      <c r="F149" s="246" t="s">
        <v>189</v>
      </c>
      <c r="G149" s="247" t="s">
        <v>143</v>
      </c>
      <c r="H149" s="248">
        <v>6.506</v>
      </c>
      <c r="I149" s="249"/>
      <c r="J149" s="250">
        <f>ROUND(I149*H149,2)</f>
        <v>0</v>
      </c>
      <c r="K149" s="251"/>
      <c r="L149" s="44"/>
      <c r="M149" s="252" t="s">
        <v>1</v>
      </c>
      <c r="N149" s="253" t="s">
        <v>41</v>
      </c>
      <c r="O149" s="91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6" t="s">
        <v>127</v>
      </c>
      <c r="AT149" s="256" t="s">
        <v>129</v>
      </c>
      <c r="AU149" s="256" t="s">
        <v>86</v>
      </c>
      <c r="AY149" s="17" t="s">
        <v>126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7" t="s">
        <v>84</v>
      </c>
      <c r="BK149" s="257">
        <f>ROUND(I149*H149,2)</f>
        <v>0</v>
      </c>
      <c r="BL149" s="17" t="s">
        <v>127</v>
      </c>
      <c r="BM149" s="256" t="s">
        <v>190</v>
      </c>
    </row>
    <row r="150" spans="1:63" s="12" customFormat="1" ht="25.9" customHeight="1">
      <c r="A150" s="12"/>
      <c r="B150" s="228"/>
      <c r="C150" s="229"/>
      <c r="D150" s="230" t="s">
        <v>75</v>
      </c>
      <c r="E150" s="231" t="s">
        <v>191</v>
      </c>
      <c r="F150" s="231" t="s">
        <v>192</v>
      </c>
      <c r="G150" s="229"/>
      <c r="H150" s="229"/>
      <c r="I150" s="232"/>
      <c r="J150" s="233">
        <f>BK150</f>
        <v>0</v>
      </c>
      <c r="K150" s="229"/>
      <c r="L150" s="234"/>
      <c r="M150" s="235"/>
      <c r="N150" s="236"/>
      <c r="O150" s="236"/>
      <c r="P150" s="237">
        <f>P151</f>
        <v>0</v>
      </c>
      <c r="Q150" s="236"/>
      <c r="R150" s="237">
        <f>R151</f>
        <v>0.0895288</v>
      </c>
      <c r="S150" s="236"/>
      <c r="T150" s="238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9" t="s">
        <v>86</v>
      </c>
      <c r="AT150" s="240" t="s">
        <v>75</v>
      </c>
      <c r="AU150" s="240" t="s">
        <v>76</v>
      </c>
      <c r="AY150" s="239" t="s">
        <v>126</v>
      </c>
      <c r="BK150" s="241">
        <f>BK151</f>
        <v>0</v>
      </c>
    </row>
    <row r="151" spans="1:63" s="12" customFormat="1" ht="22.8" customHeight="1">
      <c r="A151" s="12"/>
      <c r="B151" s="228"/>
      <c r="C151" s="229"/>
      <c r="D151" s="230" t="s">
        <v>75</v>
      </c>
      <c r="E151" s="242" t="s">
        <v>300</v>
      </c>
      <c r="F151" s="242" t="s">
        <v>301</v>
      </c>
      <c r="G151" s="229"/>
      <c r="H151" s="229"/>
      <c r="I151" s="232"/>
      <c r="J151" s="243">
        <f>BK151</f>
        <v>0</v>
      </c>
      <c r="K151" s="229"/>
      <c r="L151" s="234"/>
      <c r="M151" s="235"/>
      <c r="N151" s="236"/>
      <c r="O151" s="236"/>
      <c r="P151" s="237">
        <f>SUM(P152:P157)</f>
        <v>0</v>
      </c>
      <c r="Q151" s="236"/>
      <c r="R151" s="237">
        <f>SUM(R152:R157)</f>
        <v>0.0895288</v>
      </c>
      <c r="S151" s="236"/>
      <c r="T151" s="238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9" t="s">
        <v>86</v>
      </c>
      <c r="AT151" s="240" t="s">
        <v>75</v>
      </c>
      <c r="AU151" s="240" t="s">
        <v>84</v>
      </c>
      <c r="AY151" s="239" t="s">
        <v>126</v>
      </c>
      <c r="BK151" s="241">
        <f>SUM(BK152:BK157)</f>
        <v>0</v>
      </c>
    </row>
    <row r="152" spans="1:65" s="2" customFormat="1" ht="21.75" customHeight="1">
      <c r="A152" s="38"/>
      <c r="B152" s="39"/>
      <c r="C152" s="244" t="s">
        <v>195</v>
      </c>
      <c r="D152" s="244" t="s">
        <v>129</v>
      </c>
      <c r="E152" s="245" t="s">
        <v>302</v>
      </c>
      <c r="F152" s="246" t="s">
        <v>303</v>
      </c>
      <c r="G152" s="247" t="s">
        <v>204</v>
      </c>
      <c r="H152" s="248">
        <v>28.01</v>
      </c>
      <c r="I152" s="249"/>
      <c r="J152" s="250">
        <f>ROUND(I152*H152,2)</f>
        <v>0</v>
      </c>
      <c r="K152" s="251"/>
      <c r="L152" s="44"/>
      <c r="M152" s="252" t="s">
        <v>1</v>
      </c>
      <c r="N152" s="253" t="s">
        <v>41</v>
      </c>
      <c r="O152" s="91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6" t="s">
        <v>199</v>
      </c>
      <c r="AT152" s="256" t="s">
        <v>129</v>
      </c>
      <c r="AU152" s="256" t="s">
        <v>86</v>
      </c>
      <c r="AY152" s="17" t="s">
        <v>126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7" t="s">
        <v>84</v>
      </c>
      <c r="BK152" s="257">
        <f>ROUND(I152*H152,2)</f>
        <v>0</v>
      </c>
      <c r="BL152" s="17" t="s">
        <v>199</v>
      </c>
      <c r="BM152" s="256" t="s">
        <v>304</v>
      </c>
    </row>
    <row r="153" spans="1:51" s="13" customFormat="1" ht="12">
      <c r="A153" s="13"/>
      <c r="B153" s="258"/>
      <c r="C153" s="259"/>
      <c r="D153" s="260" t="s">
        <v>134</v>
      </c>
      <c r="E153" s="261" t="s">
        <v>1</v>
      </c>
      <c r="F153" s="262" t="s">
        <v>305</v>
      </c>
      <c r="G153" s="259"/>
      <c r="H153" s="263">
        <v>28.01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134</v>
      </c>
      <c r="AU153" s="269" t="s">
        <v>86</v>
      </c>
      <c r="AV153" s="13" t="s">
        <v>86</v>
      </c>
      <c r="AW153" s="13" t="s">
        <v>32</v>
      </c>
      <c r="AX153" s="13" t="s">
        <v>84</v>
      </c>
      <c r="AY153" s="269" t="s">
        <v>126</v>
      </c>
    </row>
    <row r="154" spans="1:65" s="2" customFormat="1" ht="21.75" customHeight="1">
      <c r="A154" s="38"/>
      <c r="B154" s="39"/>
      <c r="C154" s="270" t="s">
        <v>201</v>
      </c>
      <c r="D154" s="270" t="s">
        <v>140</v>
      </c>
      <c r="E154" s="271" t="s">
        <v>306</v>
      </c>
      <c r="F154" s="272" t="s">
        <v>307</v>
      </c>
      <c r="G154" s="273" t="s">
        <v>204</v>
      </c>
      <c r="H154" s="274">
        <v>29.411</v>
      </c>
      <c r="I154" s="275"/>
      <c r="J154" s="276">
        <f>ROUND(I154*H154,2)</f>
        <v>0</v>
      </c>
      <c r="K154" s="277"/>
      <c r="L154" s="278"/>
      <c r="M154" s="279" t="s">
        <v>1</v>
      </c>
      <c r="N154" s="280" t="s">
        <v>41</v>
      </c>
      <c r="O154" s="91"/>
      <c r="P154" s="254">
        <f>O154*H154</f>
        <v>0</v>
      </c>
      <c r="Q154" s="254">
        <v>0.0008</v>
      </c>
      <c r="R154" s="254">
        <f>Q154*H154</f>
        <v>0.023528800000000002</v>
      </c>
      <c r="S154" s="254">
        <v>0</v>
      </c>
      <c r="T154" s="25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6" t="s">
        <v>215</v>
      </c>
      <c r="AT154" s="256" t="s">
        <v>140</v>
      </c>
      <c r="AU154" s="256" t="s">
        <v>86</v>
      </c>
      <c r="AY154" s="17" t="s">
        <v>126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7" t="s">
        <v>84</v>
      </c>
      <c r="BK154" s="257">
        <f>ROUND(I154*H154,2)</f>
        <v>0</v>
      </c>
      <c r="BL154" s="17" t="s">
        <v>199</v>
      </c>
      <c r="BM154" s="256" t="s">
        <v>308</v>
      </c>
    </row>
    <row r="155" spans="1:51" s="13" customFormat="1" ht="12">
      <c r="A155" s="13"/>
      <c r="B155" s="258"/>
      <c r="C155" s="259"/>
      <c r="D155" s="260" t="s">
        <v>134</v>
      </c>
      <c r="E155" s="259"/>
      <c r="F155" s="262" t="s">
        <v>309</v>
      </c>
      <c r="G155" s="259"/>
      <c r="H155" s="263">
        <v>29.411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134</v>
      </c>
      <c r="AU155" s="269" t="s">
        <v>86</v>
      </c>
      <c r="AV155" s="13" t="s">
        <v>86</v>
      </c>
      <c r="AW155" s="13" t="s">
        <v>4</v>
      </c>
      <c r="AX155" s="13" t="s">
        <v>84</v>
      </c>
      <c r="AY155" s="269" t="s">
        <v>126</v>
      </c>
    </row>
    <row r="156" spans="1:65" s="2" customFormat="1" ht="21.75" customHeight="1">
      <c r="A156" s="38"/>
      <c r="B156" s="39"/>
      <c r="C156" s="244" t="s">
        <v>8</v>
      </c>
      <c r="D156" s="244" t="s">
        <v>129</v>
      </c>
      <c r="E156" s="245" t="s">
        <v>310</v>
      </c>
      <c r="F156" s="246" t="s">
        <v>311</v>
      </c>
      <c r="G156" s="247" t="s">
        <v>298</v>
      </c>
      <c r="H156" s="248">
        <v>1100</v>
      </c>
      <c r="I156" s="249"/>
      <c r="J156" s="250">
        <f>ROUND(I156*H156,2)</f>
        <v>0</v>
      </c>
      <c r="K156" s="251"/>
      <c r="L156" s="44"/>
      <c r="M156" s="252" t="s">
        <v>1</v>
      </c>
      <c r="N156" s="253" t="s">
        <v>41</v>
      </c>
      <c r="O156" s="91"/>
      <c r="P156" s="254">
        <f>O156*H156</f>
        <v>0</v>
      </c>
      <c r="Q156" s="254">
        <v>6E-05</v>
      </c>
      <c r="R156" s="254">
        <f>Q156*H156</f>
        <v>0.066</v>
      </c>
      <c r="S156" s="254">
        <v>0</v>
      </c>
      <c r="T156" s="25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6" t="s">
        <v>199</v>
      </c>
      <c r="AT156" s="256" t="s">
        <v>129</v>
      </c>
      <c r="AU156" s="256" t="s">
        <v>86</v>
      </c>
      <c r="AY156" s="17" t="s">
        <v>126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7" t="s">
        <v>84</v>
      </c>
      <c r="BK156" s="257">
        <f>ROUND(I156*H156,2)</f>
        <v>0</v>
      </c>
      <c r="BL156" s="17" t="s">
        <v>199</v>
      </c>
      <c r="BM156" s="256" t="s">
        <v>312</v>
      </c>
    </row>
    <row r="157" spans="1:65" s="2" customFormat="1" ht="21.75" customHeight="1">
      <c r="A157" s="38"/>
      <c r="B157" s="39"/>
      <c r="C157" s="244" t="s">
        <v>199</v>
      </c>
      <c r="D157" s="244" t="s">
        <v>129</v>
      </c>
      <c r="E157" s="245" t="s">
        <v>313</v>
      </c>
      <c r="F157" s="246" t="s">
        <v>314</v>
      </c>
      <c r="G157" s="247" t="s">
        <v>143</v>
      </c>
      <c r="H157" s="248">
        <v>0.09</v>
      </c>
      <c r="I157" s="249"/>
      <c r="J157" s="250">
        <f>ROUND(I157*H157,2)</f>
        <v>0</v>
      </c>
      <c r="K157" s="251"/>
      <c r="L157" s="44"/>
      <c r="M157" s="292" t="s">
        <v>1</v>
      </c>
      <c r="N157" s="293" t="s">
        <v>41</v>
      </c>
      <c r="O157" s="294"/>
      <c r="P157" s="295">
        <f>O157*H157</f>
        <v>0</v>
      </c>
      <c r="Q157" s="295">
        <v>0</v>
      </c>
      <c r="R157" s="295">
        <f>Q157*H157</f>
        <v>0</v>
      </c>
      <c r="S157" s="295">
        <v>0</v>
      </c>
      <c r="T157" s="29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6" t="s">
        <v>199</v>
      </c>
      <c r="AT157" s="256" t="s">
        <v>129</v>
      </c>
      <c r="AU157" s="256" t="s">
        <v>86</v>
      </c>
      <c r="AY157" s="17" t="s">
        <v>126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7" t="s">
        <v>84</v>
      </c>
      <c r="BK157" s="257">
        <f>ROUND(I157*H157,2)</f>
        <v>0</v>
      </c>
      <c r="BL157" s="17" t="s">
        <v>199</v>
      </c>
      <c r="BM157" s="256" t="s">
        <v>315</v>
      </c>
    </row>
    <row r="158" spans="1:31" s="2" customFormat="1" ht="6.95" customHeight="1">
      <c r="A158" s="38"/>
      <c r="B158" s="66"/>
      <c r="C158" s="67"/>
      <c r="D158" s="67"/>
      <c r="E158" s="67"/>
      <c r="F158" s="67"/>
      <c r="G158" s="67"/>
      <c r="H158" s="67"/>
      <c r="I158" s="192"/>
      <c r="J158" s="67"/>
      <c r="K158" s="67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7B2" sheet="1" objects="1" scenarios="1" formatColumns="0" formatRows="0" autoFilter="0"/>
  <autoFilter ref="C122:K15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95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Oprava lávky v parku Jižní svahy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96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250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316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317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18. 5. 2020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ROUND((SUM(BE123:BE157)),2)</f>
        <v>0</v>
      </c>
      <c r="G35" s="38"/>
      <c r="H35" s="38"/>
      <c r="I35" s="171">
        <v>0.21</v>
      </c>
      <c r="J35" s="170">
        <f>ROUND(((SUM(BE123:BE157))*I35),2)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ROUND((SUM(BF123:BF157)),2)</f>
        <v>0</v>
      </c>
      <c r="G36" s="38"/>
      <c r="H36" s="38"/>
      <c r="I36" s="171">
        <v>0.15</v>
      </c>
      <c r="J36" s="170">
        <f>ROUND(((SUM(BF123:BF157))*I36),2)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ROUND((SUM(BG123:BG157)),2)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ROUND((SUM(BH123:BH157)),2)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ROUND((SUM(BI123:BI157)),2)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Oprava lávky v parku Jižní svahy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250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316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VRN - Ostatní a vedlejší rozpočtové náklady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Frýdek-Místek</v>
      </c>
      <c r="G91" s="40"/>
      <c r="H91" s="40"/>
      <c r="I91" s="156" t="s">
        <v>22</v>
      </c>
      <c r="J91" s="79" t="str">
        <f>IF(J14="","",J14)</f>
        <v>18. 5. 2020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Statutární město Frýdek-Místek</v>
      </c>
      <c r="G93" s="40"/>
      <c r="H93" s="40"/>
      <c r="I93" s="156" t="s">
        <v>30</v>
      </c>
      <c r="J93" s="36" t="str">
        <f>E23</f>
        <v>IKON,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99</v>
      </c>
      <c r="D96" s="198"/>
      <c r="E96" s="198"/>
      <c r="F96" s="198"/>
      <c r="G96" s="198"/>
      <c r="H96" s="198"/>
      <c r="I96" s="199"/>
      <c r="J96" s="200" t="s">
        <v>100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101</v>
      </c>
      <c r="D98" s="40"/>
      <c r="E98" s="40"/>
      <c r="F98" s="40"/>
      <c r="G98" s="40"/>
      <c r="H98" s="40"/>
      <c r="I98" s="154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102</v>
      </c>
    </row>
    <row r="99" spans="1:31" s="9" customFormat="1" ht="24.95" customHeight="1">
      <c r="A99" s="9"/>
      <c r="B99" s="202"/>
      <c r="C99" s="203"/>
      <c r="D99" s="204" t="s">
        <v>318</v>
      </c>
      <c r="E99" s="205"/>
      <c r="F99" s="205"/>
      <c r="G99" s="205"/>
      <c r="H99" s="205"/>
      <c r="I99" s="206"/>
      <c r="J99" s="207">
        <f>J124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319</v>
      </c>
      <c r="E100" s="211"/>
      <c r="F100" s="211"/>
      <c r="G100" s="211"/>
      <c r="H100" s="211"/>
      <c r="I100" s="212"/>
      <c r="J100" s="213">
        <f>J125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320</v>
      </c>
      <c r="E101" s="211"/>
      <c r="F101" s="211"/>
      <c r="G101" s="211"/>
      <c r="H101" s="211"/>
      <c r="I101" s="212"/>
      <c r="J101" s="213">
        <f>J144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5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92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95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111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96" t="str">
        <f>E7</f>
        <v>Oprava lávky v parku Jižní svahy</v>
      </c>
      <c r="F111" s="32"/>
      <c r="G111" s="32"/>
      <c r="H111" s="32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96</v>
      </c>
      <c r="D112" s="22"/>
      <c r="E112" s="22"/>
      <c r="F112" s="22"/>
      <c r="G112" s="22"/>
      <c r="H112" s="22"/>
      <c r="I112" s="146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96" t="s">
        <v>250</v>
      </c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316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VRN - Ostatní a vedlejší rozpočtové náklady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Frýdek-Místek</v>
      </c>
      <c r="G117" s="40"/>
      <c r="H117" s="40"/>
      <c r="I117" s="156" t="s">
        <v>22</v>
      </c>
      <c r="J117" s="79" t="str">
        <f>IF(J14="","",J14)</f>
        <v>18. 5. 2020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Statutární město Frýdek-Místek</v>
      </c>
      <c r="G119" s="40"/>
      <c r="H119" s="40"/>
      <c r="I119" s="156" t="s">
        <v>30</v>
      </c>
      <c r="J119" s="36" t="str">
        <f>E23</f>
        <v>IKON,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156" t="s">
        <v>33</v>
      </c>
      <c r="J120" s="36" t="str">
        <f>E26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15"/>
      <c r="B122" s="216"/>
      <c r="C122" s="217" t="s">
        <v>112</v>
      </c>
      <c r="D122" s="218" t="s">
        <v>61</v>
      </c>
      <c r="E122" s="218" t="s">
        <v>57</v>
      </c>
      <c r="F122" s="218" t="s">
        <v>58</v>
      </c>
      <c r="G122" s="218" t="s">
        <v>113</v>
      </c>
      <c r="H122" s="218" t="s">
        <v>114</v>
      </c>
      <c r="I122" s="219" t="s">
        <v>115</v>
      </c>
      <c r="J122" s="220" t="s">
        <v>100</v>
      </c>
      <c r="K122" s="221" t="s">
        <v>116</v>
      </c>
      <c r="L122" s="222"/>
      <c r="M122" s="100" t="s">
        <v>1</v>
      </c>
      <c r="N122" s="101" t="s">
        <v>40</v>
      </c>
      <c r="O122" s="101" t="s">
        <v>117</v>
      </c>
      <c r="P122" s="101" t="s">
        <v>118</v>
      </c>
      <c r="Q122" s="101" t="s">
        <v>119</v>
      </c>
      <c r="R122" s="101" t="s">
        <v>120</v>
      </c>
      <c r="S122" s="101" t="s">
        <v>121</v>
      </c>
      <c r="T122" s="102" t="s">
        <v>122</v>
      </c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pans="1:63" s="2" customFormat="1" ht="22.8" customHeight="1">
      <c r="A123" s="38"/>
      <c r="B123" s="39"/>
      <c r="C123" s="107" t="s">
        <v>123</v>
      </c>
      <c r="D123" s="40"/>
      <c r="E123" s="40"/>
      <c r="F123" s="40"/>
      <c r="G123" s="40"/>
      <c r="H123" s="40"/>
      <c r="I123" s="154"/>
      <c r="J123" s="223">
        <f>BK123</f>
        <v>0</v>
      </c>
      <c r="K123" s="40"/>
      <c r="L123" s="44"/>
      <c r="M123" s="103"/>
      <c r="N123" s="224"/>
      <c r="O123" s="104"/>
      <c r="P123" s="225">
        <f>P124</f>
        <v>0</v>
      </c>
      <c r="Q123" s="104"/>
      <c r="R123" s="225">
        <f>R124</f>
        <v>0</v>
      </c>
      <c r="S123" s="104"/>
      <c r="T123" s="226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102</v>
      </c>
      <c r="BK123" s="227">
        <f>BK124</f>
        <v>0</v>
      </c>
    </row>
    <row r="124" spans="1:63" s="12" customFormat="1" ht="25.9" customHeight="1">
      <c r="A124" s="12"/>
      <c r="B124" s="228"/>
      <c r="C124" s="229"/>
      <c r="D124" s="230" t="s">
        <v>75</v>
      </c>
      <c r="E124" s="231" t="s">
        <v>92</v>
      </c>
      <c r="F124" s="231" t="s">
        <v>92</v>
      </c>
      <c r="G124" s="229"/>
      <c r="H124" s="229"/>
      <c r="I124" s="232"/>
      <c r="J124" s="233">
        <f>BK124</f>
        <v>0</v>
      </c>
      <c r="K124" s="229"/>
      <c r="L124" s="234"/>
      <c r="M124" s="235"/>
      <c r="N124" s="236"/>
      <c r="O124" s="236"/>
      <c r="P124" s="237">
        <f>P125+P144</f>
        <v>0</v>
      </c>
      <c r="Q124" s="236"/>
      <c r="R124" s="237">
        <f>R125+R144</f>
        <v>0</v>
      </c>
      <c r="S124" s="236"/>
      <c r="T124" s="238">
        <f>T125+T144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9" t="s">
        <v>151</v>
      </c>
      <c r="AT124" s="240" t="s">
        <v>75</v>
      </c>
      <c r="AU124" s="240" t="s">
        <v>76</v>
      </c>
      <c r="AY124" s="239" t="s">
        <v>126</v>
      </c>
      <c r="BK124" s="241">
        <f>BK125+BK144</f>
        <v>0</v>
      </c>
    </row>
    <row r="125" spans="1:63" s="12" customFormat="1" ht="22.8" customHeight="1">
      <c r="A125" s="12"/>
      <c r="B125" s="228"/>
      <c r="C125" s="229"/>
      <c r="D125" s="230" t="s">
        <v>75</v>
      </c>
      <c r="E125" s="242" t="s">
        <v>321</v>
      </c>
      <c r="F125" s="242" t="s">
        <v>322</v>
      </c>
      <c r="G125" s="229"/>
      <c r="H125" s="229"/>
      <c r="I125" s="232"/>
      <c r="J125" s="243">
        <f>BK125</f>
        <v>0</v>
      </c>
      <c r="K125" s="229"/>
      <c r="L125" s="234"/>
      <c r="M125" s="235"/>
      <c r="N125" s="236"/>
      <c r="O125" s="236"/>
      <c r="P125" s="237">
        <f>SUM(P126:P143)</f>
        <v>0</v>
      </c>
      <c r="Q125" s="236"/>
      <c r="R125" s="237">
        <f>SUM(R126:R143)</f>
        <v>0</v>
      </c>
      <c r="S125" s="236"/>
      <c r="T125" s="238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151</v>
      </c>
      <c r="AT125" s="240" t="s">
        <v>75</v>
      </c>
      <c r="AU125" s="240" t="s">
        <v>84</v>
      </c>
      <c r="AY125" s="239" t="s">
        <v>126</v>
      </c>
      <c r="BK125" s="241">
        <f>SUM(BK126:BK143)</f>
        <v>0</v>
      </c>
    </row>
    <row r="126" spans="1:65" s="2" customFormat="1" ht="21.75" customHeight="1">
      <c r="A126" s="38"/>
      <c r="B126" s="39"/>
      <c r="C126" s="244" t="s">
        <v>84</v>
      </c>
      <c r="D126" s="244" t="s">
        <v>129</v>
      </c>
      <c r="E126" s="245" t="s">
        <v>323</v>
      </c>
      <c r="F126" s="246" t="s">
        <v>324</v>
      </c>
      <c r="G126" s="247" t="s">
        <v>160</v>
      </c>
      <c r="H126" s="248">
        <v>1</v>
      </c>
      <c r="I126" s="249"/>
      <c r="J126" s="250">
        <f>ROUND(I126*H126,2)</f>
        <v>0</v>
      </c>
      <c r="K126" s="251"/>
      <c r="L126" s="44"/>
      <c r="M126" s="252" t="s">
        <v>1</v>
      </c>
      <c r="N126" s="253" t="s">
        <v>41</v>
      </c>
      <c r="O126" s="91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6" t="s">
        <v>127</v>
      </c>
      <c r="AT126" s="256" t="s">
        <v>129</v>
      </c>
      <c r="AU126" s="256" t="s">
        <v>86</v>
      </c>
      <c r="AY126" s="17" t="s">
        <v>126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7" t="s">
        <v>84</v>
      </c>
      <c r="BK126" s="257">
        <f>ROUND(I126*H126,2)</f>
        <v>0</v>
      </c>
      <c r="BL126" s="17" t="s">
        <v>127</v>
      </c>
      <c r="BM126" s="256" t="s">
        <v>325</v>
      </c>
    </row>
    <row r="127" spans="1:47" s="2" customFormat="1" ht="12">
      <c r="A127" s="38"/>
      <c r="B127" s="39"/>
      <c r="C127" s="40"/>
      <c r="D127" s="260" t="s">
        <v>326</v>
      </c>
      <c r="E127" s="40"/>
      <c r="F127" s="297" t="s">
        <v>327</v>
      </c>
      <c r="G127" s="40"/>
      <c r="H127" s="40"/>
      <c r="I127" s="154"/>
      <c r="J127" s="40"/>
      <c r="K127" s="40"/>
      <c r="L127" s="44"/>
      <c r="M127" s="298"/>
      <c r="N127" s="299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326</v>
      </c>
      <c r="AU127" s="17" t="s">
        <v>86</v>
      </c>
    </row>
    <row r="128" spans="1:51" s="15" customFormat="1" ht="12">
      <c r="A128" s="15"/>
      <c r="B128" s="300"/>
      <c r="C128" s="301"/>
      <c r="D128" s="260" t="s">
        <v>134</v>
      </c>
      <c r="E128" s="302" t="s">
        <v>1</v>
      </c>
      <c r="F128" s="303" t="s">
        <v>328</v>
      </c>
      <c r="G128" s="301"/>
      <c r="H128" s="302" t="s">
        <v>1</v>
      </c>
      <c r="I128" s="304"/>
      <c r="J128" s="301"/>
      <c r="K128" s="301"/>
      <c r="L128" s="305"/>
      <c r="M128" s="306"/>
      <c r="N128" s="307"/>
      <c r="O128" s="307"/>
      <c r="P128" s="307"/>
      <c r="Q128" s="307"/>
      <c r="R128" s="307"/>
      <c r="S128" s="307"/>
      <c r="T128" s="308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309" t="s">
        <v>134</v>
      </c>
      <c r="AU128" s="309" t="s">
        <v>86</v>
      </c>
      <c r="AV128" s="15" t="s">
        <v>84</v>
      </c>
      <c r="AW128" s="15" t="s">
        <v>32</v>
      </c>
      <c r="AX128" s="15" t="s">
        <v>76</v>
      </c>
      <c r="AY128" s="309" t="s">
        <v>126</v>
      </c>
    </row>
    <row r="129" spans="1:51" s="13" customFormat="1" ht="12">
      <c r="A129" s="13"/>
      <c r="B129" s="258"/>
      <c r="C129" s="259"/>
      <c r="D129" s="260" t="s">
        <v>134</v>
      </c>
      <c r="E129" s="261" t="s">
        <v>1</v>
      </c>
      <c r="F129" s="262" t="s">
        <v>84</v>
      </c>
      <c r="G129" s="259"/>
      <c r="H129" s="263">
        <v>1</v>
      </c>
      <c r="I129" s="264"/>
      <c r="J129" s="259"/>
      <c r="K129" s="259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134</v>
      </c>
      <c r="AU129" s="269" t="s">
        <v>86</v>
      </c>
      <c r="AV129" s="13" t="s">
        <v>86</v>
      </c>
      <c r="AW129" s="13" t="s">
        <v>32</v>
      </c>
      <c r="AX129" s="13" t="s">
        <v>84</v>
      </c>
      <c r="AY129" s="269" t="s">
        <v>126</v>
      </c>
    </row>
    <row r="130" spans="1:65" s="2" customFormat="1" ht="21.75" customHeight="1">
      <c r="A130" s="38"/>
      <c r="B130" s="39"/>
      <c r="C130" s="244" t="s">
        <v>86</v>
      </c>
      <c r="D130" s="244" t="s">
        <v>129</v>
      </c>
      <c r="E130" s="245" t="s">
        <v>329</v>
      </c>
      <c r="F130" s="246" t="s">
        <v>330</v>
      </c>
      <c r="G130" s="247" t="s">
        <v>160</v>
      </c>
      <c r="H130" s="248">
        <v>1</v>
      </c>
      <c r="I130" s="249"/>
      <c r="J130" s="250">
        <f>ROUND(I130*H130,2)</f>
        <v>0</v>
      </c>
      <c r="K130" s="251"/>
      <c r="L130" s="44"/>
      <c r="M130" s="252" t="s">
        <v>1</v>
      </c>
      <c r="N130" s="253" t="s">
        <v>41</v>
      </c>
      <c r="O130" s="91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6" t="s">
        <v>127</v>
      </c>
      <c r="AT130" s="256" t="s">
        <v>129</v>
      </c>
      <c r="AU130" s="256" t="s">
        <v>86</v>
      </c>
      <c r="AY130" s="17" t="s">
        <v>126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7" t="s">
        <v>84</v>
      </c>
      <c r="BK130" s="257">
        <f>ROUND(I130*H130,2)</f>
        <v>0</v>
      </c>
      <c r="BL130" s="17" t="s">
        <v>127</v>
      </c>
      <c r="BM130" s="256" t="s">
        <v>331</v>
      </c>
    </row>
    <row r="131" spans="1:51" s="15" customFormat="1" ht="12">
      <c r="A131" s="15"/>
      <c r="B131" s="300"/>
      <c r="C131" s="301"/>
      <c r="D131" s="260" t="s">
        <v>134</v>
      </c>
      <c r="E131" s="302" t="s">
        <v>1</v>
      </c>
      <c r="F131" s="303" t="s">
        <v>332</v>
      </c>
      <c r="G131" s="301"/>
      <c r="H131" s="302" t="s">
        <v>1</v>
      </c>
      <c r="I131" s="304"/>
      <c r="J131" s="301"/>
      <c r="K131" s="301"/>
      <c r="L131" s="305"/>
      <c r="M131" s="306"/>
      <c r="N131" s="307"/>
      <c r="O131" s="307"/>
      <c r="P131" s="307"/>
      <c r="Q131" s="307"/>
      <c r="R131" s="307"/>
      <c r="S131" s="307"/>
      <c r="T131" s="30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309" t="s">
        <v>134</v>
      </c>
      <c r="AU131" s="309" t="s">
        <v>86</v>
      </c>
      <c r="AV131" s="15" t="s">
        <v>84</v>
      </c>
      <c r="AW131" s="15" t="s">
        <v>32</v>
      </c>
      <c r="AX131" s="15" t="s">
        <v>76</v>
      </c>
      <c r="AY131" s="309" t="s">
        <v>126</v>
      </c>
    </row>
    <row r="132" spans="1:51" s="15" customFormat="1" ht="12">
      <c r="A132" s="15"/>
      <c r="B132" s="300"/>
      <c r="C132" s="301"/>
      <c r="D132" s="260" t="s">
        <v>134</v>
      </c>
      <c r="E132" s="302" t="s">
        <v>1</v>
      </c>
      <c r="F132" s="303" t="s">
        <v>333</v>
      </c>
      <c r="G132" s="301"/>
      <c r="H132" s="302" t="s">
        <v>1</v>
      </c>
      <c r="I132" s="304"/>
      <c r="J132" s="301"/>
      <c r="K132" s="301"/>
      <c r="L132" s="305"/>
      <c r="M132" s="306"/>
      <c r="N132" s="307"/>
      <c r="O132" s="307"/>
      <c r="P132" s="307"/>
      <c r="Q132" s="307"/>
      <c r="R132" s="307"/>
      <c r="S132" s="307"/>
      <c r="T132" s="30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309" t="s">
        <v>134</v>
      </c>
      <c r="AU132" s="309" t="s">
        <v>86</v>
      </c>
      <c r="AV132" s="15" t="s">
        <v>84</v>
      </c>
      <c r="AW132" s="15" t="s">
        <v>32</v>
      </c>
      <c r="AX132" s="15" t="s">
        <v>76</v>
      </c>
      <c r="AY132" s="309" t="s">
        <v>126</v>
      </c>
    </row>
    <row r="133" spans="1:51" s="15" customFormat="1" ht="12">
      <c r="A133" s="15"/>
      <c r="B133" s="300"/>
      <c r="C133" s="301"/>
      <c r="D133" s="260" t="s">
        <v>134</v>
      </c>
      <c r="E133" s="302" t="s">
        <v>1</v>
      </c>
      <c r="F133" s="303" t="s">
        <v>334</v>
      </c>
      <c r="G133" s="301"/>
      <c r="H133" s="302" t="s">
        <v>1</v>
      </c>
      <c r="I133" s="304"/>
      <c r="J133" s="301"/>
      <c r="K133" s="301"/>
      <c r="L133" s="305"/>
      <c r="M133" s="306"/>
      <c r="N133" s="307"/>
      <c r="O133" s="307"/>
      <c r="P133" s="307"/>
      <c r="Q133" s="307"/>
      <c r="R133" s="307"/>
      <c r="S133" s="307"/>
      <c r="T133" s="30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309" t="s">
        <v>134</v>
      </c>
      <c r="AU133" s="309" t="s">
        <v>86</v>
      </c>
      <c r="AV133" s="15" t="s">
        <v>84</v>
      </c>
      <c r="AW133" s="15" t="s">
        <v>32</v>
      </c>
      <c r="AX133" s="15" t="s">
        <v>76</v>
      </c>
      <c r="AY133" s="309" t="s">
        <v>126</v>
      </c>
    </row>
    <row r="134" spans="1:51" s="15" customFormat="1" ht="12">
      <c r="A134" s="15"/>
      <c r="B134" s="300"/>
      <c r="C134" s="301"/>
      <c r="D134" s="260" t="s">
        <v>134</v>
      </c>
      <c r="E134" s="302" t="s">
        <v>1</v>
      </c>
      <c r="F134" s="303" t="s">
        <v>335</v>
      </c>
      <c r="G134" s="301"/>
      <c r="H134" s="302" t="s">
        <v>1</v>
      </c>
      <c r="I134" s="304"/>
      <c r="J134" s="301"/>
      <c r="K134" s="301"/>
      <c r="L134" s="305"/>
      <c r="M134" s="306"/>
      <c r="N134" s="307"/>
      <c r="O134" s="307"/>
      <c r="P134" s="307"/>
      <c r="Q134" s="307"/>
      <c r="R134" s="307"/>
      <c r="S134" s="307"/>
      <c r="T134" s="308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309" t="s">
        <v>134</v>
      </c>
      <c r="AU134" s="309" t="s">
        <v>86</v>
      </c>
      <c r="AV134" s="15" t="s">
        <v>84</v>
      </c>
      <c r="AW134" s="15" t="s">
        <v>32</v>
      </c>
      <c r="AX134" s="15" t="s">
        <v>76</v>
      </c>
      <c r="AY134" s="309" t="s">
        <v>126</v>
      </c>
    </row>
    <row r="135" spans="1:51" s="15" customFormat="1" ht="12">
      <c r="A135" s="15"/>
      <c r="B135" s="300"/>
      <c r="C135" s="301"/>
      <c r="D135" s="260" t="s">
        <v>134</v>
      </c>
      <c r="E135" s="302" t="s">
        <v>1</v>
      </c>
      <c r="F135" s="303" t="s">
        <v>336</v>
      </c>
      <c r="G135" s="301"/>
      <c r="H135" s="302" t="s">
        <v>1</v>
      </c>
      <c r="I135" s="304"/>
      <c r="J135" s="301"/>
      <c r="K135" s="301"/>
      <c r="L135" s="305"/>
      <c r="M135" s="306"/>
      <c r="N135" s="307"/>
      <c r="O135" s="307"/>
      <c r="P135" s="307"/>
      <c r="Q135" s="307"/>
      <c r="R135" s="307"/>
      <c r="S135" s="307"/>
      <c r="T135" s="308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309" t="s">
        <v>134</v>
      </c>
      <c r="AU135" s="309" t="s">
        <v>86</v>
      </c>
      <c r="AV135" s="15" t="s">
        <v>84</v>
      </c>
      <c r="AW135" s="15" t="s">
        <v>32</v>
      </c>
      <c r="AX135" s="15" t="s">
        <v>76</v>
      </c>
      <c r="AY135" s="309" t="s">
        <v>126</v>
      </c>
    </row>
    <row r="136" spans="1:51" s="15" customFormat="1" ht="12">
      <c r="A136" s="15"/>
      <c r="B136" s="300"/>
      <c r="C136" s="301"/>
      <c r="D136" s="260" t="s">
        <v>134</v>
      </c>
      <c r="E136" s="302" t="s">
        <v>1</v>
      </c>
      <c r="F136" s="303" t="s">
        <v>337</v>
      </c>
      <c r="G136" s="301"/>
      <c r="H136" s="302" t="s">
        <v>1</v>
      </c>
      <c r="I136" s="304"/>
      <c r="J136" s="301"/>
      <c r="K136" s="301"/>
      <c r="L136" s="305"/>
      <c r="M136" s="306"/>
      <c r="N136" s="307"/>
      <c r="O136" s="307"/>
      <c r="P136" s="307"/>
      <c r="Q136" s="307"/>
      <c r="R136" s="307"/>
      <c r="S136" s="307"/>
      <c r="T136" s="30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309" t="s">
        <v>134</v>
      </c>
      <c r="AU136" s="309" t="s">
        <v>86</v>
      </c>
      <c r="AV136" s="15" t="s">
        <v>84</v>
      </c>
      <c r="AW136" s="15" t="s">
        <v>32</v>
      </c>
      <c r="AX136" s="15" t="s">
        <v>76</v>
      </c>
      <c r="AY136" s="309" t="s">
        <v>126</v>
      </c>
    </row>
    <row r="137" spans="1:51" s="15" customFormat="1" ht="12">
      <c r="A137" s="15"/>
      <c r="B137" s="300"/>
      <c r="C137" s="301"/>
      <c r="D137" s="260" t="s">
        <v>134</v>
      </c>
      <c r="E137" s="302" t="s">
        <v>1</v>
      </c>
      <c r="F137" s="303" t="s">
        <v>338</v>
      </c>
      <c r="G137" s="301"/>
      <c r="H137" s="302" t="s">
        <v>1</v>
      </c>
      <c r="I137" s="304"/>
      <c r="J137" s="301"/>
      <c r="K137" s="301"/>
      <c r="L137" s="305"/>
      <c r="M137" s="306"/>
      <c r="N137" s="307"/>
      <c r="O137" s="307"/>
      <c r="P137" s="307"/>
      <c r="Q137" s="307"/>
      <c r="R137" s="307"/>
      <c r="S137" s="307"/>
      <c r="T137" s="30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309" t="s">
        <v>134</v>
      </c>
      <c r="AU137" s="309" t="s">
        <v>86</v>
      </c>
      <c r="AV137" s="15" t="s">
        <v>84</v>
      </c>
      <c r="AW137" s="15" t="s">
        <v>32</v>
      </c>
      <c r="AX137" s="15" t="s">
        <v>76</v>
      </c>
      <c r="AY137" s="309" t="s">
        <v>126</v>
      </c>
    </row>
    <row r="138" spans="1:51" s="15" customFormat="1" ht="12">
      <c r="A138" s="15"/>
      <c r="B138" s="300"/>
      <c r="C138" s="301"/>
      <c r="D138" s="260" t="s">
        <v>134</v>
      </c>
      <c r="E138" s="302" t="s">
        <v>1</v>
      </c>
      <c r="F138" s="303" t="s">
        <v>339</v>
      </c>
      <c r="G138" s="301"/>
      <c r="H138" s="302" t="s">
        <v>1</v>
      </c>
      <c r="I138" s="304"/>
      <c r="J138" s="301"/>
      <c r="K138" s="301"/>
      <c r="L138" s="305"/>
      <c r="M138" s="306"/>
      <c r="N138" s="307"/>
      <c r="O138" s="307"/>
      <c r="P138" s="307"/>
      <c r="Q138" s="307"/>
      <c r="R138" s="307"/>
      <c r="S138" s="307"/>
      <c r="T138" s="30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9" t="s">
        <v>134</v>
      </c>
      <c r="AU138" s="309" t="s">
        <v>86</v>
      </c>
      <c r="AV138" s="15" t="s">
        <v>84</v>
      </c>
      <c r="AW138" s="15" t="s">
        <v>32</v>
      </c>
      <c r="AX138" s="15" t="s">
        <v>76</v>
      </c>
      <c r="AY138" s="309" t="s">
        <v>126</v>
      </c>
    </row>
    <row r="139" spans="1:51" s="15" customFormat="1" ht="12">
      <c r="A139" s="15"/>
      <c r="B139" s="300"/>
      <c r="C139" s="301"/>
      <c r="D139" s="260" t="s">
        <v>134</v>
      </c>
      <c r="E139" s="302" t="s">
        <v>1</v>
      </c>
      <c r="F139" s="303" t="s">
        <v>340</v>
      </c>
      <c r="G139" s="301"/>
      <c r="H139" s="302" t="s">
        <v>1</v>
      </c>
      <c r="I139" s="304"/>
      <c r="J139" s="301"/>
      <c r="K139" s="301"/>
      <c r="L139" s="305"/>
      <c r="M139" s="306"/>
      <c r="N139" s="307"/>
      <c r="O139" s="307"/>
      <c r="P139" s="307"/>
      <c r="Q139" s="307"/>
      <c r="R139" s="307"/>
      <c r="S139" s="307"/>
      <c r="T139" s="30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309" t="s">
        <v>134</v>
      </c>
      <c r="AU139" s="309" t="s">
        <v>86</v>
      </c>
      <c r="AV139" s="15" t="s">
        <v>84</v>
      </c>
      <c r="AW139" s="15" t="s">
        <v>32</v>
      </c>
      <c r="AX139" s="15" t="s">
        <v>76</v>
      </c>
      <c r="AY139" s="309" t="s">
        <v>126</v>
      </c>
    </row>
    <row r="140" spans="1:51" s="13" customFormat="1" ht="12">
      <c r="A140" s="13"/>
      <c r="B140" s="258"/>
      <c r="C140" s="259"/>
      <c r="D140" s="260" t="s">
        <v>134</v>
      </c>
      <c r="E140" s="261" t="s">
        <v>1</v>
      </c>
      <c r="F140" s="262" t="s">
        <v>341</v>
      </c>
      <c r="G140" s="259"/>
      <c r="H140" s="263">
        <v>1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134</v>
      </c>
      <c r="AU140" s="269" t="s">
        <v>86</v>
      </c>
      <c r="AV140" s="13" t="s">
        <v>86</v>
      </c>
      <c r="AW140" s="13" t="s">
        <v>32</v>
      </c>
      <c r="AX140" s="13" t="s">
        <v>76</v>
      </c>
      <c r="AY140" s="269" t="s">
        <v>126</v>
      </c>
    </row>
    <row r="141" spans="1:51" s="14" customFormat="1" ht="12">
      <c r="A141" s="14"/>
      <c r="B141" s="281"/>
      <c r="C141" s="282"/>
      <c r="D141" s="260" t="s">
        <v>134</v>
      </c>
      <c r="E141" s="283" t="s">
        <v>1</v>
      </c>
      <c r="F141" s="284" t="s">
        <v>208</v>
      </c>
      <c r="G141" s="282"/>
      <c r="H141" s="285">
        <v>1</v>
      </c>
      <c r="I141" s="286"/>
      <c r="J141" s="282"/>
      <c r="K141" s="282"/>
      <c r="L141" s="287"/>
      <c r="M141" s="288"/>
      <c r="N141" s="289"/>
      <c r="O141" s="289"/>
      <c r="P141" s="289"/>
      <c r="Q141" s="289"/>
      <c r="R141" s="289"/>
      <c r="S141" s="289"/>
      <c r="T141" s="29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1" t="s">
        <v>134</v>
      </c>
      <c r="AU141" s="291" t="s">
        <v>86</v>
      </c>
      <c r="AV141" s="14" t="s">
        <v>127</v>
      </c>
      <c r="AW141" s="14" t="s">
        <v>32</v>
      </c>
      <c r="AX141" s="14" t="s">
        <v>84</v>
      </c>
      <c r="AY141" s="291" t="s">
        <v>126</v>
      </c>
    </row>
    <row r="142" spans="1:65" s="2" customFormat="1" ht="33" customHeight="1">
      <c r="A142" s="38"/>
      <c r="B142" s="39"/>
      <c r="C142" s="244" t="s">
        <v>139</v>
      </c>
      <c r="D142" s="244" t="s">
        <v>129</v>
      </c>
      <c r="E142" s="245" t="s">
        <v>342</v>
      </c>
      <c r="F142" s="246" t="s">
        <v>343</v>
      </c>
      <c r="G142" s="247" t="s">
        <v>160</v>
      </c>
      <c r="H142" s="248">
        <v>1</v>
      </c>
      <c r="I142" s="249"/>
      <c r="J142" s="250">
        <f>ROUND(I142*H142,2)</f>
        <v>0</v>
      </c>
      <c r="K142" s="251"/>
      <c r="L142" s="44"/>
      <c r="M142" s="252" t="s">
        <v>1</v>
      </c>
      <c r="N142" s="253" t="s">
        <v>41</v>
      </c>
      <c r="O142" s="91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6" t="s">
        <v>127</v>
      </c>
      <c r="AT142" s="256" t="s">
        <v>129</v>
      </c>
      <c r="AU142" s="256" t="s">
        <v>86</v>
      </c>
      <c r="AY142" s="17" t="s">
        <v>126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7" t="s">
        <v>84</v>
      </c>
      <c r="BK142" s="257">
        <f>ROUND(I142*H142,2)</f>
        <v>0</v>
      </c>
      <c r="BL142" s="17" t="s">
        <v>127</v>
      </c>
      <c r="BM142" s="256" t="s">
        <v>344</v>
      </c>
    </row>
    <row r="143" spans="1:47" s="2" customFormat="1" ht="12">
      <c r="A143" s="38"/>
      <c r="B143" s="39"/>
      <c r="C143" s="40"/>
      <c r="D143" s="260" t="s">
        <v>326</v>
      </c>
      <c r="E143" s="40"/>
      <c r="F143" s="297" t="s">
        <v>345</v>
      </c>
      <c r="G143" s="40"/>
      <c r="H143" s="40"/>
      <c r="I143" s="154"/>
      <c r="J143" s="40"/>
      <c r="K143" s="40"/>
      <c r="L143" s="44"/>
      <c r="M143" s="298"/>
      <c r="N143" s="299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326</v>
      </c>
      <c r="AU143" s="17" t="s">
        <v>86</v>
      </c>
    </row>
    <row r="144" spans="1:63" s="12" customFormat="1" ht="22.8" customHeight="1">
      <c r="A144" s="12"/>
      <c r="B144" s="228"/>
      <c r="C144" s="229"/>
      <c r="D144" s="230" t="s">
        <v>75</v>
      </c>
      <c r="E144" s="242" t="s">
        <v>346</v>
      </c>
      <c r="F144" s="242" t="s">
        <v>347</v>
      </c>
      <c r="G144" s="229"/>
      <c r="H144" s="229"/>
      <c r="I144" s="232"/>
      <c r="J144" s="243">
        <f>BK144</f>
        <v>0</v>
      </c>
      <c r="K144" s="229"/>
      <c r="L144" s="234"/>
      <c r="M144" s="235"/>
      <c r="N144" s="236"/>
      <c r="O144" s="236"/>
      <c r="P144" s="237">
        <f>SUM(P145:P157)</f>
        <v>0</v>
      </c>
      <c r="Q144" s="236"/>
      <c r="R144" s="237">
        <f>SUM(R145:R157)</f>
        <v>0</v>
      </c>
      <c r="S144" s="236"/>
      <c r="T144" s="238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9" t="s">
        <v>151</v>
      </c>
      <c r="AT144" s="240" t="s">
        <v>75</v>
      </c>
      <c r="AU144" s="240" t="s">
        <v>84</v>
      </c>
      <c r="AY144" s="239" t="s">
        <v>126</v>
      </c>
      <c r="BK144" s="241">
        <f>SUM(BK145:BK157)</f>
        <v>0</v>
      </c>
    </row>
    <row r="145" spans="1:65" s="2" customFormat="1" ht="21.75" customHeight="1">
      <c r="A145" s="38"/>
      <c r="B145" s="39"/>
      <c r="C145" s="244" t="s">
        <v>127</v>
      </c>
      <c r="D145" s="244" t="s">
        <v>129</v>
      </c>
      <c r="E145" s="245" t="s">
        <v>348</v>
      </c>
      <c r="F145" s="246" t="s">
        <v>349</v>
      </c>
      <c r="G145" s="247" t="s">
        <v>160</v>
      </c>
      <c r="H145" s="248">
        <v>1</v>
      </c>
      <c r="I145" s="249"/>
      <c r="J145" s="250">
        <f>ROUND(I145*H145,2)</f>
        <v>0</v>
      </c>
      <c r="K145" s="251"/>
      <c r="L145" s="44"/>
      <c r="M145" s="252" t="s">
        <v>1</v>
      </c>
      <c r="N145" s="253" t="s">
        <v>41</v>
      </c>
      <c r="O145" s="91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6" t="s">
        <v>127</v>
      </c>
      <c r="AT145" s="256" t="s">
        <v>129</v>
      </c>
      <c r="AU145" s="256" t="s">
        <v>86</v>
      </c>
      <c r="AY145" s="17" t="s">
        <v>126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7" t="s">
        <v>84</v>
      </c>
      <c r="BK145" s="257">
        <f>ROUND(I145*H145,2)</f>
        <v>0</v>
      </c>
      <c r="BL145" s="17" t="s">
        <v>127</v>
      </c>
      <c r="BM145" s="256" t="s">
        <v>350</v>
      </c>
    </row>
    <row r="146" spans="1:65" s="2" customFormat="1" ht="21.75" customHeight="1">
      <c r="A146" s="38"/>
      <c r="B146" s="39"/>
      <c r="C146" s="244" t="s">
        <v>151</v>
      </c>
      <c r="D146" s="244" t="s">
        <v>129</v>
      </c>
      <c r="E146" s="245" t="s">
        <v>351</v>
      </c>
      <c r="F146" s="246" t="s">
        <v>352</v>
      </c>
      <c r="G146" s="247" t="s">
        <v>160</v>
      </c>
      <c r="H146" s="248">
        <v>1</v>
      </c>
      <c r="I146" s="249"/>
      <c r="J146" s="250">
        <f>ROUND(I146*H146,2)</f>
        <v>0</v>
      </c>
      <c r="K146" s="251"/>
      <c r="L146" s="44"/>
      <c r="M146" s="252" t="s">
        <v>1</v>
      </c>
      <c r="N146" s="253" t="s">
        <v>41</v>
      </c>
      <c r="O146" s="91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6" t="s">
        <v>127</v>
      </c>
      <c r="AT146" s="256" t="s">
        <v>129</v>
      </c>
      <c r="AU146" s="256" t="s">
        <v>86</v>
      </c>
      <c r="AY146" s="17" t="s">
        <v>126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7" t="s">
        <v>84</v>
      </c>
      <c r="BK146" s="257">
        <f>ROUND(I146*H146,2)</f>
        <v>0</v>
      </c>
      <c r="BL146" s="17" t="s">
        <v>127</v>
      </c>
      <c r="BM146" s="256" t="s">
        <v>353</v>
      </c>
    </row>
    <row r="147" spans="1:65" s="2" customFormat="1" ht="55.5" customHeight="1">
      <c r="A147" s="38"/>
      <c r="B147" s="39"/>
      <c r="C147" s="244" t="s">
        <v>157</v>
      </c>
      <c r="D147" s="244" t="s">
        <v>129</v>
      </c>
      <c r="E147" s="245" t="s">
        <v>354</v>
      </c>
      <c r="F147" s="246" t="s">
        <v>355</v>
      </c>
      <c r="G147" s="247" t="s">
        <v>160</v>
      </c>
      <c r="H147" s="248">
        <v>1</v>
      </c>
      <c r="I147" s="249"/>
      <c r="J147" s="250">
        <f>ROUND(I147*H147,2)</f>
        <v>0</v>
      </c>
      <c r="K147" s="251"/>
      <c r="L147" s="44"/>
      <c r="M147" s="252" t="s">
        <v>1</v>
      </c>
      <c r="N147" s="253" t="s">
        <v>41</v>
      </c>
      <c r="O147" s="91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6" t="s">
        <v>127</v>
      </c>
      <c r="AT147" s="256" t="s">
        <v>129</v>
      </c>
      <c r="AU147" s="256" t="s">
        <v>86</v>
      </c>
      <c r="AY147" s="17" t="s">
        <v>126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7" t="s">
        <v>84</v>
      </c>
      <c r="BK147" s="257">
        <f>ROUND(I147*H147,2)</f>
        <v>0</v>
      </c>
      <c r="BL147" s="17" t="s">
        <v>127</v>
      </c>
      <c r="BM147" s="256" t="s">
        <v>356</v>
      </c>
    </row>
    <row r="148" spans="1:65" s="2" customFormat="1" ht="44.25" customHeight="1">
      <c r="A148" s="38"/>
      <c r="B148" s="39"/>
      <c r="C148" s="244" t="s">
        <v>162</v>
      </c>
      <c r="D148" s="244" t="s">
        <v>129</v>
      </c>
      <c r="E148" s="245" t="s">
        <v>357</v>
      </c>
      <c r="F148" s="246" t="s">
        <v>358</v>
      </c>
      <c r="G148" s="247" t="s">
        <v>160</v>
      </c>
      <c r="H148" s="248">
        <v>1</v>
      </c>
      <c r="I148" s="249"/>
      <c r="J148" s="250">
        <f>ROUND(I148*H148,2)</f>
        <v>0</v>
      </c>
      <c r="K148" s="251"/>
      <c r="L148" s="44"/>
      <c r="M148" s="252" t="s">
        <v>1</v>
      </c>
      <c r="N148" s="253" t="s">
        <v>41</v>
      </c>
      <c r="O148" s="91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6" t="s">
        <v>127</v>
      </c>
      <c r="AT148" s="256" t="s">
        <v>129</v>
      </c>
      <c r="AU148" s="256" t="s">
        <v>86</v>
      </c>
      <c r="AY148" s="17" t="s">
        <v>126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7" t="s">
        <v>84</v>
      </c>
      <c r="BK148" s="257">
        <f>ROUND(I148*H148,2)</f>
        <v>0</v>
      </c>
      <c r="BL148" s="17" t="s">
        <v>127</v>
      </c>
      <c r="BM148" s="256" t="s">
        <v>359</v>
      </c>
    </row>
    <row r="149" spans="1:65" s="2" customFormat="1" ht="66.75" customHeight="1">
      <c r="A149" s="38"/>
      <c r="B149" s="39"/>
      <c r="C149" s="244" t="s">
        <v>144</v>
      </c>
      <c r="D149" s="244" t="s">
        <v>129</v>
      </c>
      <c r="E149" s="245" t="s">
        <v>360</v>
      </c>
      <c r="F149" s="246" t="s">
        <v>361</v>
      </c>
      <c r="G149" s="247" t="s">
        <v>160</v>
      </c>
      <c r="H149" s="248">
        <v>1</v>
      </c>
      <c r="I149" s="249"/>
      <c r="J149" s="250">
        <f>ROUND(I149*H149,2)</f>
        <v>0</v>
      </c>
      <c r="K149" s="251"/>
      <c r="L149" s="44"/>
      <c r="M149" s="252" t="s">
        <v>1</v>
      </c>
      <c r="N149" s="253" t="s">
        <v>41</v>
      </c>
      <c r="O149" s="91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6" t="s">
        <v>127</v>
      </c>
      <c r="AT149" s="256" t="s">
        <v>129</v>
      </c>
      <c r="AU149" s="256" t="s">
        <v>86</v>
      </c>
      <c r="AY149" s="17" t="s">
        <v>126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7" t="s">
        <v>84</v>
      </c>
      <c r="BK149" s="257">
        <f>ROUND(I149*H149,2)</f>
        <v>0</v>
      </c>
      <c r="BL149" s="17" t="s">
        <v>127</v>
      </c>
      <c r="BM149" s="256" t="s">
        <v>362</v>
      </c>
    </row>
    <row r="150" spans="1:65" s="2" customFormat="1" ht="33" customHeight="1">
      <c r="A150" s="38"/>
      <c r="B150" s="39"/>
      <c r="C150" s="244" t="s">
        <v>155</v>
      </c>
      <c r="D150" s="244" t="s">
        <v>129</v>
      </c>
      <c r="E150" s="245" t="s">
        <v>363</v>
      </c>
      <c r="F150" s="246" t="s">
        <v>364</v>
      </c>
      <c r="G150" s="247" t="s">
        <v>160</v>
      </c>
      <c r="H150" s="248">
        <v>1</v>
      </c>
      <c r="I150" s="249"/>
      <c r="J150" s="250">
        <f>ROUND(I150*H150,2)</f>
        <v>0</v>
      </c>
      <c r="K150" s="251"/>
      <c r="L150" s="44"/>
      <c r="M150" s="252" t="s">
        <v>1</v>
      </c>
      <c r="N150" s="253" t="s">
        <v>41</v>
      </c>
      <c r="O150" s="91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6" t="s">
        <v>127</v>
      </c>
      <c r="AT150" s="256" t="s">
        <v>129</v>
      </c>
      <c r="AU150" s="256" t="s">
        <v>86</v>
      </c>
      <c r="AY150" s="17" t="s">
        <v>126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7" t="s">
        <v>84</v>
      </c>
      <c r="BK150" s="257">
        <f>ROUND(I150*H150,2)</f>
        <v>0</v>
      </c>
      <c r="BL150" s="17" t="s">
        <v>127</v>
      </c>
      <c r="BM150" s="256" t="s">
        <v>365</v>
      </c>
    </row>
    <row r="151" spans="1:65" s="2" customFormat="1" ht="16.5" customHeight="1">
      <c r="A151" s="38"/>
      <c r="B151" s="39"/>
      <c r="C151" s="244" t="s">
        <v>176</v>
      </c>
      <c r="D151" s="244" t="s">
        <v>129</v>
      </c>
      <c r="E151" s="245" t="s">
        <v>366</v>
      </c>
      <c r="F151" s="246" t="s">
        <v>367</v>
      </c>
      <c r="G151" s="247" t="s">
        <v>160</v>
      </c>
      <c r="H151" s="248">
        <v>1</v>
      </c>
      <c r="I151" s="249"/>
      <c r="J151" s="250">
        <f>ROUND(I151*H151,2)</f>
        <v>0</v>
      </c>
      <c r="K151" s="251"/>
      <c r="L151" s="44"/>
      <c r="M151" s="252" t="s">
        <v>1</v>
      </c>
      <c r="N151" s="253" t="s">
        <v>41</v>
      </c>
      <c r="O151" s="91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6" t="s">
        <v>127</v>
      </c>
      <c r="AT151" s="256" t="s">
        <v>129</v>
      </c>
      <c r="AU151" s="256" t="s">
        <v>86</v>
      </c>
      <c r="AY151" s="17" t="s">
        <v>126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7" t="s">
        <v>84</v>
      </c>
      <c r="BK151" s="257">
        <f>ROUND(I151*H151,2)</f>
        <v>0</v>
      </c>
      <c r="BL151" s="17" t="s">
        <v>127</v>
      </c>
      <c r="BM151" s="256" t="s">
        <v>368</v>
      </c>
    </row>
    <row r="152" spans="1:51" s="15" customFormat="1" ht="12">
      <c r="A152" s="15"/>
      <c r="B152" s="300"/>
      <c r="C152" s="301"/>
      <c r="D152" s="260" t="s">
        <v>134</v>
      </c>
      <c r="E152" s="302" t="s">
        <v>1</v>
      </c>
      <c r="F152" s="303" t="s">
        <v>369</v>
      </c>
      <c r="G152" s="301"/>
      <c r="H152" s="302" t="s">
        <v>1</v>
      </c>
      <c r="I152" s="304"/>
      <c r="J152" s="301"/>
      <c r="K152" s="301"/>
      <c r="L152" s="305"/>
      <c r="M152" s="306"/>
      <c r="N152" s="307"/>
      <c r="O152" s="307"/>
      <c r="P152" s="307"/>
      <c r="Q152" s="307"/>
      <c r="R152" s="307"/>
      <c r="S152" s="307"/>
      <c r="T152" s="30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309" t="s">
        <v>134</v>
      </c>
      <c r="AU152" s="309" t="s">
        <v>86</v>
      </c>
      <c r="AV152" s="15" t="s">
        <v>84</v>
      </c>
      <c r="AW152" s="15" t="s">
        <v>32</v>
      </c>
      <c r="AX152" s="15" t="s">
        <v>76</v>
      </c>
      <c r="AY152" s="309" t="s">
        <v>126</v>
      </c>
    </row>
    <row r="153" spans="1:51" s="15" customFormat="1" ht="12">
      <c r="A153" s="15"/>
      <c r="B153" s="300"/>
      <c r="C153" s="301"/>
      <c r="D153" s="260" t="s">
        <v>134</v>
      </c>
      <c r="E153" s="302" t="s">
        <v>1</v>
      </c>
      <c r="F153" s="303" t="s">
        <v>370</v>
      </c>
      <c r="G153" s="301"/>
      <c r="H153" s="302" t="s">
        <v>1</v>
      </c>
      <c r="I153" s="304"/>
      <c r="J153" s="301"/>
      <c r="K153" s="301"/>
      <c r="L153" s="305"/>
      <c r="M153" s="306"/>
      <c r="N153" s="307"/>
      <c r="O153" s="307"/>
      <c r="P153" s="307"/>
      <c r="Q153" s="307"/>
      <c r="R153" s="307"/>
      <c r="S153" s="307"/>
      <c r="T153" s="30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9" t="s">
        <v>134</v>
      </c>
      <c r="AU153" s="309" t="s">
        <v>86</v>
      </c>
      <c r="AV153" s="15" t="s">
        <v>84</v>
      </c>
      <c r="AW153" s="15" t="s">
        <v>32</v>
      </c>
      <c r="AX153" s="15" t="s">
        <v>76</v>
      </c>
      <c r="AY153" s="309" t="s">
        <v>126</v>
      </c>
    </row>
    <row r="154" spans="1:51" s="15" customFormat="1" ht="12">
      <c r="A154" s="15"/>
      <c r="B154" s="300"/>
      <c r="C154" s="301"/>
      <c r="D154" s="260" t="s">
        <v>134</v>
      </c>
      <c r="E154" s="302" t="s">
        <v>1</v>
      </c>
      <c r="F154" s="303" t="s">
        <v>371</v>
      </c>
      <c r="G154" s="301"/>
      <c r="H154" s="302" t="s">
        <v>1</v>
      </c>
      <c r="I154" s="304"/>
      <c r="J154" s="301"/>
      <c r="K154" s="301"/>
      <c r="L154" s="305"/>
      <c r="M154" s="306"/>
      <c r="N154" s="307"/>
      <c r="O154" s="307"/>
      <c r="P154" s="307"/>
      <c r="Q154" s="307"/>
      <c r="R154" s="307"/>
      <c r="S154" s="307"/>
      <c r="T154" s="30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309" t="s">
        <v>134</v>
      </c>
      <c r="AU154" s="309" t="s">
        <v>86</v>
      </c>
      <c r="AV154" s="15" t="s">
        <v>84</v>
      </c>
      <c r="AW154" s="15" t="s">
        <v>32</v>
      </c>
      <c r="AX154" s="15" t="s">
        <v>76</v>
      </c>
      <c r="AY154" s="309" t="s">
        <v>126</v>
      </c>
    </row>
    <row r="155" spans="1:51" s="15" customFormat="1" ht="12">
      <c r="A155" s="15"/>
      <c r="B155" s="300"/>
      <c r="C155" s="301"/>
      <c r="D155" s="260" t="s">
        <v>134</v>
      </c>
      <c r="E155" s="302" t="s">
        <v>1</v>
      </c>
      <c r="F155" s="303" t="s">
        <v>372</v>
      </c>
      <c r="G155" s="301"/>
      <c r="H155" s="302" t="s">
        <v>1</v>
      </c>
      <c r="I155" s="304"/>
      <c r="J155" s="301"/>
      <c r="K155" s="301"/>
      <c r="L155" s="305"/>
      <c r="M155" s="306"/>
      <c r="N155" s="307"/>
      <c r="O155" s="307"/>
      <c r="P155" s="307"/>
      <c r="Q155" s="307"/>
      <c r="R155" s="307"/>
      <c r="S155" s="307"/>
      <c r="T155" s="30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09" t="s">
        <v>134</v>
      </c>
      <c r="AU155" s="309" t="s">
        <v>86</v>
      </c>
      <c r="AV155" s="15" t="s">
        <v>84</v>
      </c>
      <c r="AW155" s="15" t="s">
        <v>32</v>
      </c>
      <c r="AX155" s="15" t="s">
        <v>76</v>
      </c>
      <c r="AY155" s="309" t="s">
        <v>126</v>
      </c>
    </row>
    <row r="156" spans="1:51" s="13" customFormat="1" ht="12">
      <c r="A156" s="13"/>
      <c r="B156" s="258"/>
      <c r="C156" s="259"/>
      <c r="D156" s="260" t="s">
        <v>134</v>
      </c>
      <c r="E156" s="261" t="s">
        <v>1</v>
      </c>
      <c r="F156" s="262" t="s">
        <v>341</v>
      </c>
      <c r="G156" s="259"/>
      <c r="H156" s="263">
        <v>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134</v>
      </c>
      <c r="AU156" s="269" t="s">
        <v>86</v>
      </c>
      <c r="AV156" s="13" t="s">
        <v>86</v>
      </c>
      <c r="AW156" s="13" t="s">
        <v>32</v>
      </c>
      <c r="AX156" s="13" t="s">
        <v>76</v>
      </c>
      <c r="AY156" s="269" t="s">
        <v>126</v>
      </c>
    </row>
    <row r="157" spans="1:51" s="14" customFormat="1" ht="12">
      <c r="A157" s="14"/>
      <c r="B157" s="281"/>
      <c r="C157" s="282"/>
      <c r="D157" s="260" t="s">
        <v>134</v>
      </c>
      <c r="E157" s="283" t="s">
        <v>1</v>
      </c>
      <c r="F157" s="284" t="s">
        <v>208</v>
      </c>
      <c r="G157" s="282"/>
      <c r="H157" s="285">
        <v>1</v>
      </c>
      <c r="I157" s="286"/>
      <c r="J157" s="282"/>
      <c r="K157" s="282"/>
      <c r="L157" s="287"/>
      <c r="M157" s="310"/>
      <c r="N157" s="311"/>
      <c r="O157" s="311"/>
      <c r="P157" s="311"/>
      <c r="Q157" s="311"/>
      <c r="R157" s="311"/>
      <c r="S157" s="311"/>
      <c r="T157" s="31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1" t="s">
        <v>134</v>
      </c>
      <c r="AU157" s="291" t="s">
        <v>86</v>
      </c>
      <c r="AV157" s="14" t="s">
        <v>127</v>
      </c>
      <c r="AW157" s="14" t="s">
        <v>32</v>
      </c>
      <c r="AX157" s="14" t="s">
        <v>84</v>
      </c>
      <c r="AY157" s="291" t="s">
        <v>126</v>
      </c>
    </row>
    <row r="158" spans="1:31" s="2" customFormat="1" ht="6.95" customHeight="1">
      <c r="A158" s="38"/>
      <c r="B158" s="66"/>
      <c r="C158" s="67"/>
      <c r="D158" s="67"/>
      <c r="E158" s="67"/>
      <c r="F158" s="67"/>
      <c r="G158" s="67"/>
      <c r="H158" s="67"/>
      <c r="I158" s="192"/>
      <c r="J158" s="67"/>
      <c r="K158" s="67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7B2" sheet="1" objects="1" scenarios="1" formatColumns="0" formatRows="0" autoFilter="0"/>
  <autoFilter ref="C122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Vnenk</dc:creator>
  <cp:keywords/>
  <dc:description/>
  <cp:lastModifiedBy>Pavel Vnenk</cp:lastModifiedBy>
  <dcterms:created xsi:type="dcterms:W3CDTF">2020-07-08T14:08:10Z</dcterms:created>
  <dcterms:modified xsi:type="dcterms:W3CDTF">2020-07-08T14:08:17Z</dcterms:modified>
  <cp:category/>
  <cp:version/>
  <cp:contentType/>
  <cp:contentStatus/>
</cp:coreProperties>
</file>