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996\Documents\OZVZ\2022\Stavební práce\čp. 370 Lískovec - hydroiz. stavby - OSOM\"/>
    </mc:Choice>
  </mc:AlternateContent>
  <xr:revisionPtr revIDLastSave="0" documentId="8_{B5BE330A-92F4-42B8-BBFF-4F6A72BBEA16}" xr6:coauthVersionLast="36" xr6:coauthVersionMax="36" xr10:uidLastSave="{00000000-0000-0000-0000-000000000000}"/>
  <bookViews>
    <workbookView xWindow="-105" yWindow="-105" windowWidth="23250" windowHeight="1260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Pol'!$A$1:$X$234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2" i="1" l="1"/>
  <c r="F39" i="1"/>
  <c r="F43" i="1" s="1"/>
  <c r="BA121" i="12"/>
  <c r="BA101" i="12"/>
  <c r="BA98" i="12"/>
  <c r="BA95" i="12"/>
  <c r="BA92" i="12"/>
  <c r="BA81" i="12"/>
  <c r="BA74" i="12"/>
  <c r="BA70" i="12"/>
  <c r="BA58" i="12"/>
  <c r="BA52" i="12"/>
  <c r="G9" i="12"/>
  <c r="M9" i="12" s="1"/>
  <c r="I9" i="12"/>
  <c r="K9" i="12"/>
  <c r="K8" i="12" s="1"/>
  <c r="O9" i="12"/>
  <c r="Q9" i="12"/>
  <c r="V9" i="12"/>
  <c r="V8" i="12" s="1"/>
  <c r="G12" i="12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20" i="12"/>
  <c r="M20" i="12" s="1"/>
  <c r="I20" i="12"/>
  <c r="K20" i="12"/>
  <c r="O20" i="12"/>
  <c r="Q20" i="12"/>
  <c r="V20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8" i="12"/>
  <c r="I48" i="12"/>
  <c r="K48" i="12"/>
  <c r="O48" i="12"/>
  <c r="O47" i="12" s="1"/>
  <c r="Q48" i="12"/>
  <c r="V48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6" i="12"/>
  <c r="I53" i="1" s="1"/>
  <c r="G57" i="12"/>
  <c r="M57" i="12" s="1"/>
  <c r="M56" i="12" s="1"/>
  <c r="I57" i="12"/>
  <c r="I56" i="12" s="1"/>
  <c r="K57" i="12"/>
  <c r="K56" i="12" s="1"/>
  <c r="O57" i="12"/>
  <c r="O56" i="12" s="1"/>
  <c r="Q57" i="12"/>
  <c r="Q56" i="12" s="1"/>
  <c r="V57" i="12"/>
  <c r="V56" i="12" s="1"/>
  <c r="G60" i="12"/>
  <c r="I54" i="1" s="1"/>
  <c r="O60" i="12"/>
  <c r="G61" i="12"/>
  <c r="M61" i="12" s="1"/>
  <c r="M60" i="12" s="1"/>
  <c r="I61" i="12"/>
  <c r="I60" i="12" s="1"/>
  <c r="K61" i="12"/>
  <c r="K60" i="12" s="1"/>
  <c r="O61" i="12"/>
  <c r="Q61" i="12"/>
  <c r="Q60" i="12" s="1"/>
  <c r="V61" i="12"/>
  <c r="V60" i="12" s="1"/>
  <c r="V64" i="12"/>
  <c r="G65" i="12"/>
  <c r="M65" i="12" s="1"/>
  <c r="M64" i="12" s="1"/>
  <c r="I65" i="12"/>
  <c r="I64" i="12" s="1"/>
  <c r="K65" i="12"/>
  <c r="K64" i="12" s="1"/>
  <c r="O65" i="12"/>
  <c r="O64" i="12" s="1"/>
  <c r="Q65" i="12"/>
  <c r="Q64" i="12" s="1"/>
  <c r="V65" i="12"/>
  <c r="G69" i="12"/>
  <c r="M69" i="12" s="1"/>
  <c r="I69" i="12"/>
  <c r="I68" i="12" s="1"/>
  <c r="K69" i="12"/>
  <c r="O69" i="12"/>
  <c r="Q69" i="12"/>
  <c r="Q68" i="12" s="1"/>
  <c r="V69" i="12"/>
  <c r="G73" i="12"/>
  <c r="I73" i="12"/>
  <c r="K73" i="12"/>
  <c r="K68" i="12" s="1"/>
  <c r="O73" i="12"/>
  <c r="Q73" i="12"/>
  <c r="V73" i="12"/>
  <c r="V68" i="12" s="1"/>
  <c r="G76" i="12"/>
  <c r="I57" i="1" s="1"/>
  <c r="Q76" i="12"/>
  <c r="G77" i="12"/>
  <c r="M77" i="12" s="1"/>
  <c r="I77" i="12"/>
  <c r="K77" i="12"/>
  <c r="O77" i="12"/>
  <c r="O76" i="12" s="1"/>
  <c r="Q77" i="12"/>
  <c r="V77" i="12"/>
  <c r="G80" i="12"/>
  <c r="M80" i="12" s="1"/>
  <c r="I80" i="12"/>
  <c r="K80" i="12"/>
  <c r="O80" i="12"/>
  <c r="Q80" i="12"/>
  <c r="V80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V84" i="12" s="1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4" i="12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100" i="12"/>
  <c r="M100" i="12" s="1"/>
  <c r="I100" i="12"/>
  <c r="K100" i="12"/>
  <c r="O100" i="12"/>
  <c r="Q100" i="12"/>
  <c r="V100" i="12"/>
  <c r="V90" i="12" s="1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I119" i="12"/>
  <c r="G120" i="12"/>
  <c r="M120" i="12" s="1"/>
  <c r="M119" i="12" s="1"/>
  <c r="I120" i="12"/>
  <c r="K120" i="12"/>
  <c r="K119" i="12" s="1"/>
  <c r="O120" i="12"/>
  <c r="O119" i="12" s="1"/>
  <c r="Q120" i="12"/>
  <c r="Q119" i="12" s="1"/>
  <c r="V120" i="12"/>
  <c r="V119" i="12" s="1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O161" i="12"/>
  <c r="O158" i="12" s="1"/>
  <c r="Q161" i="12"/>
  <c r="V161" i="12"/>
  <c r="G162" i="12"/>
  <c r="M162" i="12" s="1"/>
  <c r="I162" i="12"/>
  <c r="I158" i="12" s="1"/>
  <c r="K162" i="12"/>
  <c r="O162" i="12"/>
  <c r="Q162" i="12"/>
  <c r="V162" i="12"/>
  <c r="G165" i="12"/>
  <c r="I165" i="12"/>
  <c r="K165" i="12"/>
  <c r="M165" i="12"/>
  <c r="O165" i="12"/>
  <c r="Q165" i="12"/>
  <c r="V165" i="12"/>
  <c r="G166" i="12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2" i="12"/>
  <c r="I172" i="12"/>
  <c r="I171" i="12" s="1"/>
  <c r="K172" i="12"/>
  <c r="O172" i="12"/>
  <c r="Q172" i="12"/>
  <c r="Q171" i="12" s="1"/>
  <c r="V172" i="12"/>
  <c r="G173" i="12"/>
  <c r="M173" i="12" s="1"/>
  <c r="I173" i="12"/>
  <c r="K173" i="12"/>
  <c r="K171" i="12" s="1"/>
  <c r="O173" i="12"/>
  <c r="Q173" i="12"/>
  <c r="V173" i="12"/>
  <c r="I175" i="12"/>
  <c r="K175" i="12"/>
  <c r="G176" i="12"/>
  <c r="M176" i="12" s="1"/>
  <c r="M175" i="12" s="1"/>
  <c r="I176" i="12"/>
  <c r="K176" i="12"/>
  <c r="O176" i="12"/>
  <c r="O175" i="12" s="1"/>
  <c r="Q176" i="12"/>
  <c r="Q175" i="12" s="1"/>
  <c r="V176" i="12"/>
  <c r="V175" i="12" s="1"/>
  <c r="Q177" i="12"/>
  <c r="G178" i="12"/>
  <c r="M178" i="12" s="1"/>
  <c r="I178" i="12"/>
  <c r="K178" i="12"/>
  <c r="K177" i="12" s="1"/>
  <c r="O178" i="12"/>
  <c r="O177" i="12" s="1"/>
  <c r="Q178" i="12"/>
  <c r="V178" i="12"/>
  <c r="V177" i="12" s="1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O180" i="12" s="1"/>
  <c r="Q188" i="12"/>
  <c r="V188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6" i="12"/>
  <c r="I196" i="12"/>
  <c r="K196" i="12"/>
  <c r="O196" i="12"/>
  <c r="O190" i="12" s="1"/>
  <c r="Q196" i="12"/>
  <c r="V196" i="12"/>
  <c r="G198" i="12"/>
  <c r="M198" i="12" s="1"/>
  <c r="I198" i="12"/>
  <c r="I190" i="12" s="1"/>
  <c r="K198" i="12"/>
  <c r="O198" i="12"/>
  <c r="Q198" i="12"/>
  <c r="V198" i="12"/>
  <c r="G199" i="12"/>
  <c r="I70" i="1" s="1"/>
  <c r="O199" i="12"/>
  <c r="G200" i="12"/>
  <c r="M200" i="12" s="1"/>
  <c r="M199" i="12" s="1"/>
  <c r="I200" i="12"/>
  <c r="I199" i="12" s="1"/>
  <c r="K200" i="12"/>
  <c r="K199" i="12" s="1"/>
  <c r="O200" i="12"/>
  <c r="Q200" i="12"/>
  <c r="Q199" i="12" s="1"/>
  <c r="V200" i="12"/>
  <c r="V199" i="12" s="1"/>
  <c r="V202" i="12"/>
  <c r="G203" i="12"/>
  <c r="M203" i="12" s="1"/>
  <c r="M202" i="12" s="1"/>
  <c r="I203" i="12"/>
  <c r="I202" i="12" s="1"/>
  <c r="K203" i="12"/>
  <c r="K202" i="12" s="1"/>
  <c r="O203" i="12"/>
  <c r="O202" i="12" s="1"/>
  <c r="Q203" i="12"/>
  <c r="Q202" i="12" s="1"/>
  <c r="V203" i="12"/>
  <c r="G208" i="12"/>
  <c r="M208" i="12" s="1"/>
  <c r="I208" i="12"/>
  <c r="K208" i="12"/>
  <c r="O208" i="12"/>
  <c r="Q208" i="12"/>
  <c r="Q207" i="12" s="1"/>
  <c r="V208" i="12"/>
  <c r="G210" i="12"/>
  <c r="I210" i="12"/>
  <c r="I207" i="12" s="1"/>
  <c r="K210" i="12"/>
  <c r="K207" i="12" s="1"/>
  <c r="O210" i="12"/>
  <c r="Q210" i="12"/>
  <c r="V210" i="12"/>
  <c r="V207" i="12" s="1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21" i="12"/>
  <c r="M221" i="12" s="1"/>
  <c r="I221" i="12"/>
  <c r="I220" i="12" s="1"/>
  <c r="K221" i="12"/>
  <c r="K220" i="12" s="1"/>
  <c r="O221" i="12"/>
  <c r="Q221" i="12"/>
  <c r="V221" i="12"/>
  <c r="V220" i="12" s="1"/>
  <c r="G222" i="12"/>
  <c r="I222" i="12"/>
  <c r="K222" i="12"/>
  <c r="M222" i="12"/>
  <c r="O222" i="12"/>
  <c r="Q222" i="12"/>
  <c r="V222" i="12"/>
  <c r="G223" i="12"/>
  <c r="G220" i="12" s="1"/>
  <c r="I74" i="1" s="1"/>
  <c r="I19" i="1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I227" i="12"/>
  <c r="K227" i="12"/>
  <c r="O227" i="12"/>
  <c r="Q227" i="12"/>
  <c r="V227" i="12"/>
  <c r="G228" i="12"/>
  <c r="M228" i="12" s="1"/>
  <c r="I228" i="12"/>
  <c r="K228" i="12"/>
  <c r="O228" i="12"/>
  <c r="Q228" i="12"/>
  <c r="Q224" i="12" s="1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AE233" i="12"/>
  <c r="F41" i="1" s="1"/>
  <c r="H40" i="1"/>
  <c r="K224" i="12" l="1"/>
  <c r="O147" i="12"/>
  <c r="Q122" i="12"/>
  <c r="O211" i="12"/>
  <c r="K147" i="12"/>
  <c r="O84" i="12"/>
  <c r="I147" i="12"/>
  <c r="K122" i="12"/>
  <c r="Q220" i="12"/>
  <c r="I211" i="12"/>
  <c r="Q147" i="12"/>
  <c r="G90" i="12"/>
  <c r="I59" i="1" s="1"/>
  <c r="AF233" i="12"/>
  <c r="G41" i="1" s="1"/>
  <c r="Q211" i="12"/>
  <c r="M172" i="12"/>
  <c r="M171" i="12" s="1"/>
  <c r="G171" i="12"/>
  <c r="I65" i="1" s="1"/>
  <c r="G164" i="12"/>
  <c r="I64" i="1" s="1"/>
  <c r="G119" i="12"/>
  <c r="I60" i="1" s="1"/>
  <c r="I76" i="12"/>
  <c r="Q47" i="12"/>
  <c r="M48" i="12"/>
  <c r="M47" i="12" s="1"/>
  <c r="G47" i="12"/>
  <c r="I52" i="1" s="1"/>
  <c r="M12" i="12"/>
  <c r="M8" i="12" s="1"/>
  <c r="I8" i="12"/>
  <c r="G190" i="12"/>
  <c r="I69" i="1" s="1"/>
  <c r="V190" i="12"/>
  <c r="I180" i="12"/>
  <c r="I177" i="12"/>
  <c r="O171" i="12"/>
  <c r="I164" i="12"/>
  <c r="O164" i="12"/>
  <c r="Q158" i="12"/>
  <c r="I122" i="12"/>
  <c r="O122" i="12"/>
  <c r="M76" i="12"/>
  <c r="Q26" i="12"/>
  <c r="O220" i="12"/>
  <c r="G207" i="12"/>
  <c r="I72" i="1" s="1"/>
  <c r="I18" i="1" s="1"/>
  <c r="Q190" i="12"/>
  <c r="K180" i="12"/>
  <c r="Q180" i="12"/>
  <c r="Q164" i="12"/>
  <c r="V147" i="12"/>
  <c r="V122" i="12"/>
  <c r="G68" i="12"/>
  <c r="I56" i="1" s="1"/>
  <c r="K47" i="12"/>
  <c r="V26" i="12"/>
  <c r="G224" i="12"/>
  <c r="I75" i="1" s="1"/>
  <c r="I20" i="1" s="1"/>
  <c r="V224" i="12"/>
  <c r="K211" i="12"/>
  <c r="M180" i="12"/>
  <c r="V171" i="12"/>
  <c r="K164" i="12"/>
  <c r="K158" i="12"/>
  <c r="I90" i="12"/>
  <c r="O90" i="12"/>
  <c r="I84" i="12"/>
  <c r="K76" i="12"/>
  <c r="G26" i="12"/>
  <c r="I51" i="1" s="1"/>
  <c r="K26" i="12"/>
  <c r="Q8" i="12"/>
  <c r="I224" i="12"/>
  <c r="O224" i="12"/>
  <c r="G211" i="12"/>
  <c r="I73" i="1" s="1"/>
  <c r="V211" i="12"/>
  <c r="O207" i="12"/>
  <c r="G202" i="12"/>
  <c r="I71" i="1" s="1"/>
  <c r="K190" i="12"/>
  <c r="V180" i="12"/>
  <c r="M177" i="12"/>
  <c r="G177" i="12"/>
  <c r="I67" i="1" s="1"/>
  <c r="V164" i="12"/>
  <c r="G158" i="12"/>
  <c r="I63" i="1" s="1"/>
  <c r="V158" i="12"/>
  <c r="K90" i="12"/>
  <c r="Q90" i="12"/>
  <c r="K84" i="12"/>
  <c r="Q84" i="12"/>
  <c r="V76" i="12"/>
  <c r="O68" i="12"/>
  <c r="G64" i="12"/>
  <c r="I55" i="1" s="1"/>
  <c r="V47" i="12"/>
  <c r="I47" i="12"/>
  <c r="I26" i="12"/>
  <c r="O26" i="12"/>
  <c r="O8" i="12"/>
  <c r="H41" i="1"/>
  <c r="I41" i="1" s="1"/>
  <c r="G39" i="1"/>
  <c r="G43" i="1" s="1"/>
  <c r="G25" i="1" s="1"/>
  <c r="A25" i="1" s="1"/>
  <c r="A26" i="1" s="1"/>
  <c r="G26" i="1" s="1"/>
  <c r="G42" i="1"/>
  <c r="H42" i="1" s="1"/>
  <c r="I42" i="1" s="1"/>
  <c r="G23" i="1"/>
  <c r="M147" i="12"/>
  <c r="M122" i="12"/>
  <c r="M84" i="12"/>
  <c r="M227" i="12"/>
  <c r="M224" i="12" s="1"/>
  <c r="M223" i="12"/>
  <c r="M220" i="12" s="1"/>
  <c r="G175" i="12"/>
  <c r="I66" i="1" s="1"/>
  <c r="G147" i="12"/>
  <c r="I62" i="1" s="1"/>
  <c r="G122" i="12"/>
  <c r="I61" i="1" s="1"/>
  <c r="G180" i="12"/>
  <c r="I68" i="1" s="1"/>
  <c r="G84" i="12"/>
  <c r="I58" i="1" s="1"/>
  <c r="I76" i="1" s="1"/>
  <c r="G8" i="12"/>
  <c r="I50" i="1" s="1"/>
  <c r="I16" i="1" s="1"/>
  <c r="M214" i="12"/>
  <c r="M211" i="12" s="1"/>
  <c r="M210" i="12"/>
  <c r="M207" i="12" s="1"/>
  <c r="M196" i="12"/>
  <c r="M190" i="12" s="1"/>
  <c r="M166" i="12"/>
  <c r="M164" i="12" s="1"/>
  <c r="M161" i="12"/>
  <c r="M158" i="12" s="1"/>
  <c r="M94" i="12"/>
  <c r="M90" i="12" s="1"/>
  <c r="M73" i="12"/>
  <c r="M68" i="12" s="1"/>
  <c r="M31" i="12"/>
  <c r="M26" i="12" s="1"/>
  <c r="J28" i="1"/>
  <c r="J26" i="1"/>
  <c r="G38" i="1"/>
  <c r="F38" i="1"/>
  <c r="J23" i="1"/>
  <c r="J24" i="1"/>
  <c r="J25" i="1"/>
  <c r="J27" i="1"/>
  <c r="E24" i="1"/>
  <c r="E26" i="1"/>
  <c r="J75" i="1" l="1"/>
  <c r="J58" i="1"/>
  <c r="I21" i="1"/>
  <c r="G28" i="1"/>
  <c r="G233" i="12"/>
  <c r="I17" i="1"/>
  <c r="H39" i="1"/>
  <c r="I39" i="1" s="1"/>
  <c r="I43" i="1" s="1"/>
  <c r="J39" i="1" s="1"/>
  <c r="J43" i="1" s="1"/>
  <c r="J42" i="1"/>
  <c r="J60" i="1"/>
  <c r="J64" i="1"/>
  <c r="J50" i="1"/>
  <c r="J52" i="1"/>
  <c r="J68" i="1"/>
  <c r="J69" i="1"/>
  <c r="J53" i="1"/>
  <c r="J74" i="1"/>
  <c r="J54" i="1"/>
  <c r="J66" i="1"/>
  <c r="J61" i="1"/>
  <c r="J51" i="1"/>
  <c r="J57" i="1"/>
  <c r="J55" i="1"/>
  <c r="J62" i="1"/>
  <c r="J63" i="1"/>
  <c r="J65" i="1"/>
  <c r="J70" i="1"/>
  <c r="J56" i="1"/>
  <c r="J72" i="1"/>
  <c r="J59" i="1"/>
  <c r="J67" i="1"/>
  <c r="J71" i="1"/>
  <c r="J73" i="1"/>
  <c r="A23" i="1"/>
  <c r="A24" i="1" s="1"/>
  <c r="G24" i="1" s="1"/>
  <c r="A27" i="1" s="1"/>
  <c r="A29" i="1" s="1"/>
  <c r="G29" i="1" s="1"/>
  <c r="G27" i="1" s="1"/>
  <c r="J41" i="1" l="1"/>
  <c r="H43" i="1"/>
  <c r="J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99D0B05F-5986-4EAB-AA35-EAC828E32C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53C893-0E79-45C6-8E10-01EE02400E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<sst xmlns="http://schemas.openxmlformats.org/spreadsheetml/2006/main" count="1282" uniqueCount="478">
  <si>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</si>
  <si>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</si>
  <si>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</si>
  <si>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</si>
  <si>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</si>
  <si>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</si>
  <si>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</si>
  <si>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</si>
  <si>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</si>
  <si>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</si>
  <si>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</si>
  <si>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</si>
  <si>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</si>
  <si>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</si>
  <si>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</si>
  <si>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</si>
  <si>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</si>
  <si>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</si>
  <si>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</si>
  <si>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</si>
  <si>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</si>
  <si>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</si>
  <si>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</si>
  <si>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</si>
  <si>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</si>
  <si>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</si>
  <si>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</si>
  <si>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</si>
  <si>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</si>
  <si>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</si>
  <si>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</si>
  <si>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</si>
  <si>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</si>
  <si>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</si>
  <si>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</si>
  <si>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</si>
  <si>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</si>
  <si>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</si>
  <si>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</si>
  <si>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</si>
  <si>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</si>
  <si>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</si>
  <si>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</si>
  <si>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</si>
  <si>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Hydroizolace spodní stavby </t>
  </si>
  <si>
    <t>SO01</t>
  </si>
  <si>
    <t xml:space="preserve">Stavební úpravy </t>
  </si>
  <si>
    <t>Objekt:</t>
  </si>
  <si>
    <t>Rozpočet:</t>
  </si>
  <si>
    <t xml:space="preserve">Ing. Lukáš Kosub </t>
  </si>
  <si>
    <t>B0020/2021</t>
  </si>
  <si>
    <t>Č.P. 370 Lískovec -stavební úpravy (hydriizolace spodní stavby)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</si>
  <si>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</si>
  <si>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</si>
  <si>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</si>
  <si>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</si>
  <si>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</si>
  <si>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</si>
  <si>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OVAPROX s.r.o.</t>
  </si>
  <si>
    <t>U Cementárny 1303/16</t>
  </si>
  <si>
    <t>Ostrava-Vítkovice</t>
  </si>
  <si>
    <t>70300</t>
  </si>
  <si>
    <t>07855150</t>
  </si>
  <si>
    <t>CZ07855150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</si>
  <si>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</si>
  <si>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</si>
  <si>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</si>
  <si>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</si>
  <si>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</si>
  <si>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</si>
  <si>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</si>
  <si>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</si>
  <si>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</si>
  <si>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</si>
  <si>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</si>
  <si>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</si>
  <si>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</si>
  <si>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</si>
  <si>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</si>
  <si>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</si>
  <si>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</si>
  <si>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</si>
  <si>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</si>
  <si>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</si>
  <si>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</si>
  <si>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</si>
  <si>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</si>
  <si>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</si>
  <si>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</si>
  <si>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</si>
  <si>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</si>
  <si>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</si>
  <si>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</si>
  <si>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</si>
  <si>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</si>
  <si>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723</t>
  </si>
  <si>
    <t>Vnitřní plynovod</t>
  </si>
  <si>
    <t>725</t>
  </si>
  <si>
    <t>Zařizovací předměty</t>
  </si>
  <si>
    <t>728</t>
  </si>
  <si>
    <t>Vzduchotechnika</t>
  </si>
  <si>
    <t>731</t>
  </si>
  <si>
    <t>Kotelny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</si>
  <si>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</si>
  <si>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</si>
  <si>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</si>
  <si>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</si>
  <si>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</si>
  <si>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</si>
  <si>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</si>
  <si>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</si>
  <si>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</si>
  <si>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</si>
  <si>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</si>
  <si>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</si>
  <si>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</si>
  <si>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</si>
  <si>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</si>
  <si>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</si>
  <si>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</si>
  <si>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</si>
  <si>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</si>
  <si>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</si>
  <si>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</si>
  <si>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</si>
  <si>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</si>
  <si>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</si>
  <si>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</si>
  <si>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</si>
  <si>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</si>
  <si>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</si>
  <si>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</si>
  <si>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</si>
  <si>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</si>
  <si>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</si>
  <si>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</si>
  <si>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</si>
  <si>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</si>
  <si>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</si>
  <si>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</si>
  <si>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</si>
  <si>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</si>
  <si>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</si>
  <si>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</si>
  <si>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</si>
  <si>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</si>
  <si>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</si>
  <si>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</si>
  <si>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</si>
  <si>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</si>
  <si>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</si>
  <si>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</si>
  <si>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21/ I</t>
  </si>
  <si>
    <t>Práce</t>
  </si>
  <si>
    <t>POL1_</t>
  </si>
  <si>
    <t>s přemístěním hmot na skládku na vzdálenost do 3 m nebo s naložením na dopravní prostředek</t>
  </si>
  <si>
    <t>SPI</t>
  </si>
  <si>
    <t>9,79*2,1</t>
  </si>
  <si>
    <t>VV</t>
  </si>
  <si>
    <t>113107330R00</t>
  </si>
  <si>
    <t>Odstranění podkladů nebo krytů z kameniva těženého, v ploše jednotlivě do 50 m2, tloušťka vrstvy 300 mm</t>
  </si>
  <si>
    <t>2*9,79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</si>
  <si>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</si>
  <si>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</si>
  <si>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</si>
  <si>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</si>
  <si>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</si>
  <si>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1,4*3,3*9,79</t>
  </si>
  <si>
    <t>2*1,75*9,32</t>
  </si>
  <si>
    <t>8,5*0,5*1</t>
  </si>
  <si>
    <t>6*0,5*1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</si>
  <si>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</si>
  <si>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</si>
  <si>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</si>
  <si>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1,4*3*9,79</t>
  </si>
  <si>
    <t>212572111R00</t>
  </si>
  <si>
    <t>Lože pro trativody ze štěrkopísku tříděného</t>
  </si>
  <si>
    <t>800-2</t>
  </si>
  <si>
    <t>(10+9,5+8,5+6)*0,3*0,55</t>
  </si>
  <si>
    <t>212753114R00</t>
  </si>
  <si>
    <t>Plastové drenážní trubky montáž ohebné plastové drenážní trubky do rýhy, DN 100, bez lože</t>
  </si>
  <si>
    <t>m</t>
  </si>
  <si>
    <t>827-1</t>
  </si>
  <si>
    <t>10+9,5+8,5+6</t>
  </si>
  <si>
    <t>212971121R00</t>
  </si>
  <si>
    <t>Zřízení opláštění odvod. trativodů z geotextilie o sklonu přes 1:2,5, při rozvinuté šířce opláštění od 0 do 2,5 m</t>
  </si>
  <si>
    <t>v rýze nebo v zářezu se stěnami,</t>
  </si>
  <si>
    <t>(10+9,5+8,5+6)*1,7</t>
  </si>
  <si>
    <t>216904112R00</t>
  </si>
  <si>
    <t xml:space="preserve">Očištění ploch tlak. vodou nebo stlač. vzduchem očištění tlakovou vodou, zdiva stěn a rubu kleneb,  </t>
  </si>
  <si>
    <t>Odkaz na mn. položky pořadí 36 : 79,95300</t>
  </si>
  <si>
    <t>273323411RV1</t>
  </si>
  <si>
    <t>Beton základových desek železový vodostavební třídy C 25/30, stupeň chemické odolnosti  X0,XC1-4,XD1-2,XF1,XA1-2</t>
  </si>
  <si>
    <t>801-1</t>
  </si>
  <si>
    <t>bez dodávky a uložení výztuže</t>
  </si>
  <si>
    <t>2*0,1*(19,24+17,18)</t>
  </si>
  <si>
    <t>281606212R00</t>
  </si>
  <si>
    <t>Injektování zdiva proti vzlínající vlhkosti nízkotlakovou injektáží, cihelného zdiva, tloušťky do 600 mm</t>
  </si>
  <si>
    <t>801-4</t>
  </si>
  <si>
    <t>16</t>
  </si>
  <si>
    <t>212753122RV1</t>
  </si>
  <si>
    <t xml:space="preserve">Rozebrání a zpětná montáž kanalizačních šachtic a kanalizace dle PD </t>
  </si>
  <si>
    <t>kpl</t>
  </si>
  <si>
    <t>Vlastní</t>
  </si>
  <si>
    <t>Indiv</t>
  </si>
  <si>
    <t>281606215RV1</t>
  </si>
  <si>
    <t>Nízkotlaká injektáž cihelného zdiva tl. do 60 cm</t>
  </si>
  <si>
    <t xml:space="preserve">m2    </t>
  </si>
  <si>
    <t>28611211R</t>
  </si>
  <si>
    <t>trubka plastová drenážní PVC-U; ohebná; korugovaná, s hladkým dnem; perforovaná z 2/3; DN 100,0 mm</t>
  </si>
  <si>
    <t>SPCM</t>
  </si>
  <si>
    <t>Specifikace</t>
  </si>
  <si>
    <t>POL3_</t>
  </si>
  <si>
    <t>Odkaz na mn. položky pořadí 6 : 34,00000*1,2</t>
  </si>
  <si>
    <t>69366199R</t>
  </si>
  <si>
    <t>geotextilie PP; funkce separační, ochranná, výztužná, filtrační; plošná hmotnost 500 g/m2; zpevněná oboustranně</t>
  </si>
  <si>
    <t>Odkaz na mn. položky pořadí 7 : 57,80000*1,25</t>
  </si>
  <si>
    <t>310239411RT1</t>
  </si>
  <si>
    <t>Zazdívka otvorů o ploše přes 1 m2 do 4 m2 ve zdivu nadzákladovém cihlami pálenými pro jakoukoliv maltu cementovou</t>
  </si>
  <si>
    <t>včetně pomocného pracovního lešení</t>
  </si>
  <si>
    <t>0,5*1,25*(2,1+1,8)</t>
  </si>
  <si>
    <t>311101212R00</t>
  </si>
  <si>
    <t>Vytvoření prostupů ve zdech monolitických o vnější průřezové ploše přes 0,02 m2 do 0,05 m2</t>
  </si>
  <si>
    <t>nebo suchých kanálků vodorovných, šikmých, obloukových, zalomených i svislých v nosných, výplňových, obkladových, půdních apod. ve zdech z monolitického betonu nebo železobetonu, trvale osazených, vložkami nasraz z dutinových tvarovek, trub, prefabrikovaných dílců (rozlišení položek je podle jejich průřezové plochy) apod., bez jejich dodání, včetně polohového zajištění v bednění při betonáži,</t>
  </si>
  <si>
    <t>355341121RV1</t>
  </si>
  <si>
    <t>Žlaby stokové beton C 25/30 nad 50 cm ve výkopu</t>
  </si>
  <si>
    <t>0,125*0,55*9,79</t>
  </si>
  <si>
    <t>0,125*0,55*9,32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</si>
  <si>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</si>
  <si>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</si>
  <si>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</si>
  <si>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20,55900</t>
  </si>
  <si>
    <t>602015105R00</t>
  </si>
  <si>
    <t>Omítka stěn z hotových směsí podhoz pod sanační omítky,  , 100% krytí, tloušťka vrstvy 5 mm, šedá</t>
  </si>
  <si>
    <t>po jednotlivých vrstvách</t>
  </si>
  <si>
    <t>2,86*(9,59+9,59+3,9+3,9)</t>
  </si>
  <si>
    <t>612434133RT1</t>
  </si>
  <si>
    <t xml:space="preserve">Omítkový sanační systém pro vnitřní zdivo sanační podhoz, sanační omítka vyrovnávací tl. 20 mm, sanační omítka tl. 20 mm,  </t>
  </si>
  <si>
    <t>2,85*(1,4+1,4+0,8)</t>
  </si>
  <si>
    <t>10</t>
  </si>
  <si>
    <t>620451111R00</t>
  </si>
  <si>
    <t>Omítky cementové omítka cementová zatřená na zdivu nebo betonu, hrubá</t>
  </si>
  <si>
    <t>821-1</t>
  </si>
  <si>
    <t>stěn a podhledů, zatřená dřevěným hladítkem na zdivu nebo betonu, ochranná na svislé a šikmé izolaci s cementovým podkladním postřikem a popř. s vypálením povrchu ocelovým hladítkem,</t>
  </si>
  <si>
    <t>9,79*3,8</t>
  </si>
  <si>
    <t>2,04*9,32</t>
  </si>
  <si>
    <t>622311519RV1</t>
  </si>
  <si>
    <t>Zateplení soklu extrudovaným polystyrénem, tloušťky 50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</si>
  <si>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</si>
  <si>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0,6*(9,79+9,32)</t>
  </si>
  <si>
    <t>631362021R00</t>
  </si>
  <si>
    <t>Výztuž mazanin z betonů a z lehkých betonů ze svařovaných sítí ze svařovaných sítí</t>
  </si>
  <si>
    <t>t</t>
  </si>
  <si>
    <t>včetně distančních prvků</t>
  </si>
  <si>
    <t>2*(19,24+17,18)*0,0044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</si>
  <si>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</si>
  <si>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</si>
  <si>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</si>
  <si>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4,9*2,5*0,53</t>
  </si>
  <si>
    <t>3,88*1,4*0,53</t>
  </si>
  <si>
    <t>892601121R00</t>
  </si>
  <si>
    <t>Čištění kanalizace do DN 200, do 15 m</t>
  </si>
  <si>
    <t>úsek</t>
  </si>
  <si>
    <t>894432111R00</t>
  </si>
  <si>
    <t>Osazení plastových šachet revizních průměr 315 mm</t>
  </si>
  <si>
    <t>kus</t>
  </si>
  <si>
    <t>28697101.AR</t>
  </si>
  <si>
    <t>dno šachetní pravý,levý přítok; PP; T2; DN = 356,0 mm; l = 578 mm; š = 612 mm; h = 290 mm; DN žlabu 160 mm</t>
  </si>
  <si>
    <t>28697103.AR</t>
  </si>
  <si>
    <t>trubka plastová kanalizační PVC-U; korugovaná; D = 353,0 mm; l = 1250,0 mm</t>
  </si>
  <si>
    <t>28697145R</t>
  </si>
  <si>
    <t>poklop kanalizační do šachtové roury; DN šachty 315 mm; PP; únosnost 1 500 kg; bez odvětrání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</si>
  <si>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</si>
  <si>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</si>
  <si>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</si>
  <si>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</si>
  <si>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9,79*3,7</t>
  </si>
  <si>
    <t>962031116R00</t>
  </si>
  <si>
    <t>Bourání příček z cihel pálených plných, tloušťky 140 mm</t>
  </si>
  <si>
    <t>2,85*(3,9+2,2)</t>
  </si>
  <si>
    <t>962032551R00</t>
  </si>
  <si>
    <t xml:space="preserve">Bourání zdiva nadzákladového z pórobetonových tvárnic,  </t>
  </si>
  <si>
    <t>nebo vybourání otvorů průřezové plochy přes 4 m2 ve zdivu nadzákladovém, včetně pomocného lešení o výšce podlahy do 1900 mm a pro zatížení do 1,5 kPa  (150 kg/m2)</t>
  </si>
  <si>
    <t>1,25*0,4*(21+1,8)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</si>
  <si>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</si>
  <si>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</si>
  <si>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</si>
  <si>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0,15*1,95*3,3</t>
  </si>
  <si>
    <t>0,15*1,95*3</t>
  </si>
  <si>
    <t>965042231RT3</t>
  </si>
  <si>
    <t>Bourání podkladů pod dlažby nebo litých celistvých dlažeb a mazanin  betonových nebo z litého asfaltu, tloušťky přes 100 mm, plochy do 4 m2</t>
  </si>
  <si>
    <t>0,2*4,54*3,9+0,2*1,02*1,8</t>
  </si>
  <si>
    <t>965081702R00</t>
  </si>
  <si>
    <t>Soklíků z dlažeb keramických tloušťky do 10 mm, výšky do 100 mm</t>
  </si>
  <si>
    <t>9,79+9,32</t>
  </si>
  <si>
    <t>978013191R00</t>
  </si>
  <si>
    <t>Otlučení omítek vápenných nebo vápenocementových vnitřních s vyškrabáním spár, s očištěním zdiva stěn, v rozsahu do 100 %</t>
  </si>
  <si>
    <t>2,85*(5,56+5,56+0,3+3,88+3,88+3,9+3,9)</t>
  </si>
  <si>
    <t>0,85*(1,4+1,4+0,8)</t>
  </si>
  <si>
    <t>978015291R00</t>
  </si>
  <si>
    <t>Otlučení omítek vápenných nebo vápenocementových vnějších s vyškrabáním spár, s očištěním zdiva_x000D_
 1. až 4. stupni složitosti, v rozsahu do 100 %</t>
  </si>
  <si>
    <t>Odkaz na mn. položky pořadí 21 : 56,21480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</si>
  <si>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</si>
  <si>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</si>
  <si>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</si>
  <si>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2*(1,4+1,4+0,8)</t>
  </si>
  <si>
    <t>96-01</t>
  </si>
  <si>
    <t>Čištění spár cihelného zdiva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</si>
  <si>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</si>
  <si>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</si>
  <si>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</si>
  <si>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</si>
  <si>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</si>
  <si>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</si>
  <si>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</si>
  <si>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</si>
  <si>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9,79*3,8*2</t>
  </si>
  <si>
    <t>2,04*9,32*2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</si>
  <si>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</si>
  <si>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</si>
  <si>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0.08, 0.09 : 19,24+17,18</t>
  </si>
  <si>
    <t>711132311R00</t>
  </si>
  <si>
    <t>Provedení izolace proti zemní vlhkosti pásy na sucho svislá,  , nopovou fólií včetně uchycovacích prvků</t>
  </si>
  <si>
    <t>711141559R00</t>
  </si>
  <si>
    <t xml:space="preserve">Provedení izolace proti zemní vlhkosti pásy přitavením vodorovná, 1 vrstva, bez dodávky izolačních pásů,  </t>
  </si>
  <si>
    <t>Odkaz na mn. položky pořadí 42 : 36,42000</t>
  </si>
  <si>
    <t>711142559RT1</t>
  </si>
  <si>
    <t xml:space="preserve">Provedení izolace proti zemní vlhkosti pásy přitavením svislá, 1 vrstva, bez dodávky izolačních pásů,  </t>
  </si>
  <si>
    <t>9,32*2,04</t>
  </si>
  <si>
    <t>711142559RT2</t>
  </si>
  <si>
    <t xml:space="preserve">Provedení izolace proti zemní vlhkosti pásy přitavením svislá, 2 vrstvy, bez dodávky izolačních pásů,  </t>
  </si>
  <si>
    <t>711747067R00</t>
  </si>
  <si>
    <t>Provedení detailů pásy přitavením opracování trubních prostupů pod těsnící objímkou_x000D_
 D do 300 mm, natavení asfaltového izolačního pásu</t>
  </si>
  <si>
    <t>711823121RT9</t>
  </si>
  <si>
    <t>Montáž nopové fólie svisle, včetně dodávky fólie GUTTABETA S</t>
  </si>
  <si>
    <t>Kalkul</t>
  </si>
  <si>
    <t>2*0,8</t>
  </si>
  <si>
    <t>28348245R</t>
  </si>
  <si>
    <t>prostup kabelový plast; průměr prostupu 125 mm; límec živičný; výška nad izolaci 480 mm; hloubka pod izolaci 180 mm</t>
  </si>
  <si>
    <t>62852251R</t>
  </si>
  <si>
    <t>pás izolační z modifikovaného asfaltu natavitelný; nosná vložka polyesterové rouno; horní strana jemný minerální posyp; spodní strana PE fólie; tl. 4,0 mm</t>
  </si>
  <si>
    <t>Odkaz na mn. položky pořadí 44 : 36,42000*1,2</t>
  </si>
  <si>
    <t>Odkaz na mn. položky pořadí 45 : 19,01280*1,2</t>
  </si>
  <si>
    <t>Odkaz na mn. položky pořadí 46 : 37,20200*1,2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</si>
  <si>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</si>
  <si>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</si>
  <si>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</si>
  <si>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721171809R00</t>
  </si>
  <si>
    <t>Demontáž potrubí z novodurových trub přes D 114 mm do D 160 mm</t>
  </si>
  <si>
    <t>800-721</t>
  </si>
  <si>
    <t>odpadního nebo připojovacího,</t>
  </si>
  <si>
    <t>5+15</t>
  </si>
  <si>
    <t>721176222R00</t>
  </si>
  <si>
    <t>Potrubí KG svodné (ležaté) v zemi vnější průměr D 110 mm, tloušťka stěny 3,2 mm, DN 100</t>
  </si>
  <si>
    <t>včetně tvarovek, objímek. Bez zednických výpomocí.</t>
  </si>
  <si>
    <t>721194109R00</t>
  </si>
  <si>
    <t>Zřízení přípojek na potrubí D 110  mm, materiál ve specifikaci</t>
  </si>
  <si>
    <t>vyvedení a upevnění odpadních výpustek,</t>
  </si>
  <si>
    <t>721223423RT1</t>
  </si>
  <si>
    <t>Vpusť podlahová se zápachovou uzávěrkou průměr 50, 75 110 mm, se svislým odtokem,123x123mm/115x115mm, včetně dodávky materiálu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</si>
  <si>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</si>
  <si>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</si>
  <si>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</si>
  <si>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723120804R00</t>
  </si>
  <si>
    <t>Demontáž potrubí svařovaného z trubek závitových do DN 25</t>
  </si>
  <si>
    <t>728112811R00</t>
  </si>
  <si>
    <t>Demontáž potrubí plechového kruhového do průměru d 100 mm</t>
  </si>
  <si>
    <t>800-728</t>
  </si>
  <si>
    <t>723-01</t>
  </si>
  <si>
    <t>Dodávka a montáž plyn potrubí DN 20 vč. tlakové zkoušky a revize</t>
  </si>
  <si>
    <t>998723201R00</t>
  </si>
  <si>
    <t>Přesun hmot pro vnitřní plynovod v objektech výšky do 6 m</t>
  </si>
  <si>
    <t>vodorovně do 50 m</t>
  </si>
  <si>
    <t>725110811R00</t>
  </si>
  <si>
    <t>Demontáž klozetů splachovacích</t>
  </si>
  <si>
    <t>soubor</t>
  </si>
  <si>
    <t>725119305R00</t>
  </si>
  <si>
    <t>Klozetové mísy montáž  kombinované</t>
  </si>
  <si>
    <t>551674068R</t>
  </si>
  <si>
    <t>sedátko klozetové s poklopem; plast; antibakteriální; bílé; úchyty ocelové</t>
  </si>
  <si>
    <t>64233512R</t>
  </si>
  <si>
    <t>klozet kombi stojící; h kloz. mísy 400 mm; š nádrže 370 mm; š kloz. mísy 360 mm; hl. 635 mm; splach. hluboké; odpad vodorovný; bílý; nádrž boční napouštění; objem splachování 3 nebo 6 l</t>
  </si>
  <si>
    <t>998725201R00</t>
  </si>
  <si>
    <t>Přesun hmot pro zařizovací předměty v objektech výšky do 6 m</t>
  </si>
  <si>
    <t>728-01</t>
  </si>
  <si>
    <t>Provedení odvětrání prostor PVC potrubím DN 150 s vyvedením pod střechu a protdešťovou žaluzii, viz PD</t>
  </si>
  <si>
    <t>998728201R00</t>
  </si>
  <si>
    <t>Přesun hmot pro vzduchotechniku v objektech výšky do 6 m</t>
  </si>
  <si>
    <t>731321814RV1</t>
  </si>
  <si>
    <t>Demontáž a zpětná montáž přetl.zařízení s 1nádobou 60 l, DN 100 (expan. nádoba)</t>
  </si>
  <si>
    <t>767-01</t>
  </si>
  <si>
    <t>Demontáž a zpětná montáž plotu vč, dodávky nového pletiva</t>
  </si>
  <si>
    <t xml:space="preserve">m     </t>
  </si>
  <si>
    <t>767914133RV3</t>
  </si>
  <si>
    <t>Montáž, demontáž a pronájem mobílního oplocení rámového H do 2,0 m</t>
  </si>
  <si>
    <t>771212113R00</t>
  </si>
  <si>
    <t>Kladení dlažby keramické do tmele velikosti do 400 x 400 m</t>
  </si>
  <si>
    <t>800-771</t>
  </si>
  <si>
    <t>do tmele, rovnoběžně se stěnou, bez skládání složitých vzorů a tvarů.</t>
  </si>
  <si>
    <t>0,8*1,44</t>
  </si>
  <si>
    <t>771475014RU7</t>
  </si>
  <si>
    <t>Montáž soklíků z dlaždic keramických výšky 100 mm, soklíků vodorovných, kladených do flexibilního tmele</t>
  </si>
  <si>
    <t>2*(9,79+9,32)</t>
  </si>
  <si>
    <t>771578012RV1</t>
  </si>
  <si>
    <t>Výplň spáry PUR tmelem</t>
  </si>
  <si>
    <t>Odkaz na mn. položky pořadí 72 : 38,22000</t>
  </si>
  <si>
    <t>998771201R00</t>
  </si>
  <si>
    <t>Přesun hmot pro podlahy z dlaždic v objektech výšky do 6 m</t>
  </si>
  <si>
    <t>50 m vodorovně</t>
  </si>
  <si>
    <t>781475114RT1</t>
  </si>
  <si>
    <t>Montáž obkladů vnitřních z dlaždic keramických 200 x 200 mm,  , kladených do flexibilního tmele</t>
  </si>
  <si>
    <t>2*(1,44+1,44+0,78)</t>
  </si>
  <si>
    <t>597642031R</t>
  </si>
  <si>
    <t>dlažba keramická š = 300 mm; l = 300 mm; h = 9,0 mm; protiskluzová úprava; pro interiér i exteriér</t>
  </si>
  <si>
    <t>Odkaz na mn. položky pořadí 71 : 1,15200*1,15</t>
  </si>
  <si>
    <t>2*0,3*1,15*(9,79+9,32)</t>
  </si>
  <si>
    <t>597813651R</t>
  </si>
  <si>
    <t>obklad keramický š = 148 mm; l = 198 mm; h = 6,5 mm; pro interiér; barva bílá; lesk</t>
  </si>
  <si>
    <t>Odkaz na mn. položky pořadí 75 : 7,32000*1,15</t>
  </si>
  <si>
    <t>998781201R00</t>
  </si>
  <si>
    <t>Přesun hmot pro obklady keramické v objektech výšky do 6 m</t>
  </si>
  <si>
    <t>783851223R00</t>
  </si>
  <si>
    <t>Nátěry omítek a betonů epoxidové, epoxidehtové a epoxiesterové epoxidové, betonové podlahy, dvojnásobné</t>
  </si>
  <si>
    <t>800-783</t>
  </si>
  <si>
    <t>Odkaz na mn. položky pořadí 44 : 36,42000</t>
  </si>
  <si>
    <t>784165432RV2</t>
  </si>
  <si>
    <t>Malba tek. Hetline silikátová, bílá, s penet.,2x</t>
  </si>
  <si>
    <t>2*0,8*(1,44+1,44+0,75+0,75)</t>
  </si>
  <si>
    <t>2*0,8*(3,1+1,55)</t>
  </si>
  <si>
    <t>1,44*1,55+3,1*1,55</t>
  </si>
  <si>
    <t>460030061RT3</t>
  </si>
  <si>
    <t>Kladení dlažby do lože z písku, včetně dodávky dlaždic HBB 50/50/5</t>
  </si>
  <si>
    <t>0,5*9,32</t>
  </si>
  <si>
    <t>460030081RT3</t>
  </si>
  <si>
    <t>Řezání spáry v asfaltu nebo betonu, v tloušťce vrstvy do 8-10 cm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</si>
  <si>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</si>
  <si>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</si>
  <si>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</si>
  <si>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</si>
  <si>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</si>
  <si>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</si>
  <si>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</si>
  <si>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</si>
  <si>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</si>
  <si>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</si>
  <si>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</si>
  <si>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</si>
  <si>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979990105R00</t>
  </si>
  <si>
    <t>Poplatek za skládku cihelné výrobky do 30x30 cm, skupina 17 01 02 z Katalogu odpadů</t>
  </si>
  <si>
    <t>979093111R00</t>
  </si>
  <si>
    <t>Uložení suti na skládku bez zhutnění</t>
  </si>
  <si>
    <t>800-6</t>
  </si>
  <si>
    <t>s hrubým urovnáním,</t>
  </si>
  <si>
    <t>005121010R</t>
  </si>
  <si>
    <t>Vybudování zařízení staveniště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</si>
  <si>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</si>
  <si>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</si>
  <si>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</si>
  <si>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</si>
  <si>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</si>
  <si>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</si>
  <si>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005211010R</t>
  </si>
  <si>
    <t>Předání a převzetí staveniště</t>
  </si>
  <si>
    <t>005211020R</t>
  </si>
  <si>
    <t>Ochrana stávaj. inženýrských sítí na staveništi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</si>
  <si>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</si>
  <si>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</si>
  <si>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</si>
  <si>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</si>
  <si>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</si>
  <si>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</si>
  <si>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</si>
  <si>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</si>
  <si>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ON-01</t>
  </si>
  <si>
    <t>Provizorní lávka do objektu</t>
  </si>
  <si>
    <t>ks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</si>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</sst>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vUlEWTQsm3GEMwvirmE7LRrCEqyIlZ/90nWZixGkxUZIA5eWtIEoyqLYANn6F7zCTcIcEI1ap7vPi/CTe2zfCw==" saltValue="w7M5dEFgussOCSors7OCs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5" t="s">
        <v>22</v>
      </c>
      <c r="C2" s="76"/>
      <c r="D2" s="77" t="s">
        <v>50</v>
      </c>
      <c r="E2" s="236" t="s">
        <v>51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">
      <c r="A4" s="72">
        <v>2352</v>
      </c>
      <c r="B4" s="80" t="s">
        <v>48</v>
      </c>
      <c r="C4" s="81"/>
      <c r="D4" s="82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0" t="s">
        <v>42</v>
      </c>
      <c r="D5" s="224" t="s">
        <v>52</v>
      </c>
      <c r="E5" s="225"/>
      <c r="F5" s="225"/>
      <c r="G5" s="225"/>
      <c r="H5" s="18" t="s">
        <v>40</v>
      </c>
      <c r="I5" s="83" t="s">
        <v>56</v>
      </c>
      <c r="J5" s="8"/>
    </row>
    <row r="6" spans="1:15" ht="15.75" customHeight="1" x14ac:dyDescent="0.2">
      <c r="A6" s="2"/>
      <c r="B6" s="27"/>
      <c r="C6" s="52"/>
      <c r="D6" s="226" t="s">
        <v>53</v>
      </c>
      <c r="E6" s="227"/>
      <c r="F6" s="227"/>
      <c r="G6" s="227"/>
      <c r="H6" s="18" t="s">
        <v>34</v>
      </c>
      <c r="I6" s="83" t="s">
        <v>57</v>
      </c>
      <c r="J6" s="8"/>
    </row>
    <row r="7" spans="1:15" ht="15.75" customHeight="1" x14ac:dyDescent="0.2">
      <c r="A7" s="2"/>
      <c r="B7" s="28"/>
      <c r="C7" s="53"/>
      <c r="D7" s="73" t="s">
        <v>55</v>
      </c>
      <c r="E7" s="228" t="s">
        <v>54</v>
      </c>
      <c r="F7" s="229"/>
      <c r="G7" s="22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74" t="s">
        <v>58</v>
      </c>
      <c r="H8" s="18" t="s">
        <v>40</v>
      </c>
      <c r="I8" s="83" t="s">
        <v>62</v>
      </c>
      <c r="J8" s="8"/>
    </row>
    <row r="9" spans="1:15" ht="15.75" hidden="1" customHeight="1" x14ac:dyDescent="0.2">
      <c r="A9" s="2"/>
      <c r="B9" s="2"/>
      <c r="D9" s="74" t="s">
        <v>59</v>
      </c>
      <c r="H9" s="18" t="s">
        <v>34</v>
      </c>
      <c r="I9" s="83" t="s">
        <v>63</v>
      </c>
      <c r="J9" s="8"/>
    </row>
    <row r="10" spans="1:15" ht="15.75" hidden="1" customHeight="1" x14ac:dyDescent="0.2">
      <c r="A10" s="2"/>
      <c r="B10" s="34"/>
      <c r="C10" s="53"/>
      <c r="D10" s="73" t="s">
        <v>61</v>
      </c>
      <c r="E10" s="84" t="s">
        <v>60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3"/>
      <c r="E11" s="243"/>
      <c r="F11" s="243"/>
      <c r="G11" s="243"/>
      <c r="H11" s="18" t="s">
        <v>40</v>
      </c>
      <c r="I11" s="86"/>
      <c r="J11" s="8"/>
    </row>
    <row r="12" spans="1:15" ht="15.75" customHeight="1" x14ac:dyDescent="0.2">
      <c r="A12" s="2"/>
      <c r="B12" s="27"/>
      <c r="C12" s="52"/>
      <c r="D12" s="218"/>
      <c r="E12" s="218"/>
      <c r="F12" s="218"/>
      <c r="G12" s="218"/>
      <c r="H12" s="18" t="s">
        <v>34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22"/>
      <c r="F13" s="223"/>
      <c r="G13" s="223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 t="s">
        <v>49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39" t="s">
        <v>24</v>
      </c>
      <c r="B16" s="37" t="s">
        <v>24</v>
      </c>
      <c r="C16" s="58"/>
      <c r="D16" s="59"/>
      <c r="E16" s="207"/>
      <c r="F16" s="208"/>
      <c r="G16" s="207"/>
      <c r="H16" s="208"/>
      <c r="I16" s="207">
        <f>SUMIF(F50:F75,A16,I50:I75)+SUMIF(F50:F75,"PSU",I50:I75)</f>
        <v>0</v>
      </c>
      <c r="J16" s="209"/>
    </row>
    <row r="17" spans="1:10" ht="23.25" customHeight="1" x14ac:dyDescent="0.2">
      <c r="A17" s="139" t="s">
        <v>25</v>
      </c>
      <c r="B17" s="37" t="s">
        <v>25</v>
      </c>
      <c r="C17" s="58"/>
      <c r="D17" s="59"/>
      <c r="E17" s="207"/>
      <c r="F17" s="208"/>
      <c r="G17" s="207"/>
      <c r="H17" s="208"/>
      <c r="I17" s="207">
        <f>SUMIF(F50:F75,A17,I50:I75)</f>
        <v>0</v>
      </c>
      <c r="J17" s="209"/>
    </row>
    <row r="18" spans="1:10" ht="23.25" customHeight="1" x14ac:dyDescent="0.2">
      <c r="A18" s="139" t="s">
        <v>26</v>
      </c>
      <c r="B18" s="37" t="s">
        <v>26</v>
      </c>
      <c r="C18" s="58"/>
      <c r="D18" s="59"/>
      <c r="E18" s="207"/>
      <c r="F18" s="208"/>
      <c r="G18" s="207"/>
      <c r="H18" s="208"/>
      <c r="I18" s="207">
        <f>SUMIF(F50:F75,A18,I50:I75)</f>
        <v>0</v>
      </c>
      <c r="J18" s="209"/>
    </row>
    <row r="19" spans="1:10" ht="23.25" customHeight="1" x14ac:dyDescent="0.2">
      <c r="A19" s="139" t="s">
        <v>118</v>
      </c>
      <c r="B19" s="37" t="s">
        <v>27</v>
      </c>
      <c r="C19" s="58"/>
      <c r="D19" s="59"/>
      <c r="E19" s="207"/>
      <c r="F19" s="208"/>
      <c r="G19" s="207"/>
      <c r="H19" s="208"/>
      <c r="I19" s="207">
        <f>SUMIF(F50:F75,A19,I50:I75)</f>
        <v>0</v>
      </c>
      <c r="J19" s="209"/>
    </row>
    <row r="20" spans="1:10" ht="23.25" customHeight="1" x14ac:dyDescent="0.2">
      <c r="A20" s="139" t="s">
        <v>119</v>
      </c>
      <c r="B20" s="37" t="s">
        <v>28</v>
      </c>
      <c r="C20" s="58"/>
      <c r="D20" s="59"/>
      <c r="E20" s="207"/>
      <c r="F20" s="208"/>
      <c r="G20" s="207"/>
      <c r="H20" s="208"/>
      <c r="I20" s="207">
        <f>SUMIF(F50:F75,A20,I50:I75)</f>
        <v>0</v>
      </c>
      <c r="J20" s="209"/>
    </row>
    <row r="21" spans="1:10" ht="23.25" customHeight="1" x14ac:dyDescent="0.2">
      <c r="A21" s="2"/>
      <c r="B21" s="47" t="s">
        <v>29</v>
      </c>
      <c r="C21" s="60"/>
      <c r="D21" s="61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05">
        <f>ZakladDPHSniVypocet</f>
        <v>0</v>
      </c>
      <c r="H23" s="206"/>
      <c r="I23" s="206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03">
        <f>IF(A24&gt;50, ROUNDUP(A23, 0), ROUNDDOWN(A23, 0))</f>
        <v>0</v>
      </c>
      <c r="H24" s="204"/>
      <c r="I24" s="204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05">
        <f>ZakladDPHZaklVypocet</f>
        <v>0</v>
      </c>
      <c r="H25" s="206"/>
      <c r="I25" s="206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33">
        <f>IF(A26&gt;50, ROUNDUP(A25, 0), ROUNDDOWN(A25, 0))</f>
        <v>0</v>
      </c>
      <c r="H26" s="234"/>
      <c r="I26" s="234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35">
        <f>CenaCelkem-(ZakladDPHSni+DPHSni+ZakladDPHZakl+DPHZakl)</f>
        <v>0</v>
      </c>
      <c r="H27" s="235"/>
      <c r="I27" s="235"/>
      <c r="J27" s="40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2">
        <f>IF(A29&gt;50, ROUNDUP(A27, 0), ROUNDDOWN(A27, 0))</f>
        <v>0</v>
      </c>
      <c r="H29" s="212"/>
      <c r="I29" s="212"/>
      <c r="J29" s="120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4"/>
      <c r="E34" s="215"/>
      <c r="G34" s="216"/>
      <c r="H34" s="217"/>
      <c r="I34" s="217"/>
      <c r="J34" s="24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64</v>
      </c>
      <c r="C39" s="197"/>
      <c r="D39" s="197"/>
      <c r="E39" s="197"/>
      <c r="F39" s="100">
        <f>'SO01 1 Pol'!AE233</f>
        <v>0</v>
      </c>
      <c r="G39" s="101">
        <f>'SO01 1 Pol'!AF233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198" t="s">
        <v>65</v>
      </c>
      <c r="D40" s="198"/>
      <c r="E40" s="198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198" t="s">
        <v>46</v>
      </c>
      <c r="D41" s="198"/>
      <c r="E41" s="198"/>
      <c r="F41" s="105">
        <f>'SO01 1 Pol'!AE233</f>
        <v>0</v>
      </c>
      <c r="G41" s="106">
        <f>'SO01 1 Pol'!AF233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197" t="s">
        <v>44</v>
      </c>
      <c r="D42" s="197"/>
      <c r="E42" s="197"/>
      <c r="F42" s="109">
        <f>'SO01 1 Pol'!AE233</f>
        <v>0</v>
      </c>
      <c r="G42" s="102">
        <f>'SO01 1 Pol'!AF233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199" t="s">
        <v>66</v>
      </c>
      <c r="C43" s="200"/>
      <c r="D43" s="200"/>
      <c r="E43" s="201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68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69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43</v>
      </c>
      <c r="C50" s="195" t="s">
        <v>70</v>
      </c>
      <c r="D50" s="196"/>
      <c r="E50" s="196"/>
      <c r="F50" s="135" t="s">
        <v>24</v>
      </c>
      <c r="G50" s="136"/>
      <c r="H50" s="136"/>
      <c r="I50" s="136">
        <f>'SO01 1 Pol'!G8</f>
        <v>0</v>
      </c>
      <c r="J50" s="133" t="str">
        <f>IF(I76=0,"",I50/I76*100)</f>
        <v/>
      </c>
    </row>
    <row r="51" spans="1:10" ht="36.75" customHeight="1" x14ac:dyDescent="0.2">
      <c r="A51" s="124"/>
      <c r="B51" s="129" t="s">
        <v>71</v>
      </c>
      <c r="C51" s="195" t="s">
        <v>72</v>
      </c>
      <c r="D51" s="196"/>
      <c r="E51" s="196"/>
      <c r="F51" s="135" t="s">
        <v>24</v>
      </c>
      <c r="G51" s="136"/>
      <c r="H51" s="136"/>
      <c r="I51" s="136">
        <f>'SO01 1 Pol'!G26</f>
        <v>0</v>
      </c>
      <c r="J51" s="133" t="str">
        <f>IF(I76=0,"",I51/I76*100)</f>
        <v/>
      </c>
    </row>
    <row r="52" spans="1:10" ht="36.75" customHeight="1" x14ac:dyDescent="0.2">
      <c r="A52" s="124"/>
      <c r="B52" s="129" t="s">
        <v>73</v>
      </c>
      <c r="C52" s="195" t="s">
        <v>74</v>
      </c>
      <c r="D52" s="196"/>
      <c r="E52" s="196"/>
      <c r="F52" s="135" t="s">
        <v>24</v>
      </c>
      <c r="G52" s="136"/>
      <c r="H52" s="136"/>
      <c r="I52" s="136">
        <f>'SO01 1 Pol'!G47</f>
        <v>0</v>
      </c>
      <c r="J52" s="133" t="str">
        <f>IF(I76=0,"",I52/I76*100)</f>
        <v/>
      </c>
    </row>
    <row r="53" spans="1:10" ht="36.75" customHeight="1" x14ac:dyDescent="0.2">
      <c r="A53" s="124"/>
      <c r="B53" s="129" t="s">
        <v>75</v>
      </c>
      <c r="C53" s="195" t="s">
        <v>76</v>
      </c>
      <c r="D53" s="196"/>
      <c r="E53" s="196"/>
      <c r="F53" s="135" t="s">
        <v>24</v>
      </c>
      <c r="G53" s="136"/>
      <c r="H53" s="136"/>
      <c r="I53" s="136">
        <f>'SO01 1 Pol'!G56</f>
        <v>0</v>
      </c>
      <c r="J53" s="133" t="str">
        <f>IF(I76=0,"",I53/I76*100)</f>
        <v/>
      </c>
    </row>
    <row r="54" spans="1:10" ht="36.75" customHeight="1" x14ac:dyDescent="0.2">
      <c r="A54" s="124"/>
      <c r="B54" s="129" t="s">
        <v>77</v>
      </c>
      <c r="C54" s="195" t="s">
        <v>78</v>
      </c>
      <c r="D54" s="196"/>
      <c r="E54" s="196"/>
      <c r="F54" s="135" t="s">
        <v>24</v>
      </c>
      <c r="G54" s="136"/>
      <c r="H54" s="136"/>
      <c r="I54" s="136">
        <f>'SO01 1 Pol'!G60</f>
        <v>0</v>
      </c>
      <c r="J54" s="133" t="str">
        <f>IF(I76=0,"",I54/I76*100)</f>
        <v/>
      </c>
    </row>
    <row r="55" spans="1:10" ht="36.75" customHeight="1" x14ac:dyDescent="0.2">
      <c r="A55" s="124"/>
      <c r="B55" s="129" t="s">
        <v>79</v>
      </c>
      <c r="C55" s="195" t="s">
        <v>80</v>
      </c>
      <c r="D55" s="196"/>
      <c r="E55" s="196"/>
      <c r="F55" s="135" t="s">
        <v>24</v>
      </c>
      <c r="G55" s="136"/>
      <c r="H55" s="136"/>
      <c r="I55" s="136">
        <f>'SO01 1 Pol'!G64</f>
        <v>0</v>
      </c>
      <c r="J55" s="133" t="str">
        <f>IF(I76=0,"",I55/I76*100)</f>
        <v/>
      </c>
    </row>
    <row r="56" spans="1:10" ht="36.75" customHeight="1" x14ac:dyDescent="0.2">
      <c r="A56" s="124"/>
      <c r="B56" s="129" t="s">
        <v>81</v>
      </c>
      <c r="C56" s="195" t="s">
        <v>82</v>
      </c>
      <c r="D56" s="196"/>
      <c r="E56" s="196"/>
      <c r="F56" s="135" t="s">
        <v>24</v>
      </c>
      <c r="G56" s="136"/>
      <c r="H56" s="136"/>
      <c r="I56" s="136">
        <f>'SO01 1 Pol'!G68</f>
        <v>0</v>
      </c>
      <c r="J56" s="133" t="str">
        <f>IF(I76=0,"",I56/I76*100)</f>
        <v/>
      </c>
    </row>
    <row r="57" spans="1:10" ht="36.75" customHeight="1" x14ac:dyDescent="0.2">
      <c r="A57" s="124"/>
      <c r="B57" s="129" t="s">
        <v>83</v>
      </c>
      <c r="C57" s="195" t="s">
        <v>84</v>
      </c>
      <c r="D57" s="196"/>
      <c r="E57" s="196"/>
      <c r="F57" s="135" t="s">
        <v>24</v>
      </c>
      <c r="G57" s="136"/>
      <c r="H57" s="136"/>
      <c r="I57" s="136">
        <f>'SO01 1 Pol'!G76</f>
        <v>0</v>
      </c>
      <c r="J57" s="133" t="str">
        <f>IF(I76=0,"",I57/I76*100)</f>
        <v/>
      </c>
    </row>
    <row r="58" spans="1:10" ht="36.75" customHeight="1" x14ac:dyDescent="0.2">
      <c r="A58" s="124"/>
      <c r="B58" s="129" t="s">
        <v>85</v>
      </c>
      <c r="C58" s="195" t="s">
        <v>86</v>
      </c>
      <c r="D58" s="196"/>
      <c r="E58" s="196"/>
      <c r="F58" s="135" t="s">
        <v>24</v>
      </c>
      <c r="G58" s="136"/>
      <c r="H58" s="136"/>
      <c r="I58" s="136">
        <f>'SO01 1 Pol'!G84</f>
        <v>0</v>
      </c>
      <c r="J58" s="133" t="str">
        <f>IF(I76=0,"",I58/I76*100)</f>
        <v/>
      </c>
    </row>
    <row r="59" spans="1:10" ht="36.75" customHeight="1" x14ac:dyDescent="0.2">
      <c r="A59" s="124"/>
      <c r="B59" s="129" t="s">
        <v>87</v>
      </c>
      <c r="C59" s="195" t="s">
        <v>88</v>
      </c>
      <c r="D59" s="196"/>
      <c r="E59" s="196"/>
      <c r="F59" s="135" t="s">
        <v>24</v>
      </c>
      <c r="G59" s="136"/>
      <c r="H59" s="136"/>
      <c r="I59" s="136">
        <f>'SO01 1 Pol'!G90</f>
        <v>0</v>
      </c>
      <c r="J59" s="133" t="str">
        <f>IF(I76=0,"",I59/I76*100)</f>
        <v/>
      </c>
    </row>
    <row r="60" spans="1:10" ht="36.75" customHeight="1" x14ac:dyDescent="0.2">
      <c r="A60" s="124"/>
      <c r="B60" s="129" t="s">
        <v>89</v>
      </c>
      <c r="C60" s="195" t="s">
        <v>90</v>
      </c>
      <c r="D60" s="196"/>
      <c r="E60" s="196"/>
      <c r="F60" s="135" t="s">
        <v>24</v>
      </c>
      <c r="G60" s="136"/>
      <c r="H60" s="136"/>
      <c r="I60" s="136">
        <f>'SO01 1 Pol'!G119</f>
        <v>0</v>
      </c>
      <c r="J60" s="133" t="str">
        <f>IF(I76=0,"",I60/I76*100)</f>
        <v/>
      </c>
    </row>
    <row r="61" spans="1:10" ht="36.75" customHeight="1" x14ac:dyDescent="0.2">
      <c r="A61" s="124"/>
      <c r="B61" s="129" t="s">
        <v>91</v>
      </c>
      <c r="C61" s="195" t="s">
        <v>92</v>
      </c>
      <c r="D61" s="196"/>
      <c r="E61" s="196"/>
      <c r="F61" s="135" t="s">
        <v>25</v>
      </c>
      <c r="G61" s="136"/>
      <c r="H61" s="136"/>
      <c r="I61" s="136">
        <f>'SO01 1 Pol'!G122</f>
        <v>0</v>
      </c>
      <c r="J61" s="133" t="str">
        <f>IF(I76=0,"",I61/I76*100)</f>
        <v/>
      </c>
    </row>
    <row r="62" spans="1:10" ht="36.75" customHeight="1" x14ac:dyDescent="0.2">
      <c r="A62" s="124"/>
      <c r="B62" s="129" t="s">
        <v>93</v>
      </c>
      <c r="C62" s="195" t="s">
        <v>94</v>
      </c>
      <c r="D62" s="196"/>
      <c r="E62" s="196"/>
      <c r="F62" s="135" t="s">
        <v>25</v>
      </c>
      <c r="G62" s="136"/>
      <c r="H62" s="136"/>
      <c r="I62" s="136">
        <f>'SO01 1 Pol'!G147</f>
        <v>0</v>
      </c>
      <c r="J62" s="133" t="str">
        <f>IF(I76=0,"",I62/I76*100)</f>
        <v/>
      </c>
    </row>
    <row r="63" spans="1:10" ht="36.75" customHeight="1" x14ac:dyDescent="0.2">
      <c r="A63" s="124"/>
      <c r="B63" s="129" t="s">
        <v>95</v>
      </c>
      <c r="C63" s="195" t="s">
        <v>96</v>
      </c>
      <c r="D63" s="196"/>
      <c r="E63" s="196"/>
      <c r="F63" s="135" t="s">
        <v>25</v>
      </c>
      <c r="G63" s="136"/>
      <c r="H63" s="136"/>
      <c r="I63" s="136">
        <f>'SO01 1 Pol'!G158</f>
        <v>0</v>
      </c>
      <c r="J63" s="133" t="str">
        <f>IF(I76=0,"",I63/I76*100)</f>
        <v/>
      </c>
    </row>
    <row r="64" spans="1:10" ht="36.75" customHeight="1" x14ac:dyDescent="0.2">
      <c r="A64" s="124"/>
      <c r="B64" s="129" t="s">
        <v>97</v>
      </c>
      <c r="C64" s="195" t="s">
        <v>98</v>
      </c>
      <c r="D64" s="196"/>
      <c r="E64" s="196"/>
      <c r="F64" s="135" t="s">
        <v>25</v>
      </c>
      <c r="G64" s="136"/>
      <c r="H64" s="136"/>
      <c r="I64" s="136">
        <f>'SO01 1 Pol'!G164</f>
        <v>0</v>
      </c>
      <c r="J64" s="133" t="str">
        <f>IF(I76=0,"",I64/I76*100)</f>
        <v/>
      </c>
    </row>
    <row r="65" spans="1:10" ht="36.75" customHeight="1" x14ac:dyDescent="0.2">
      <c r="A65" s="124"/>
      <c r="B65" s="129" t="s">
        <v>99</v>
      </c>
      <c r="C65" s="195" t="s">
        <v>100</v>
      </c>
      <c r="D65" s="196"/>
      <c r="E65" s="196"/>
      <c r="F65" s="135" t="s">
        <v>25</v>
      </c>
      <c r="G65" s="136"/>
      <c r="H65" s="136"/>
      <c r="I65" s="136">
        <f>'SO01 1 Pol'!G171</f>
        <v>0</v>
      </c>
      <c r="J65" s="133" t="str">
        <f>IF(I76=0,"",I65/I76*100)</f>
        <v/>
      </c>
    </row>
    <row r="66" spans="1:10" ht="36.75" customHeight="1" x14ac:dyDescent="0.2">
      <c r="A66" s="124"/>
      <c r="B66" s="129" t="s">
        <v>101</v>
      </c>
      <c r="C66" s="195" t="s">
        <v>102</v>
      </c>
      <c r="D66" s="196"/>
      <c r="E66" s="196"/>
      <c r="F66" s="135" t="s">
        <v>25</v>
      </c>
      <c r="G66" s="136"/>
      <c r="H66" s="136"/>
      <c r="I66" s="136">
        <f>'SO01 1 Pol'!G175</f>
        <v>0</v>
      </c>
      <c r="J66" s="133" t="str">
        <f>IF(I76=0,"",I66/I76*100)</f>
        <v/>
      </c>
    </row>
    <row r="67" spans="1:10" ht="36.75" customHeight="1" x14ac:dyDescent="0.2">
      <c r="A67" s="124"/>
      <c r="B67" s="129" t="s">
        <v>103</v>
      </c>
      <c r="C67" s="195" t="s">
        <v>104</v>
      </c>
      <c r="D67" s="196"/>
      <c r="E67" s="196"/>
      <c r="F67" s="135" t="s">
        <v>25</v>
      </c>
      <c r="G67" s="136"/>
      <c r="H67" s="136"/>
      <c r="I67" s="136">
        <f>'SO01 1 Pol'!G177</f>
        <v>0</v>
      </c>
      <c r="J67" s="133" t="str">
        <f>IF(I76=0,"",I67/I76*100)</f>
        <v/>
      </c>
    </row>
    <row r="68" spans="1:10" ht="36.75" customHeight="1" x14ac:dyDescent="0.2">
      <c r="A68" s="124"/>
      <c r="B68" s="129" t="s">
        <v>105</v>
      </c>
      <c r="C68" s="195" t="s">
        <v>106</v>
      </c>
      <c r="D68" s="196"/>
      <c r="E68" s="196"/>
      <c r="F68" s="135" t="s">
        <v>25</v>
      </c>
      <c r="G68" s="136"/>
      <c r="H68" s="136"/>
      <c r="I68" s="136">
        <f>'SO01 1 Pol'!G180</f>
        <v>0</v>
      </c>
      <c r="J68" s="133" t="str">
        <f>IF(I76=0,"",I68/I76*100)</f>
        <v/>
      </c>
    </row>
    <row r="69" spans="1:10" ht="36.75" customHeight="1" x14ac:dyDescent="0.2">
      <c r="A69" s="124"/>
      <c r="B69" s="129" t="s">
        <v>107</v>
      </c>
      <c r="C69" s="195" t="s">
        <v>108</v>
      </c>
      <c r="D69" s="196"/>
      <c r="E69" s="196"/>
      <c r="F69" s="135" t="s">
        <v>25</v>
      </c>
      <c r="G69" s="136"/>
      <c r="H69" s="136"/>
      <c r="I69" s="136">
        <f>'SO01 1 Pol'!G190</f>
        <v>0</v>
      </c>
      <c r="J69" s="133" t="str">
        <f>IF(I76=0,"",I69/I76*100)</f>
        <v/>
      </c>
    </row>
    <row r="70" spans="1:10" ht="36.75" customHeight="1" x14ac:dyDescent="0.2">
      <c r="A70" s="124"/>
      <c r="B70" s="129" t="s">
        <v>109</v>
      </c>
      <c r="C70" s="195" t="s">
        <v>110</v>
      </c>
      <c r="D70" s="196"/>
      <c r="E70" s="196"/>
      <c r="F70" s="135" t="s">
        <v>25</v>
      </c>
      <c r="G70" s="136"/>
      <c r="H70" s="136"/>
      <c r="I70" s="136">
        <f>'SO01 1 Pol'!G199</f>
        <v>0</v>
      </c>
      <c r="J70" s="133" t="str">
        <f>IF(I76=0,"",I70/I76*100)</f>
        <v/>
      </c>
    </row>
    <row r="71" spans="1:10" ht="36.75" customHeight="1" x14ac:dyDescent="0.2">
      <c r="A71" s="124"/>
      <c r="B71" s="129" t="s">
        <v>111</v>
      </c>
      <c r="C71" s="195" t="s">
        <v>112</v>
      </c>
      <c r="D71" s="196"/>
      <c r="E71" s="196"/>
      <c r="F71" s="135" t="s">
        <v>25</v>
      </c>
      <c r="G71" s="136"/>
      <c r="H71" s="136"/>
      <c r="I71" s="136">
        <f>'SO01 1 Pol'!G202</f>
        <v>0</v>
      </c>
      <c r="J71" s="133" t="str">
        <f>IF(I76=0,"",I71/I76*100)</f>
        <v/>
      </c>
    </row>
    <row r="72" spans="1:10" ht="36.75" customHeight="1" x14ac:dyDescent="0.2">
      <c r="A72" s="124"/>
      <c r="B72" s="129" t="s">
        <v>113</v>
      </c>
      <c r="C72" s="195" t="s">
        <v>114</v>
      </c>
      <c r="D72" s="196"/>
      <c r="E72" s="196"/>
      <c r="F72" s="135" t="s">
        <v>26</v>
      </c>
      <c r="G72" s="136"/>
      <c r="H72" s="136"/>
      <c r="I72" s="136">
        <f>'SO01 1 Pol'!G207</f>
        <v>0</v>
      </c>
      <c r="J72" s="133" t="str">
        <f>IF(I76=0,"",I72/I76*100)</f>
        <v/>
      </c>
    </row>
    <row r="73" spans="1:10" ht="36.75" customHeight="1" x14ac:dyDescent="0.2">
      <c r="A73" s="124"/>
      <c r="B73" s="129" t="s">
        <v>115</v>
      </c>
      <c r="C73" s="195" t="s">
        <v>116</v>
      </c>
      <c r="D73" s="196"/>
      <c r="E73" s="196"/>
      <c r="F73" s="135" t="s">
        <v>117</v>
      </c>
      <c r="G73" s="136"/>
      <c r="H73" s="136"/>
      <c r="I73" s="136">
        <f>'SO01 1 Pol'!G211</f>
        <v>0</v>
      </c>
      <c r="J73" s="133" t="str">
        <f>IF(I76=0,"",I73/I76*100)</f>
        <v/>
      </c>
    </row>
    <row r="74" spans="1:10" ht="36.75" customHeight="1" x14ac:dyDescent="0.2">
      <c r="A74" s="124"/>
      <c r="B74" s="129" t="s">
        <v>118</v>
      </c>
      <c r="C74" s="195" t="s">
        <v>27</v>
      </c>
      <c r="D74" s="196"/>
      <c r="E74" s="196"/>
      <c r="F74" s="135" t="s">
        <v>118</v>
      </c>
      <c r="G74" s="136"/>
      <c r="H74" s="136"/>
      <c r="I74" s="136">
        <f>'SO01 1 Pol'!G220</f>
        <v>0</v>
      </c>
      <c r="J74" s="133" t="str">
        <f>IF(I76=0,"",I74/I76*100)</f>
        <v/>
      </c>
    </row>
    <row r="75" spans="1:10" ht="36.75" customHeight="1" x14ac:dyDescent="0.2">
      <c r="A75" s="124"/>
      <c r="B75" s="129" t="s">
        <v>119</v>
      </c>
      <c r="C75" s="195" t="s">
        <v>28</v>
      </c>
      <c r="D75" s="196"/>
      <c r="E75" s="196"/>
      <c r="F75" s="135" t="s">
        <v>119</v>
      </c>
      <c r="G75" s="136"/>
      <c r="H75" s="136"/>
      <c r="I75" s="136">
        <f>'SO01 1 Pol'!G224</f>
        <v>0</v>
      </c>
      <c r="J75" s="133" t="str">
        <f>IF(I76=0,"",I75/I76*100)</f>
        <v/>
      </c>
    </row>
    <row r="76" spans="1:10" ht="25.5" customHeight="1" x14ac:dyDescent="0.2">
      <c r="A76" s="125"/>
      <c r="B76" s="130" t="s">
        <v>1</v>
      </c>
      <c r="C76" s="131"/>
      <c r="D76" s="132"/>
      <c r="E76" s="132"/>
      <c r="F76" s="137"/>
      <c r="G76" s="138"/>
      <c r="H76" s="138"/>
      <c r="I76" s="138">
        <f>SUM(I50:I75)</f>
        <v>0</v>
      </c>
      <c r="J76" s="134">
        <f>SUM(J50:J75)</f>
        <v>0</v>
      </c>
    </row>
    <row r="77" spans="1:10" x14ac:dyDescent="0.2">
      <c r="F77" s="87"/>
      <c r="G77" s="87"/>
      <c r="H77" s="87"/>
      <c r="I77" s="87"/>
      <c r="J77" s="88"/>
    </row>
    <row r="78" spans="1:10" x14ac:dyDescent="0.2">
      <c r="F78" s="87"/>
      <c r="G78" s="87"/>
      <c r="H78" s="87"/>
      <c r="I78" s="87"/>
      <c r="J78" s="88"/>
    </row>
    <row r="79" spans="1:10" x14ac:dyDescent="0.2">
      <c r="F79" s="87"/>
      <c r="G79" s="87"/>
      <c r="H79" s="87"/>
      <c r="I79" s="87"/>
      <c r="J79" s="88"/>
    </row>
  </sheetData>
  <sheetProtection algorithmName="SHA-512" hashValue="61vUCiKiBsbSAwFQYNB4dUyKCDnVUG6JfYIu6L4QeB4yz2SYax3vqRbGWhDMoOqxbvoADXEpMn2CU28rSHeLaA==" saltValue="dbSLnCji9io1yH7AlPJWZ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49" t="s">
        <v>7</v>
      </c>
      <c r="B2" s="48"/>
      <c r="C2" s="249"/>
      <c r="D2" s="249"/>
      <c r="E2" s="249"/>
      <c r="F2" s="249"/>
      <c r="G2" s="250"/>
    </row>
    <row r="3" spans="1:7" ht="24.95" customHeight="1" x14ac:dyDescent="0.2">
      <c r="A3" s="49" t="s">
        <v>8</v>
      </c>
      <c r="B3" s="48"/>
      <c r="C3" s="249"/>
      <c r="D3" s="249"/>
      <c r="E3" s="249"/>
      <c r="F3" s="249"/>
      <c r="G3" s="250"/>
    </row>
    <row r="4" spans="1:7" ht="24.95" customHeight="1" x14ac:dyDescent="0.2">
      <c r="A4" s="49" t="s">
        <v>9</v>
      </c>
      <c r="B4" s="48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QU1OAWqKQKTjjLM7M2Uz4vq7lTPCZ3VtnvyKDklg/PnRlE19spov3gie7bHW5q5aIVnm5EQIE+tZOtMhE9gfJw==" saltValue="oHC1bMVrWNZtss29k8tuI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93CE-0B26-413C-96F9-BCD213469233}">
  <sheetPr>
    <outlinePr summaryBelow="0"/>
  </sheetPr>
  <dimension ref="A1:BH5000"/>
  <sheetViews>
    <sheetView tabSelected="1" workbookViewId="0">
      <pane ySplit="7" topLeftCell="A221" activePane="bottomLeft" state="frozen"/>
      <selection pane="bottomLeft" activeCell="AA4" sqref="AA4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120</v>
      </c>
      <c r="B1" s="255"/>
      <c r="C1" s="255"/>
      <c r="D1" s="255"/>
      <c r="E1" s="255"/>
      <c r="F1" s="255"/>
      <c r="G1" s="255"/>
      <c r="AG1" t="s">
        <v>121</v>
      </c>
    </row>
    <row r="2" spans="1:60" ht="25.15" customHeight="1" x14ac:dyDescent="0.2">
      <c r="A2" s="140" t="s">
        <v>7</v>
      </c>
      <c r="B2" s="48" t="s">
        <v>50</v>
      </c>
      <c r="C2" s="256" t="s">
        <v>51</v>
      </c>
      <c r="D2" s="257"/>
      <c r="E2" s="257"/>
      <c r="F2" s="257"/>
      <c r="G2" s="258"/>
      <c r="AG2" t="s">
        <v>122</v>
      </c>
    </row>
    <row r="3" spans="1:60" ht="25.15" customHeight="1" x14ac:dyDescent="0.2">
      <c r="A3" s="140" t="s">
        <v>8</v>
      </c>
      <c r="B3" s="48" t="s">
        <v>45</v>
      </c>
      <c r="C3" s="256" t="s">
        <v>46</v>
      </c>
      <c r="D3" s="257"/>
      <c r="E3" s="257"/>
      <c r="F3" s="257"/>
      <c r="G3" s="258"/>
      <c r="AC3" s="122" t="s">
        <v>122</v>
      </c>
      <c r="AG3" t="s">
        <v>123</v>
      </c>
    </row>
    <row r="4" spans="1:60" ht="25.15" customHeight="1" x14ac:dyDescent="0.2">
      <c r="A4" s="141" t="s">
        <v>9</v>
      </c>
      <c r="B4" s="142" t="s">
        <v>43</v>
      </c>
      <c r="C4" s="259" t="s">
        <v>44</v>
      </c>
      <c r="D4" s="260"/>
      <c r="E4" s="260"/>
      <c r="F4" s="260"/>
      <c r="G4" s="261"/>
      <c r="AG4" t="s">
        <v>124</v>
      </c>
    </row>
    <row r="5" spans="1:60" x14ac:dyDescent="0.2">
      <c r="D5" s="10"/>
    </row>
    <row r="6" spans="1:60" ht="38.25" x14ac:dyDescent="0.2">
      <c r="A6" s="144" t="s">
        <v>125</v>
      </c>
      <c r="B6" s="146" t="s">
        <v>126</v>
      </c>
      <c r="C6" s="146" t="s">
        <v>127</v>
      </c>
      <c r="D6" s="145" t="s">
        <v>128</v>
      </c>
      <c r="E6" s="144" t="s">
        <v>129</v>
      </c>
      <c r="F6" s="143" t="s">
        <v>130</v>
      </c>
      <c r="G6" s="144" t="s">
        <v>29</v>
      </c>
      <c r="H6" s="147" t="s">
        <v>30</v>
      </c>
      <c r="I6" s="147" t="s">
        <v>131</v>
      </c>
      <c r="J6" s="147" t="s">
        <v>31</v>
      </c>
      <c r="K6" s="147" t="s">
        <v>132</v>
      </c>
      <c r="L6" s="147" t="s">
        <v>133</v>
      </c>
      <c r="M6" s="147" t="s">
        <v>134</v>
      </c>
      <c r="N6" s="147" t="s">
        <v>135</v>
      </c>
      <c r="O6" s="147" t="s">
        <v>136</v>
      </c>
      <c r="P6" s="147" t="s">
        <v>137</v>
      </c>
      <c r="Q6" s="147" t="s">
        <v>138</v>
      </c>
      <c r="R6" s="147" t="s">
        <v>139</v>
      </c>
      <c r="S6" s="147" t="s">
        <v>140</v>
      </c>
      <c r="T6" s="147" t="s">
        <v>141</v>
      </c>
      <c r="U6" s="147" t="s">
        <v>142</v>
      </c>
      <c r="V6" s="147" t="s">
        <v>143</v>
      </c>
      <c r="W6" s="147" t="s">
        <v>144</v>
      </c>
      <c r="X6" s="147" t="s">
        <v>145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146</v>
      </c>
      <c r="B8" s="164" t="s">
        <v>43</v>
      </c>
      <c r="C8" s="186" t="s">
        <v>70</v>
      </c>
      <c r="D8" s="165"/>
      <c r="E8" s="166"/>
      <c r="F8" s="167"/>
      <c r="G8" s="167">
        <f>SUMIF(AG9:AG25,"&lt;&gt;NOR",G9:G25)</f>
        <v>0</v>
      </c>
      <c r="H8" s="167"/>
      <c r="I8" s="167">
        <f>SUM(I9:I25)</f>
        <v>0</v>
      </c>
      <c r="J8" s="167"/>
      <c r="K8" s="167">
        <f>SUM(K9:K25)</f>
        <v>0</v>
      </c>
      <c r="L8" s="167"/>
      <c r="M8" s="167">
        <f>SUM(M9:M25)</f>
        <v>0</v>
      </c>
      <c r="N8" s="167"/>
      <c r="O8" s="167">
        <f>SUM(O9:O25)</f>
        <v>0</v>
      </c>
      <c r="P8" s="167"/>
      <c r="Q8" s="167">
        <f>SUM(Q9:Q25)</f>
        <v>15.76</v>
      </c>
      <c r="R8" s="167"/>
      <c r="S8" s="167"/>
      <c r="T8" s="168"/>
      <c r="U8" s="162"/>
      <c r="V8" s="162">
        <f>SUM(V9:V25)</f>
        <v>409.37</v>
      </c>
      <c r="W8" s="162"/>
      <c r="X8" s="162"/>
      <c r="AG8" t="s">
        <v>147</v>
      </c>
    </row>
    <row r="9" spans="1:60" ht="22.5" outlineLevel="1" x14ac:dyDescent="0.2">
      <c r="A9" s="169">
        <v>1</v>
      </c>
      <c r="B9" s="170" t="s">
        <v>148</v>
      </c>
      <c r="C9" s="187" t="s">
        <v>149</v>
      </c>
      <c r="D9" s="171" t="s">
        <v>150</v>
      </c>
      <c r="E9" s="172">
        <v>20.559000000000001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0.13800000000000001</v>
      </c>
      <c r="Q9" s="174">
        <f>ROUND(E9*P9,2)</f>
        <v>2.84</v>
      </c>
      <c r="R9" s="174" t="s">
        <v>151</v>
      </c>
      <c r="S9" s="174" t="s">
        <v>152</v>
      </c>
      <c r="T9" s="175" t="s">
        <v>152</v>
      </c>
      <c r="U9" s="158">
        <v>0.16</v>
      </c>
      <c r="V9" s="158">
        <f>ROUND(E9*U9,2)</f>
        <v>3.29</v>
      </c>
      <c r="W9" s="158"/>
      <c r="X9" s="158" t="s">
        <v>153</v>
      </c>
      <c r="Y9" s="148"/>
      <c r="Z9" s="148"/>
      <c r="AA9" s="148"/>
      <c r="AB9" s="148"/>
      <c r="AC9" s="148"/>
      <c r="AD9" s="148"/>
      <c r="AE9" s="148"/>
      <c r="AF9" s="148"/>
      <c r="AG9" s="148" t="s">
        <v>154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3" t="s">
        <v>155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156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8" t="s">
        <v>157</v>
      </c>
      <c r="D11" s="160"/>
      <c r="E11" s="161">
        <v>20.559000000000001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158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69">
        <v>2</v>
      </c>
      <c r="B12" s="170" t="s">
        <v>159</v>
      </c>
      <c r="C12" s="187" t="s">
        <v>160</v>
      </c>
      <c r="D12" s="171" t="s">
        <v>150</v>
      </c>
      <c r="E12" s="172">
        <v>19.579999999999998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0.66</v>
      </c>
      <c r="Q12" s="174">
        <f>ROUND(E12*P12,2)</f>
        <v>12.92</v>
      </c>
      <c r="R12" s="174" t="s">
        <v>151</v>
      </c>
      <c r="S12" s="174" t="s">
        <v>152</v>
      </c>
      <c r="T12" s="175" t="s">
        <v>152</v>
      </c>
      <c r="U12" s="158">
        <v>0.627</v>
      </c>
      <c r="V12" s="158">
        <f>ROUND(E12*U12,2)</f>
        <v>12.28</v>
      </c>
      <c r="W12" s="158"/>
      <c r="X12" s="158" t="s">
        <v>153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154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8" t="s">
        <v>161</v>
      </c>
      <c r="D13" s="160"/>
      <c r="E13" s="161">
        <v>19.579999999999998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158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9">
        <v>3</v>
      </c>
      <c r="B14" s="170" t="s">
        <v>162</v>
      </c>
      <c r="C14" s="187" t="s">
        <v>163</v>
      </c>
      <c r="D14" s="171" t="s">
        <v>164</v>
      </c>
      <c r="E14" s="172">
        <v>85.099800000000002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 t="s">
        <v>165</v>
      </c>
      <c r="S14" s="174" t="s">
        <v>152</v>
      </c>
      <c r="T14" s="175" t="s">
        <v>152</v>
      </c>
      <c r="U14" s="158">
        <v>3.5329999999999999</v>
      </c>
      <c r="V14" s="158">
        <f>ROUND(E14*U14,2)</f>
        <v>300.66000000000003</v>
      </c>
      <c r="W14" s="158"/>
      <c r="X14" s="158" t="s">
        <v>153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154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3" t="s">
        <v>166</v>
      </c>
      <c r="D15" s="254"/>
      <c r="E15" s="254"/>
      <c r="F15" s="254"/>
      <c r="G15" s="254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156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8" t="s">
        <v>167</v>
      </c>
      <c r="D16" s="160"/>
      <c r="E16" s="161">
        <v>45.229799999999997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158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8" t="s">
        <v>168</v>
      </c>
      <c r="D17" s="160"/>
      <c r="E17" s="161">
        <v>32.619999999999997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158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8" t="s">
        <v>169</v>
      </c>
      <c r="D18" s="160"/>
      <c r="E18" s="161">
        <v>4.25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158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8" t="s">
        <v>170</v>
      </c>
      <c r="D19" s="160"/>
      <c r="E19" s="161">
        <v>3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158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9">
        <v>4</v>
      </c>
      <c r="B20" s="170" t="s">
        <v>171</v>
      </c>
      <c r="C20" s="187" t="s">
        <v>172</v>
      </c>
      <c r="D20" s="171" t="s">
        <v>164</v>
      </c>
      <c r="E20" s="172">
        <v>80.988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4" t="s">
        <v>165</v>
      </c>
      <c r="S20" s="174" t="s">
        <v>152</v>
      </c>
      <c r="T20" s="175" t="s">
        <v>152</v>
      </c>
      <c r="U20" s="158">
        <v>1.1499999999999999</v>
      </c>
      <c r="V20" s="158">
        <f>ROUND(E20*U20,2)</f>
        <v>93.14</v>
      </c>
      <c r="W20" s="158"/>
      <c r="X20" s="158" t="s">
        <v>153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154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3" t="s">
        <v>173</v>
      </c>
      <c r="D21" s="254"/>
      <c r="E21" s="254"/>
      <c r="F21" s="254"/>
      <c r="G21" s="254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156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174</v>
      </c>
      <c r="D22" s="160"/>
      <c r="E22" s="161">
        <v>41.118000000000002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158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8" t="s">
        <v>168</v>
      </c>
      <c r="D23" s="160"/>
      <c r="E23" s="161">
        <v>32.619999999999997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158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8" t="s">
        <v>169</v>
      </c>
      <c r="D24" s="160"/>
      <c r="E24" s="161">
        <v>4.25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158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8" t="s">
        <v>170</v>
      </c>
      <c r="D25" s="160"/>
      <c r="E25" s="161">
        <v>3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158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3" t="s">
        <v>146</v>
      </c>
      <c r="B26" s="164" t="s">
        <v>71</v>
      </c>
      <c r="C26" s="186" t="s">
        <v>72</v>
      </c>
      <c r="D26" s="165"/>
      <c r="E26" s="166"/>
      <c r="F26" s="167"/>
      <c r="G26" s="167">
        <f>SUMIF(AG27:AG46,"&lt;&gt;NOR",G27:G46)</f>
        <v>0</v>
      </c>
      <c r="H26" s="167"/>
      <c r="I26" s="167">
        <f>SUM(I27:I46)</f>
        <v>0</v>
      </c>
      <c r="J26" s="167"/>
      <c r="K26" s="167">
        <f>SUM(K27:K46)</f>
        <v>0</v>
      </c>
      <c r="L26" s="167"/>
      <c r="M26" s="167">
        <f>SUM(M27:M46)</f>
        <v>0</v>
      </c>
      <c r="N26" s="167"/>
      <c r="O26" s="167">
        <f>SUM(O27:O46)</f>
        <v>28.300000000000004</v>
      </c>
      <c r="P26" s="167"/>
      <c r="Q26" s="167">
        <f>SUM(Q27:Q46)</f>
        <v>0</v>
      </c>
      <c r="R26" s="167"/>
      <c r="S26" s="167"/>
      <c r="T26" s="168"/>
      <c r="U26" s="162"/>
      <c r="V26" s="162">
        <f>SUM(V27:V46)</f>
        <v>74.680000000000007</v>
      </c>
      <c r="W26" s="162"/>
      <c r="X26" s="162"/>
      <c r="AG26" t="s">
        <v>147</v>
      </c>
    </row>
    <row r="27" spans="1:60" outlineLevel="1" x14ac:dyDescent="0.2">
      <c r="A27" s="169">
        <v>5</v>
      </c>
      <c r="B27" s="170" t="s">
        <v>175</v>
      </c>
      <c r="C27" s="187" t="s">
        <v>176</v>
      </c>
      <c r="D27" s="171" t="s">
        <v>164</v>
      </c>
      <c r="E27" s="172">
        <v>5.61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1.9205000000000001</v>
      </c>
      <c r="O27" s="174">
        <f>ROUND(E27*N27,2)</f>
        <v>10.77</v>
      </c>
      <c r="P27" s="174">
        <v>0</v>
      </c>
      <c r="Q27" s="174">
        <f>ROUND(E27*P27,2)</f>
        <v>0</v>
      </c>
      <c r="R27" s="174" t="s">
        <v>177</v>
      </c>
      <c r="S27" s="174" t="s">
        <v>152</v>
      </c>
      <c r="T27" s="175" t="s">
        <v>152</v>
      </c>
      <c r="U27" s="158">
        <v>1.2310000000000001</v>
      </c>
      <c r="V27" s="158">
        <f>ROUND(E27*U27,2)</f>
        <v>6.91</v>
      </c>
      <c r="W27" s="158"/>
      <c r="X27" s="158" t="s">
        <v>153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154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8" t="s">
        <v>178</v>
      </c>
      <c r="D28" s="160"/>
      <c r="E28" s="161">
        <v>5.61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158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69">
        <v>6</v>
      </c>
      <c r="B29" s="170" t="s">
        <v>179</v>
      </c>
      <c r="C29" s="187" t="s">
        <v>180</v>
      </c>
      <c r="D29" s="171" t="s">
        <v>181</v>
      </c>
      <c r="E29" s="172">
        <v>34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 t="s">
        <v>182</v>
      </c>
      <c r="S29" s="174" t="s">
        <v>152</v>
      </c>
      <c r="T29" s="175" t="s">
        <v>152</v>
      </c>
      <c r="U29" s="158">
        <v>5.5E-2</v>
      </c>
      <c r="V29" s="158">
        <f>ROUND(E29*U29,2)</f>
        <v>1.87</v>
      </c>
      <c r="W29" s="158"/>
      <c r="X29" s="158" t="s">
        <v>153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154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183</v>
      </c>
      <c r="D30" s="160"/>
      <c r="E30" s="161">
        <v>34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158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69">
        <v>7</v>
      </c>
      <c r="B31" s="170" t="s">
        <v>184</v>
      </c>
      <c r="C31" s="187" t="s">
        <v>185</v>
      </c>
      <c r="D31" s="171" t="s">
        <v>150</v>
      </c>
      <c r="E31" s="172">
        <v>57.8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3.5E-4</v>
      </c>
      <c r="O31" s="174">
        <f>ROUND(E31*N31,2)</f>
        <v>0.02</v>
      </c>
      <c r="P31" s="174">
        <v>0</v>
      </c>
      <c r="Q31" s="174">
        <f>ROUND(E31*P31,2)</f>
        <v>0</v>
      </c>
      <c r="R31" s="174" t="s">
        <v>177</v>
      </c>
      <c r="S31" s="174" t="s">
        <v>152</v>
      </c>
      <c r="T31" s="175" t="s">
        <v>152</v>
      </c>
      <c r="U31" s="158">
        <v>8.8999999999999996E-2</v>
      </c>
      <c r="V31" s="158">
        <f>ROUND(E31*U31,2)</f>
        <v>5.14</v>
      </c>
      <c r="W31" s="158"/>
      <c r="X31" s="158" t="s">
        <v>153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154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253" t="s">
        <v>186</v>
      </c>
      <c r="D32" s="254"/>
      <c r="E32" s="254"/>
      <c r="F32" s="254"/>
      <c r="G32" s="254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156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8" t="s">
        <v>187</v>
      </c>
      <c r="D33" s="160"/>
      <c r="E33" s="161">
        <v>57.8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158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69">
        <v>8</v>
      </c>
      <c r="B34" s="170" t="s">
        <v>188</v>
      </c>
      <c r="C34" s="187" t="s">
        <v>189</v>
      </c>
      <c r="D34" s="171" t="s">
        <v>150</v>
      </c>
      <c r="E34" s="172">
        <v>79.953000000000003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2.0000000000000002E-5</v>
      </c>
      <c r="O34" s="174">
        <f>ROUND(E34*N34,2)</f>
        <v>0</v>
      </c>
      <c r="P34" s="174">
        <v>0</v>
      </c>
      <c r="Q34" s="174">
        <f>ROUND(E34*P34,2)</f>
        <v>0</v>
      </c>
      <c r="R34" s="174" t="s">
        <v>177</v>
      </c>
      <c r="S34" s="174" t="s">
        <v>152</v>
      </c>
      <c r="T34" s="175" t="s">
        <v>152</v>
      </c>
      <c r="U34" s="158">
        <v>0.32</v>
      </c>
      <c r="V34" s="158">
        <f>ROUND(E34*U34,2)</f>
        <v>25.58</v>
      </c>
      <c r="W34" s="158"/>
      <c r="X34" s="158" t="s">
        <v>153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154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8" t="s">
        <v>190</v>
      </c>
      <c r="D35" s="160"/>
      <c r="E35" s="161">
        <v>79.953000000000003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158</v>
      </c>
      <c r="AH35" s="148">
        <v>5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69">
        <v>9</v>
      </c>
      <c r="B36" s="170" t="s">
        <v>191</v>
      </c>
      <c r="C36" s="187" t="s">
        <v>192</v>
      </c>
      <c r="D36" s="171" t="s">
        <v>164</v>
      </c>
      <c r="E36" s="172">
        <v>7.2839999999999998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2.3936999999999999</v>
      </c>
      <c r="O36" s="174">
        <f>ROUND(E36*N36,2)</f>
        <v>17.440000000000001</v>
      </c>
      <c r="P36" s="174">
        <v>0</v>
      </c>
      <c r="Q36" s="174">
        <f>ROUND(E36*P36,2)</f>
        <v>0</v>
      </c>
      <c r="R36" s="174" t="s">
        <v>193</v>
      </c>
      <c r="S36" s="174" t="s">
        <v>152</v>
      </c>
      <c r="T36" s="175" t="s">
        <v>152</v>
      </c>
      <c r="U36" s="158">
        <v>0.48</v>
      </c>
      <c r="V36" s="158">
        <f>ROUND(E36*U36,2)</f>
        <v>3.5</v>
      </c>
      <c r="W36" s="158"/>
      <c r="X36" s="158" t="s">
        <v>153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154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3" t="s">
        <v>194</v>
      </c>
      <c r="D37" s="254"/>
      <c r="E37" s="254"/>
      <c r="F37" s="254"/>
      <c r="G37" s="254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8" t="s">
        <v>195</v>
      </c>
      <c r="D38" s="160"/>
      <c r="E38" s="161">
        <v>7.2839999999999998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158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9">
        <v>10</v>
      </c>
      <c r="B39" s="170" t="s">
        <v>196</v>
      </c>
      <c r="C39" s="187" t="s">
        <v>197</v>
      </c>
      <c r="D39" s="171" t="s">
        <v>181</v>
      </c>
      <c r="E39" s="172">
        <v>16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8.0000000000000004E-4</v>
      </c>
      <c r="O39" s="174">
        <f>ROUND(E39*N39,2)</f>
        <v>0.01</v>
      </c>
      <c r="P39" s="174">
        <v>0</v>
      </c>
      <c r="Q39" s="174">
        <f>ROUND(E39*P39,2)</f>
        <v>0</v>
      </c>
      <c r="R39" s="174" t="s">
        <v>198</v>
      </c>
      <c r="S39" s="174" t="s">
        <v>152</v>
      </c>
      <c r="T39" s="175" t="s">
        <v>152</v>
      </c>
      <c r="U39" s="158">
        <v>1.01999</v>
      </c>
      <c r="V39" s="158">
        <f>ROUND(E39*U39,2)</f>
        <v>16.32</v>
      </c>
      <c r="W39" s="158"/>
      <c r="X39" s="158" t="s">
        <v>153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154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8" t="s">
        <v>199</v>
      </c>
      <c r="D40" s="160"/>
      <c r="E40" s="161">
        <v>16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158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6">
        <v>11</v>
      </c>
      <c r="B41" s="177" t="s">
        <v>200</v>
      </c>
      <c r="C41" s="189" t="s">
        <v>201</v>
      </c>
      <c r="D41" s="178" t="s">
        <v>202</v>
      </c>
      <c r="E41" s="179">
        <v>1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81">
        <v>0</v>
      </c>
      <c r="O41" s="181">
        <f>ROUND(E41*N41,2)</f>
        <v>0</v>
      </c>
      <c r="P41" s="181">
        <v>0</v>
      </c>
      <c r="Q41" s="181">
        <f>ROUND(E41*P41,2)</f>
        <v>0</v>
      </c>
      <c r="R41" s="181"/>
      <c r="S41" s="181" t="s">
        <v>203</v>
      </c>
      <c r="T41" s="182" t="s">
        <v>204</v>
      </c>
      <c r="U41" s="158">
        <v>5.5E-2</v>
      </c>
      <c r="V41" s="158">
        <f>ROUND(E41*U41,2)</f>
        <v>0.06</v>
      </c>
      <c r="W41" s="158"/>
      <c r="X41" s="158" t="s">
        <v>153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154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6">
        <v>12</v>
      </c>
      <c r="B42" s="177" t="s">
        <v>205</v>
      </c>
      <c r="C42" s="189" t="s">
        <v>206</v>
      </c>
      <c r="D42" s="178" t="s">
        <v>207</v>
      </c>
      <c r="E42" s="179">
        <v>15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81">
        <v>8.0000000000000004E-4</v>
      </c>
      <c r="O42" s="181">
        <f>ROUND(E42*N42,2)</f>
        <v>0.01</v>
      </c>
      <c r="P42" s="181">
        <v>0</v>
      </c>
      <c r="Q42" s="181">
        <f>ROUND(E42*P42,2)</f>
        <v>0</v>
      </c>
      <c r="R42" s="181"/>
      <c r="S42" s="181" t="s">
        <v>203</v>
      </c>
      <c r="T42" s="182" t="s">
        <v>204</v>
      </c>
      <c r="U42" s="158">
        <v>1.01999</v>
      </c>
      <c r="V42" s="158">
        <f>ROUND(E42*U42,2)</f>
        <v>15.3</v>
      </c>
      <c r="W42" s="158"/>
      <c r="X42" s="158" t="s">
        <v>153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154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9">
        <v>13</v>
      </c>
      <c r="B43" s="170" t="s">
        <v>208</v>
      </c>
      <c r="C43" s="187" t="s">
        <v>209</v>
      </c>
      <c r="D43" s="171" t="s">
        <v>181</v>
      </c>
      <c r="E43" s="172">
        <v>40.799999999999997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4">
        <v>1.6000000000000001E-4</v>
      </c>
      <c r="O43" s="174">
        <f>ROUND(E43*N43,2)</f>
        <v>0.01</v>
      </c>
      <c r="P43" s="174">
        <v>0</v>
      </c>
      <c r="Q43" s="174">
        <f>ROUND(E43*P43,2)</f>
        <v>0</v>
      </c>
      <c r="R43" s="174" t="s">
        <v>210</v>
      </c>
      <c r="S43" s="174" t="s">
        <v>152</v>
      </c>
      <c r="T43" s="175" t="s">
        <v>152</v>
      </c>
      <c r="U43" s="158">
        <v>0</v>
      </c>
      <c r="V43" s="158">
        <f>ROUND(E43*U43,2)</f>
        <v>0</v>
      </c>
      <c r="W43" s="158"/>
      <c r="X43" s="158" t="s">
        <v>211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212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8" t="s">
        <v>213</v>
      </c>
      <c r="D44" s="160"/>
      <c r="E44" s="161">
        <v>40.799999999999997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158</v>
      </c>
      <c r="AH44" s="148">
        <v>5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9">
        <v>14</v>
      </c>
      <c r="B45" s="170" t="s">
        <v>214</v>
      </c>
      <c r="C45" s="187" t="s">
        <v>215</v>
      </c>
      <c r="D45" s="171" t="s">
        <v>150</v>
      </c>
      <c r="E45" s="172">
        <v>72.25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5.0000000000000001E-4</v>
      </c>
      <c r="O45" s="174">
        <f>ROUND(E45*N45,2)</f>
        <v>0.04</v>
      </c>
      <c r="P45" s="174">
        <v>0</v>
      </c>
      <c r="Q45" s="174">
        <f>ROUND(E45*P45,2)</f>
        <v>0</v>
      </c>
      <c r="R45" s="174" t="s">
        <v>210</v>
      </c>
      <c r="S45" s="174" t="s">
        <v>152</v>
      </c>
      <c r="T45" s="175" t="s">
        <v>152</v>
      </c>
      <c r="U45" s="158">
        <v>0</v>
      </c>
      <c r="V45" s="158">
        <f>ROUND(E45*U45,2)</f>
        <v>0</v>
      </c>
      <c r="W45" s="158"/>
      <c r="X45" s="158" t="s">
        <v>211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212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8" t="s">
        <v>216</v>
      </c>
      <c r="D46" s="160"/>
      <c r="E46" s="161">
        <v>72.25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158</v>
      </c>
      <c r="AH46" s="148">
        <v>5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3" t="s">
        <v>146</v>
      </c>
      <c r="B47" s="164" t="s">
        <v>73</v>
      </c>
      <c r="C47" s="186" t="s">
        <v>74</v>
      </c>
      <c r="D47" s="165"/>
      <c r="E47" s="166"/>
      <c r="F47" s="167"/>
      <c r="G47" s="167">
        <f>SUMIF(AG48:AG55,"&lt;&gt;NOR",G48:G55)</f>
        <v>0</v>
      </c>
      <c r="H47" s="167"/>
      <c r="I47" s="167">
        <f>SUM(I48:I55)</f>
        <v>0</v>
      </c>
      <c r="J47" s="167"/>
      <c r="K47" s="167">
        <f>SUM(K48:K55)</f>
        <v>0</v>
      </c>
      <c r="L47" s="167"/>
      <c r="M47" s="167">
        <f>SUM(M48:M55)</f>
        <v>0</v>
      </c>
      <c r="N47" s="167"/>
      <c r="O47" s="167">
        <f>SUM(O48:O55)</f>
        <v>7.33</v>
      </c>
      <c r="P47" s="167"/>
      <c r="Q47" s="167">
        <f>SUM(Q48:Q55)</f>
        <v>0</v>
      </c>
      <c r="R47" s="167"/>
      <c r="S47" s="167"/>
      <c r="T47" s="168"/>
      <c r="U47" s="162"/>
      <c r="V47" s="162">
        <f>SUM(V48:V55)</f>
        <v>26.14</v>
      </c>
      <c r="W47" s="162"/>
      <c r="X47" s="162"/>
      <c r="AG47" t="s">
        <v>147</v>
      </c>
    </row>
    <row r="48" spans="1:60" ht="22.5" outlineLevel="1" x14ac:dyDescent="0.2">
      <c r="A48" s="169">
        <v>15</v>
      </c>
      <c r="B48" s="170" t="s">
        <v>217</v>
      </c>
      <c r="C48" s="187" t="s">
        <v>218</v>
      </c>
      <c r="D48" s="171" t="s">
        <v>164</v>
      </c>
      <c r="E48" s="172">
        <v>2.4375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1.6563600000000001</v>
      </c>
      <c r="O48" s="174">
        <f>ROUND(E48*N48,2)</f>
        <v>4.04</v>
      </c>
      <c r="P48" s="174">
        <v>0</v>
      </c>
      <c r="Q48" s="174">
        <f>ROUND(E48*P48,2)</f>
        <v>0</v>
      </c>
      <c r="R48" s="174" t="s">
        <v>198</v>
      </c>
      <c r="S48" s="174" t="s">
        <v>152</v>
      </c>
      <c r="T48" s="175" t="s">
        <v>152</v>
      </c>
      <c r="U48" s="158">
        <v>3.9407000000000001</v>
      </c>
      <c r="V48" s="158">
        <f>ROUND(E48*U48,2)</f>
        <v>9.61</v>
      </c>
      <c r="W48" s="158"/>
      <c r="X48" s="158" t="s">
        <v>153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154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3" t="s">
        <v>219</v>
      </c>
      <c r="D49" s="254"/>
      <c r="E49" s="254"/>
      <c r="F49" s="254"/>
      <c r="G49" s="254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156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8" t="s">
        <v>220</v>
      </c>
      <c r="D50" s="160"/>
      <c r="E50" s="161">
        <v>2.4375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158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9">
        <v>16</v>
      </c>
      <c r="B51" s="170" t="s">
        <v>221</v>
      </c>
      <c r="C51" s="187" t="s">
        <v>222</v>
      </c>
      <c r="D51" s="171" t="s">
        <v>181</v>
      </c>
      <c r="E51" s="172">
        <v>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 t="s">
        <v>193</v>
      </c>
      <c r="S51" s="174" t="s">
        <v>152</v>
      </c>
      <c r="T51" s="175" t="s">
        <v>152</v>
      </c>
      <c r="U51" s="158">
        <v>0.315</v>
      </c>
      <c r="V51" s="158">
        <f>ROUND(E51*U51,2)</f>
        <v>0.32</v>
      </c>
      <c r="W51" s="158"/>
      <c r="X51" s="158" t="s">
        <v>153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154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33.75" outlineLevel="1" x14ac:dyDescent="0.2">
      <c r="A52" s="155"/>
      <c r="B52" s="156"/>
      <c r="C52" s="253" t="s">
        <v>223</v>
      </c>
      <c r="D52" s="254"/>
      <c r="E52" s="254"/>
      <c r="F52" s="254"/>
      <c r="G52" s="25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156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3" t="str">
        <f>C52</f>
        <v>nebo suchých kanálků vodorovných, šikmých, obloukových, zalomených i svislých v nosných, výplňových, obkladových, půdních apod. ve zdech z monolitického betonu nebo železobetonu, trvale osazených, vložkami nasraz z dutinových tvarovek, trub, prefabrikovaných dílců (rozlišení položek je podle jejich průřezové plochy) apod., bez jejich dodání, včetně polohového zajištění v bednění při betonáži,</v>
      </c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9">
        <v>17</v>
      </c>
      <c r="B53" s="170" t="s">
        <v>224</v>
      </c>
      <c r="C53" s="187" t="s">
        <v>225</v>
      </c>
      <c r="D53" s="171" t="s">
        <v>164</v>
      </c>
      <c r="E53" s="172">
        <v>1.3138099999999999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4">
        <v>2.5049999999999999</v>
      </c>
      <c r="O53" s="174">
        <f>ROUND(E53*N53,2)</f>
        <v>3.29</v>
      </c>
      <c r="P53" s="174">
        <v>0</v>
      </c>
      <c r="Q53" s="174">
        <f>ROUND(E53*P53,2)</f>
        <v>0</v>
      </c>
      <c r="R53" s="174"/>
      <c r="S53" s="174" t="s">
        <v>203</v>
      </c>
      <c r="T53" s="175" t="s">
        <v>152</v>
      </c>
      <c r="U53" s="158">
        <v>12.34</v>
      </c>
      <c r="V53" s="158">
        <f>ROUND(E53*U53,2)</f>
        <v>16.21</v>
      </c>
      <c r="W53" s="158"/>
      <c r="X53" s="158" t="s">
        <v>153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154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8" t="s">
        <v>226</v>
      </c>
      <c r="D54" s="160"/>
      <c r="E54" s="161">
        <v>0.67305999999999999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158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8" t="s">
        <v>227</v>
      </c>
      <c r="D55" s="160"/>
      <c r="E55" s="161">
        <v>0.64075000000000004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158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3" t="s">
        <v>146</v>
      </c>
      <c r="B56" s="164" t="s">
        <v>75</v>
      </c>
      <c r="C56" s="186" t="s">
        <v>76</v>
      </c>
      <c r="D56" s="165"/>
      <c r="E56" s="166"/>
      <c r="F56" s="167"/>
      <c r="G56" s="167">
        <f>SUMIF(AG57:AG59,"&lt;&gt;NOR",G57:G59)</f>
        <v>0</v>
      </c>
      <c r="H56" s="167"/>
      <c r="I56" s="167">
        <f>SUM(I57:I59)</f>
        <v>0</v>
      </c>
      <c r="J56" s="167"/>
      <c r="K56" s="167">
        <f>SUM(K57:K59)</f>
        <v>0</v>
      </c>
      <c r="L56" s="167"/>
      <c r="M56" s="167">
        <f>SUM(M57:M59)</f>
        <v>0</v>
      </c>
      <c r="N56" s="167"/>
      <c r="O56" s="167">
        <f>SUM(O57:O59)</f>
        <v>1.52</v>
      </c>
      <c r="P56" s="167"/>
      <c r="Q56" s="167">
        <f>SUM(Q57:Q59)</f>
        <v>0</v>
      </c>
      <c r="R56" s="167"/>
      <c r="S56" s="167"/>
      <c r="T56" s="168"/>
      <c r="U56" s="162"/>
      <c r="V56" s="162">
        <f>SUM(V57:V59)</f>
        <v>9.2899999999999991</v>
      </c>
      <c r="W56" s="162"/>
      <c r="X56" s="162"/>
      <c r="AG56" t="s">
        <v>147</v>
      </c>
    </row>
    <row r="57" spans="1:60" outlineLevel="1" x14ac:dyDescent="0.2">
      <c r="A57" s="169">
        <v>18</v>
      </c>
      <c r="B57" s="170" t="s">
        <v>228</v>
      </c>
      <c r="C57" s="187" t="s">
        <v>229</v>
      </c>
      <c r="D57" s="171" t="s">
        <v>150</v>
      </c>
      <c r="E57" s="172">
        <v>20.559000000000001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7.3899999999999993E-2</v>
      </c>
      <c r="O57" s="174">
        <f>ROUND(E57*N57,2)</f>
        <v>1.52</v>
      </c>
      <c r="P57" s="174">
        <v>0</v>
      </c>
      <c r="Q57" s="174">
        <f>ROUND(E57*P57,2)</f>
        <v>0</v>
      </c>
      <c r="R57" s="174" t="s">
        <v>151</v>
      </c>
      <c r="S57" s="174" t="s">
        <v>152</v>
      </c>
      <c r="T57" s="175" t="s">
        <v>152</v>
      </c>
      <c r="U57" s="158">
        <v>0.45200000000000001</v>
      </c>
      <c r="V57" s="158">
        <f>ROUND(E57*U57,2)</f>
        <v>9.2899999999999991</v>
      </c>
      <c r="W57" s="158"/>
      <c r="X57" s="158" t="s">
        <v>153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154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55"/>
      <c r="B58" s="156"/>
      <c r="C58" s="253" t="s">
        <v>230</v>
      </c>
      <c r="D58" s="254"/>
      <c r="E58" s="254"/>
      <c r="F58" s="254"/>
      <c r="G58" s="254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156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83" t="str">
        <f>C58</f>
        <v>s provedením lože z kameniva drceného, s vyplněním spár, s dvojitým hutněním a se smetením přebytečného materiálu na krajnici. S dodáním hmot pro lože a výplň spár.</v>
      </c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8" t="s">
        <v>231</v>
      </c>
      <c r="D59" s="160"/>
      <c r="E59" s="161">
        <v>20.559000000000001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158</v>
      </c>
      <c r="AH59" s="148">
        <v>5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3" t="s">
        <v>146</v>
      </c>
      <c r="B60" s="164" t="s">
        <v>77</v>
      </c>
      <c r="C60" s="186" t="s">
        <v>78</v>
      </c>
      <c r="D60" s="165"/>
      <c r="E60" s="166"/>
      <c r="F60" s="167"/>
      <c r="G60" s="167">
        <f>SUMIF(AG61:AG63,"&lt;&gt;NOR",G61:G63)</f>
        <v>0</v>
      </c>
      <c r="H60" s="167"/>
      <c r="I60" s="167">
        <f>SUM(I61:I63)</f>
        <v>0</v>
      </c>
      <c r="J60" s="167"/>
      <c r="K60" s="167">
        <f>SUM(K61:K63)</f>
        <v>0</v>
      </c>
      <c r="L60" s="167"/>
      <c r="M60" s="167">
        <f>SUM(M61:M63)</f>
        <v>0</v>
      </c>
      <c r="N60" s="167"/>
      <c r="O60" s="167">
        <f>SUM(O61:O63)</f>
        <v>0.56999999999999995</v>
      </c>
      <c r="P60" s="167"/>
      <c r="Q60" s="167">
        <f>SUM(Q61:Q63)</f>
        <v>0</v>
      </c>
      <c r="R60" s="167"/>
      <c r="S60" s="167"/>
      <c r="T60" s="168"/>
      <c r="U60" s="162"/>
      <c r="V60" s="162">
        <f>SUM(V61:V63)</f>
        <v>6.25</v>
      </c>
      <c r="W60" s="162"/>
      <c r="X60" s="162"/>
      <c r="AG60" t="s">
        <v>147</v>
      </c>
    </row>
    <row r="61" spans="1:60" ht="22.5" outlineLevel="1" x14ac:dyDescent="0.2">
      <c r="A61" s="169">
        <v>19</v>
      </c>
      <c r="B61" s="170" t="s">
        <v>232</v>
      </c>
      <c r="C61" s="187" t="s">
        <v>233</v>
      </c>
      <c r="D61" s="171" t="s">
        <v>150</v>
      </c>
      <c r="E61" s="172">
        <v>77.162800000000004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7.3499999999999998E-3</v>
      </c>
      <c r="O61" s="174">
        <f>ROUND(E61*N61,2)</f>
        <v>0.56999999999999995</v>
      </c>
      <c r="P61" s="174">
        <v>0</v>
      </c>
      <c r="Q61" s="174">
        <f>ROUND(E61*P61,2)</f>
        <v>0</v>
      </c>
      <c r="R61" s="174" t="s">
        <v>193</v>
      </c>
      <c r="S61" s="174" t="s">
        <v>152</v>
      </c>
      <c r="T61" s="175" t="s">
        <v>152</v>
      </c>
      <c r="U61" s="158">
        <v>8.1000000000000003E-2</v>
      </c>
      <c r="V61" s="158">
        <f>ROUND(E61*U61,2)</f>
        <v>6.25</v>
      </c>
      <c r="W61" s="158"/>
      <c r="X61" s="158" t="s">
        <v>153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154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53" t="s">
        <v>234</v>
      </c>
      <c r="D62" s="254"/>
      <c r="E62" s="254"/>
      <c r="F62" s="254"/>
      <c r="G62" s="254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156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8" t="s">
        <v>235</v>
      </c>
      <c r="D63" s="160"/>
      <c r="E63" s="161">
        <v>77.162800000000004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158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3" t="s">
        <v>146</v>
      </c>
      <c r="B64" s="164" t="s">
        <v>79</v>
      </c>
      <c r="C64" s="186" t="s">
        <v>80</v>
      </c>
      <c r="D64" s="165"/>
      <c r="E64" s="166"/>
      <c r="F64" s="167"/>
      <c r="G64" s="167">
        <f>SUMIF(AG65:AG67,"&lt;&gt;NOR",G65:G67)</f>
        <v>0</v>
      </c>
      <c r="H64" s="167"/>
      <c r="I64" s="167">
        <f>SUM(I65:I67)</f>
        <v>0</v>
      </c>
      <c r="J64" s="167"/>
      <c r="K64" s="167">
        <f>SUM(K65:K67)</f>
        <v>0</v>
      </c>
      <c r="L64" s="167"/>
      <c r="M64" s="167">
        <f>SUM(M65:M67)</f>
        <v>0</v>
      </c>
      <c r="N64" s="167"/>
      <c r="O64" s="167">
        <f>SUM(O65:O67)</f>
        <v>1.51</v>
      </c>
      <c r="P64" s="167"/>
      <c r="Q64" s="167">
        <f>SUM(Q65:Q67)</f>
        <v>0</v>
      </c>
      <c r="R64" s="167"/>
      <c r="S64" s="167"/>
      <c r="T64" s="168"/>
      <c r="U64" s="162"/>
      <c r="V64" s="162">
        <f>SUM(V65:V67)</f>
        <v>14.84</v>
      </c>
      <c r="W64" s="162"/>
      <c r="X64" s="162"/>
      <c r="AG64" t="s">
        <v>147</v>
      </c>
    </row>
    <row r="65" spans="1:60" ht="22.5" outlineLevel="1" x14ac:dyDescent="0.2">
      <c r="A65" s="169">
        <v>20</v>
      </c>
      <c r="B65" s="170" t="s">
        <v>236</v>
      </c>
      <c r="C65" s="187" t="s">
        <v>237</v>
      </c>
      <c r="D65" s="171" t="s">
        <v>150</v>
      </c>
      <c r="E65" s="172">
        <v>20.260000000000002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4">
        <v>7.4550000000000005E-2</v>
      </c>
      <c r="O65" s="174">
        <f>ROUND(E65*N65,2)</f>
        <v>1.51</v>
      </c>
      <c r="P65" s="174">
        <v>0</v>
      </c>
      <c r="Q65" s="174">
        <f>ROUND(E65*P65,2)</f>
        <v>0</v>
      </c>
      <c r="R65" s="174" t="s">
        <v>198</v>
      </c>
      <c r="S65" s="174" t="s">
        <v>152</v>
      </c>
      <c r="T65" s="175" t="s">
        <v>152</v>
      </c>
      <c r="U65" s="158">
        <v>0.73243999999999998</v>
      </c>
      <c r="V65" s="158">
        <f>ROUND(E65*U65,2)</f>
        <v>14.84</v>
      </c>
      <c r="W65" s="158"/>
      <c r="X65" s="158" t="s">
        <v>153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154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8" t="s">
        <v>238</v>
      </c>
      <c r="D66" s="160"/>
      <c r="E66" s="161">
        <v>10.26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158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8" t="s">
        <v>239</v>
      </c>
      <c r="D67" s="160"/>
      <c r="E67" s="161">
        <v>10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158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3" t="s">
        <v>146</v>
      </c>
      <c r="B68" s="164" t="s">
        <v>81</v>
      </c>
      <c r="C68" s="186" t="s">
        <v>82</v>
      </c>
      <c r="D68" s="165"/>
      <c r="E68" s="166"/>
      <c r="F68" s="167"/>
      <c r="G68" s="167">
        <f>SUMIF(AG69:AG75,"&lt;&gt;NOR",G69:G75)</f>
        <v>0</v>
      </c>
      <c r="H68" s="167"/>
      <c r="I68" s="167">
        <f>SUM(I69:I75)</f>
        <v>0</v>
      </c>
      <c r="J68" s="167"/>
      <c r="K68" s="167">
        <f>SUM(K69:K75)</f>
        <v>0</v>
      </c>
      <c r="L68" s="167"/>
      <c r="M68" s="167">
        <f>SUM(M69:M75)</f>
        <v>0</v>
      </c>
      <c r="N68" s="167"/>
      <c r="O68" s="167">
        <f>SUM(O69:O75)</f>
        <v>3.13</v>
      </c>
      <c r="P68" s="167"/>
      <c r="Q68" s="167">
        <f>SUM(Q69:Q75)</f>
        <v>0</v>
      </c>
      <c r="R68" s="167"/>
      <c r="S68" s="167"/>
      <c r="T68" s="168"/>
      <c r="U68" s="162"/>
      <c r="V68" s="162">
        <f>SUM(V69:V75)</f>
        <v>29.11</v>
      </c>
      <c r="W68" s="162"/>
      <c r="X68" s="162"/>
      <c r="AG68" t="s">
        <v>147</v>
      </c>
    </row>
    <row r="69" spans="1:60" outlineLevel="1" x14ac:dyDescent="0.2">
      <c r="A69" s="169">
        <v>21</v>
      </c>
      <c r="B69" s="170" t="s">
        <v>240</v>
      </c>
      <c r="C69" s="187" t="s">
        <v>241</v>
      </c>
      <c r="D69" s="171" t="s">
        <v>150</v>
      </c>
      <c r="E69" s="172">
        <v>56.214799999999997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5.3699999999999998E-2</v>
      </c>
      <c r="O69" s="174">
        <f>ROUND(E69*N69,2)</f>
        <v>3.02</v>
      </c>
      <c r="P69" s="174">
        <v>0</v>
      </c>
      <c r="Q69" s="174">
        <f>ROUND(E69*P69,2)</f>
        <v>0</v>
      </c>
      <c r="R69" s="174" t="s">
        <v>242</v>
      </c>
      <c r="S69" s="174" t="s">
        <v>152</v>
      </c>
      <c r="T69" s="175" t="s">
        <v>152</v>
      </c>
      <c r="U69" s="158">
        <v>0.34300000000000003</v>
      </c>
      <c r="V69" s="158">
        <f>ROUND(E69*U69,2)</f>
        <v>19.28</v>
      </c>
      <c r="W69" s="158"/>
      <c r="X69" s="158" t="s">
        <v>153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154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55"/>
      <c r="B70" s="156"/>
      <c r="C70" s="253" t="s">
        <v>243</v>
      </c>
      <c r="D70" s="254"/>
      <c r="E70" s="254"/>
      <c r="F70" s="254"/>
      <c r="G70" s="254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156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83" t="str">
        <f>C70</f>
        <v>stěn a podhledů, zatřená dřevěným hladítkem na zdivu nebo betonu, ochranná na svislé a šikmé izolaci s cementovým podkladním postřikem a popř. s vypálením povrchu ocelovým hladítkem,</v>
      </c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8" t="s">
        <v>244</v>
      </c>
      <c r="D71" s="160"/>
      <c r="E71" s="161">
        <v>37.201999999999998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158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8" t="s">
        <v>245</v>
      </c>
      <c r="D72" s="160"/>
      <c r="E72" s="161">
        <v>19.012799999999999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158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69">
        <v>22</v>
      </c>
      <c r="B73" s="170" t="s">
        <v>246</v>
      </c>
      <c r="C73" s="187" t="s">
        <v>247</v>
      </c>
      <c r="D73" s="171" t="s">
        <v>150</v>
      </c>
      <c r="E73" s="172">
        <v>11.465999999999999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9.3200000000000002E-3</v>
      </c>
      <c r="O73" s="174">
        <f>ROUND(E73*N73,2)</f>
        <v>0.11</v>
      </c>
      <c r="P73" s="174">
        <v>0</v>
      </c>
      <c r="Q73" s="174">
        <f>ROUND(E73*P73,2)</f>
        <v>0</v>
      </c>
      <c r="R73" s="174" t="s">
        <v>193</v>
      </c>
      <c r="S73" s="174" t="s">
        <v>152</v>
      </c>
      <c r="T73" s="175" t="s">
        <v>152</v>
      </c>
      <c r="U73" s="158">
        <v>0.85699999999999998</v>
      </c>
      <c r="V73" s="158">
        <f>ROUND(E73*U73,2)</f>
        <v>9.83</v>
      </c>
      <c r="W73" s="158"/>
      <c r="X73" s="158" t="s">
        <v>153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154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55"/>
      <c r="B74" s="156"/>
      <c r="C74" s="253" t="s">
        <v>248</v>
      </c>
      <c r="D74" s="254"/>
      <c r="E74" s="254"/>
      <c r="F74" s="254"/>
      <c r="G74" s="254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156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83" t="str">
        <f>C74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8" t="s">
        <v>249</v>
      </c>
      <c r="D75" s="160"/>
      <c r="E75" s="161">
        <v>11.465999999999999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158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3" t="s">
        <v>146</v>
      </c>
      <c r="B76" s="164" t="s">
        <v>83</v>
      </c>
      <c r="C76" s="186" t="s">
        <v>84</v>
      </c>
      <c r="D76" s="165"/>
      <c r="E76" s="166"/>
      <c r="F76" s="167"/>
      <c r="G76" s="167">
        <f>SUMIF(AG77:AG83,"&lt;&gt;NOR",G77:G83)</f>
        <v>0</v>
      </c>
      <c r="H76" s="167"/>
      <c r="I76" s="167">
        <f>SUM(I77:I83)</f>
        <v>0</v>
      </c>
      <c r="J76" s="167"/>
      <c r="K76" s="167">
        <f>SUM(K77:K83)</f>
        <v>0</v>
      </c>
      <c r="L76" s="167"/>
      <c r="M76" s="167">
        <f>SUM(M77:M83)</f>
        <v>0</v>
      </c>
      <c r="N76" s="167"/>
      <c r="O76" s="167">
        <f>SUM(O77:O83)</f>
        <v>17.559999999999999</v>
      </c>
      <c r="P76" s="167"/>
      <c r="Q76" s="167">
        <f>SUM(Q77:Q83)</f>
        <v>0</v>
      </c>
      <c r="R76" s="167"/>
      <c r="S76" s="167"/>
      <c r="T76" s="168"/>
      <c r="U76" s="162"/>
      <c r="V76" s="162">
        <f>SUM(V77:V83)</f>
        <v>22.09</v>
      </c>
      <c r="W76" s="162"/>
      <c r="X76" s="162"/>
      <c r="AG76" t="s">
        <v>147</v>
      </c>
    </row>
    <row r="77" spans="1:60" outlineLevel="1" x14ac:dyDescent="0.2">
      <c r="A77" s="169">
        <v>23</v>
      </c>
      <c r="B77" s="170" t="s">
        <v>250</v>
      </c>
      <c r="C77" s="187" t="s">
        <v>251</v>
      </c>
      <c r="D77" s="171" t="s">
        <v>252</v>
      </c>
      <c r="E77" s="172">
        <v>0.32050000000000001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1.0662499999999999</v>
      </c>
      <c r="O77" s="174">
        <f>ROUND(E77*N77,2)</f>
        <v>0.34</v>
      </c>
      <c r="P77" s="174">
        <v>0</v>
      </c>
      <c r="Q77" s="174">
        <f>ROUND(E77*P77,2)</f>
        <v>0</v>
      </c>
      <c r="R77" s="174" t="s">
        <v>193</v>
      </c>
      <c r="S77" s="174" t="s">
        <v>152</v>
      </c>
      <c r="T77" s="175" t="s">
        <v>152</v>
      </c>
      <c r="U77" s="158">
        <v>15.231</v>
      </c>
      <c r="V77" s="158">
        <f>ROUND(E77*U77,2)</f>
        <v>4.88</v>
      </c>
      <c r="W77" s="158"/>
      <c r="X77" s="158" t="s">
        <v>153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154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253" t="s">
        <v>253</v>
      </c>
      <c r="D78" s="254"/>
      <c r="E78" s="254"/>
      <c r="F78" s="254"/>
      <c r="G78" s="254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156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8" t="s">
        <v>254</v>
      </c>
      <c r="D79" s="160"/>
      <c r="E79" s="161">
        <v>0.32050000000000001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158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69">
        <v>24</v>
      </c>
      <c r="B80" s="170" t="s">
        <v>255</v>
      </c>
      <c r="C80" s="187" t="s">
        <v>256</v>
      </c>
      <c r="D80" s="171" t="s">
        <v>164</v>
      </c>
      <c r="E80" s="172">
        <v>9.3714600000000008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4">
        <v>1.837</v>
      </c>
      <c r="O80" s="174">
        <f>ROUND(E80*N80,2)</f>
        <v>17.22</v>
      </c>
      <c r="P80" s="174">
        <v>0</v>
      </c>
      <c r="Q80" s="174">
        <f>ROUND(E80*P80,2)</f>
        <v>0</v>
      </c>
      <c r="R80" s="174" t="s">
        <v>193</v>
      </c>
      <c r="S80" s="174" t="s">
        <v>152</v>
      </c>
      <c r="T80" s="175" t="s">
        <v>152</v>
      </c>
      <c r="U80" s="158">
        <v>1.8360000000000001</v>
      </c>
      <c r="V80" s="158">
        <f>ROUND(E80*U80,2)</f>
        <v>17.21</v>
      </c>
      <c r="W80" s="158"/>
      <c r="X80" s="158" t="s">
        <v>153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154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253" t="s">
        <v>257</v>
      </c>
      <c r="D81" s="254"/>
      <c r="E81" s="254"/>
      <c r="F81" s="254"/>
      <c r="G81" s="254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156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83" t="str">
        <f>C81</f>
        <v>pod mazaniny a dlažby, popř. na plochých střechách, vodorovný nebo ve spádu, s udusáním a urovnáním povrchu,</v>
      </c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8" t="s">
        <v>258</v>
      </c>
      <c r="D82" s="160"/>
      <c r="E82" s="161">
        <v>6.4924999999999997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158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8" t="s">
        <v>259</v>
      </c>
      <c r="D83" s="160"/>
      <c r="E83" s="161">
        <v>2.8789600000000002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158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63" t="s">
        <v>146</v>
      </c>
      <c r="B84" s="164" t="s">
        <v>85</v>
      </c>
      <c r="C84" s="186" t="s">
        <v>86</v>
      </c>
      <c r="D84" s="165"/>
      <c r="E84" s="166"/>
      <c r="F84" s="167"/>
      <c r="G84" s="167">
        <f>SUMIF(AG85:AG89,"&lt;&gt;NOR",G85:G89)</f>
        <v>0</v>
      </c>
      <c r="H84" s="167"/>
      <c r="I84" s="167">
        <f>SUM(I85:I89)</f>
        <v>0</v>
      </c>
      <c r="J84" s="167"/>
      <c r="K84" s="167">
        <f>SUM(K85:K89)</f>
        <v>0</v>
      </c>
      <c r="L84" s="167"/>
      <c r="M84" s="167">
        <f>SUM(M85:M89)</f>
        <v>0</v>
      </c>
      <c r="N84" s="167"/>
      <c r="O84" s="167">
        <f>SUM(O85:O89)</f>
        <v>0.02</v>
      </c>
      <c r="P84" s="167"/>
      <c r="Q84" s="167">
        <f>SUM(Q85:Q89)</f>
        <v>0</v>
      </c>
      <c r="R84" s="167"/>
      <c r="S84" s="167"/>
      <c r="T84" s="168"/>
      <c r="U84" s="162"/>
      <c r="V84" s="162">
        <f>SUM(V85:V89)</f>
        <v>1.67</v>
      </c>
      <c r="W84" s="162"/>
      <c r="X84" s="162"/>
      <c r="AG84" t="s">
        <v>147</v>
      </c>
    </row>
    <row r="85" spans="1:60" outlineLevel="1" x14ac:dyDescent="0.2">
      <c r="A85" s="176">
        <v>25</v>
      </c>
      <c r="B85" s="177" t="s">
        <v>260</v>
      </c>
      <c r="C85" s="189" t="s">
        <v>261</v>
      </c>
      <c r="D85" s="178" t="s">
        <v>262</v>
      </c>
      <c r="E85" s="179">
        <v>1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 t="s">
        <v>182</v>
      </c>
      <c r="S85" s="181" t="s">
        <v>152</v>
      </c>
      <c r="T85" s="182" t="s">
        <v>152</v>
      </c>
      <c r="U85" s="158">
        <v>1.1499999999999999</v>
      </c>
      <c r="V85" s="158">
        <f>ROUND(E85*U85,2)</f>
        <v>1.1499999999999999</v>
      </c>
      <c r="W85" s="158"/>
      <c r="X85" s="158" t="s">
        <v>153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154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6">
        <v>26</v>
      </c>
      <c r="B86" s="177" t="s">
        <v>263</v>
      </c>
      <c r="C86" s="189" t="s">
        <v>264</v>
      </c>
      <c r="D86" s="178" t="s">
        <v>265</v>
      </c>
      <c r="E86" s="179">
        <v>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1" t="s">
        <v>182</v>
      </c>
      <c r="S86" s="181" t="s">
        <v>152</v>
      </c>
      <c r="T86" s="182" t="s">
        <v>152</v>
      </c>
      <c r="U86" s="158">
        <v>0.52</v>
      </c>
      <c r="V86" s="158">
        <f>ROUND(E86*U86,2)</f>
        <v>0.52</v>
      </c>
      <c r="W86" s="158"/>
      <c r="X86" s="158" t="s">
        <v>153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154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76">
        <v>27</v>
      </c>
      <c r="B87" s="177" t="s">
        <v>266</v>
      </c>
      <c r="C87" s="189" t="s">
        <v>267</v>
      </c>
      <c r="D87" s="178" t="s">
        <v>265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81">
        <v>5.0899999999999999E-3</v>
      </c>
      <c r="O87" s="181">
        <f>ROUND(E87*N87,2)</f>
        <v>0.01</v>
      </c>
      <c r="P87" s="181">
        <v>0</v>
      </c>
      <c r="Q87" s="181">
        <f>ROUND(E87*P87,2)</f>
        <v>0</v>
      </c>
      <c r="R87" s="181" t="s">
        <v>210</v>
      </c>
      <c r="S87" s="181" t="s">
        <v>152</v>
      </c>
      <c r="T87" s="182" t="s">
        <v>152</v>
      </c>
      <c r="U87" s="158">
        <v>0</v>
      </c>
      <c r="V87" s="158">
        <f>ROUND(E87*U87,2)</f>
        <v>0</v>
      </c>
      <c r="W87" s="158"/>
      <c r="X87" s="158" t="s">
        <v>211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212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6">
        <v>28</v>
      </c>
      <c r="B88" s="177" t="s">
        <v>268</v>
      </c>
      <c r="C88" s="189" t="s">
        <v>269</v>
      </c>
      <c r="D88" s="178" t="s">
        <v>265</v>
      </c>
      <c r="E88" s="179">
        <v>1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81">
        <v>6.1399999999999996E-3</v>
      </c>
      <c r="O88" s="181">
        <f>ROUND(E88*N88,2)</f>
        <v>0.01</v>
      </c>
      <c r="P88" s="181">
        <v>0</v>
      </c>
      <c r="Q88" s="181">
        <f>ROUND(E88*P88,2)</f>
        <v>0</v>
      </c>
      <c r="R88" s="181" t="s">
        <v>210</v>
      </c>
      <c r="S88" s="181" t="s">
        <v>152</v>
      </c>
      <c r="T88" s="182" t="s">
        <v>152</v>
      </c>
      <c r="U88" s="158">
        <v>0</v>
      </c>
      <c r="V88" s="158">
        <f>ROUND(E88*U88,2)</f>
        <v>0</v>
      </c>
      <c r="W88" s="158"/>
      <c r="X88" s="158" t="s">
        <v>211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212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6">
        <v>29</v>
      </c>
      <c r="B89" s="177" t="s">
        <v>270</v>
      </c>
      <c r="C89" s="189" t="s">
        <v>271</v>
      </c>
      <c r="D89" s="178" t="s">
        <v>265</v>
      </c>
      <c r="E89" s="179">
        <v>1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81">
        <v>1.66E-3</v>
      </c>
      <c r="O89" s="181">
        <f>ROUND(E89*N89,2)</f>
        <v>0</v>
      </c>
      <c r="P89" s="181">
        <v>0</v>
      </c>
      <c r="Q89" s="181">
        <f>ROUND(E89*P89,2)</f>
        <v>0</v>
      </c>
      <c r="R89" s="181" t="s">
        <v>210</v>
      </c>
      <c r="S89" s="181" t="s">
        <v>152</v>
      </c>
      <c r="T89" s="182" t="s">
        <v>152</v>
      </c>
      <c r="U89" s="158">
        <v>0</v>
      </c>
      <c r="V89" s="158">
        <f>ROUND(E89*U89,2)</f>
        <v>0</v>
      </c>
      <c r="W89" s="158"/>
      <c r="X89" s="158" t="s">
        <v>211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212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3" t="s">
        <v>146</v>
      </c>
      <c r="B90" s="164" t="s">
        <v>87</v>
      </c>
      <c r="C90" s="186" t="s">
        <v>88</v>
      </c>
      <c r="D90" s="165"/>
      <c r="E90" s="166"/>
      <c r="F90" s="167"/>
      <c r="G90" s="167">
        <f>SUMIF(AG91:AG118,"&lt;&gt;NOR",G91:G118)</f>
        <v>0</v>
      </c>
      <c r="H90" s="167"/>
      <c r="I90" s="167">
        <f>SUM(I91:I118)</f>
        <v>0</v>
      </c>
      <c r="J90" s="167"/>
      <c r="K90" s="167">
        <f>SUM(K91:K118)</f>
        <v>0</v>
      </c>
      <c r="L90" s="167"/>
      <c r="M90" s="167">
        <f>SUM(M91:M118)</f>
        <v>0</v>
      </c>
      <c r="N90" s="167"/>
      <c r="O90" s="167">
        <f>SUM(O91:O118)</f>
        <v>0.04</v>
      </c>
      <c r="P90" s="167"/>
      <c r="Q90" s="167">
        <f>SUM(Q91:Q118)</f>
        <v>40.199999999999996</v>
      </c>
      <c r="R90" s="167"/>
      <c r="S90" s="167"/>
      <c r="T90" s="168"/>
      <c r="U90" s="162"/>
      <c r="V90" s="162">
        <f>SUM(V91:V118)</f>
        <v>103.92</v>
      </c>
      <c r="W90" s="162"/>
      <c r="X90" s="162"/>
      <c r="AG90" t="s">
        <v>147</v>
      </c>
    </row>
    <row r="91" spans="1:60" outlineLevel="1" x14ac:dyDescent="0.2">
      <c r="A91" s="169">
        <v>30</v>
      </c>
      <c r="B91" s="170" t="s">
        <v>272</v>
      </c>
      <c r="C91" s="187" t="s">
        <v>273</v>
      </c>
      <c r="D91" s="171" t="s">
        <v>150</v>
      </c>
      <c r="E91" s="172">
        <v>36.222999999999999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4">
        <v>6.7000000000000002E-4</v>
      </c>
      <c r="O91" s="174">
        <f>ROUND(E91*N91,2)</f>
        <v>0.02</v>
      </c>
      <c r="P91" s="174">
        <v>0.184</v>
      </c>
      <c r="Q91" s="174">
        <f>ROUND(E91*P91,2)</f>
        <v>6.67</v>
      </c>
      <c r="R91" s="174" t="s">
        <v>274</v>
      </c>
      <c r="S91" s="174" t="s">
        <v>152</v>
      </c>
      <c r="T91" s="175" t="s">
        <v>152</v>
      </c>
      <c r="U91" s="158">
        <v>0.22700000000000001</v>
      </c>
      <c r="V91" s="158">
        <f>ROUND(E91*U91,2)</f>
        <v>8.2200000000000006</v>
      </c>
      <c r="W91" s="158"/>
      <c r="X91" s="158" t="s">
        <v>153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154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55"/>
      <c r="B92" s="156"/>
      <c r="C92" s="253" t="s">
        <v>275</v>
      </c>
      <c r="D92" s="254"/>
      <c r="E92" s="254"/>
      <c r="F92" s="254"/>
      <c r="G92" s="254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8"/>
      <c r="Z92" s="148"/>
      <c r="AA92" s="148"/>
      <c r="AB92" s="148"/>
      <c r="AC92" s="148"/>
      <c r="AD92" s="148"/>
      <c r="AE92" s="148"/>
      <c r="AF92" s="148"/>
      <c r="AG92" s="148" t="s">
        <v>156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83" t="str">
        <f>C92</f>
        <v>nebo vybourání otvorů průřezové plochy přes 4 m2 v příčkách, včetně pomocného lešení o výšce podlahy do 1900 mm a pro zatížení do 1,5 kPa  (150 kg/m2),</v>
      </c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8" t="s">
        <v>276</v>
      </c>
      <c r="D93" s="160"/>
      <c r="E93" s="161">
        <v>36.222999999999999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158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9">
        <v>31</v>
      </c>
      <c r="B94" s="170" t="s">
        <v>277</v>
      </c>
      <c r="C94" s="187" t="s">
        <v>278</v>
      </c>
      <c r="D94" s="171" t="s">
        <v>150</v>
      </c>
      <c r="E94" s="172">
        <v>17.385000000000002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6.7000000000000002E-4</v>
      </c>
      <c r="O94" s="174">
        <f>ROUND(E94*N94,2)</f>
        <v>0.01</v>
      </c>
      <c r="P94" s="174">
        <v>0.31900000000000001</v>
      </c>
      <c r="Q94" s="174">
        <f>ROUND(E94*P94,2)</f>
        <v>5.55</v>
      </c>
      <c r="R94" s="174" t="s">
        <v>274</v>
      </c>
      <c r="S94" s="174" t="s">
        <v>152</v>
      </c>
      <c r="T94" s="175" t="s">
        <v>152</v>
      </c>
      <c r="U94" s="158">
        <v>0.317</v>
      </c>
      <c r="V94" s="158">
        <f>ROUND(E94*U94,2)</f>
        <v>5.51</v>
      </c>
      <c r="W94" s="158"/>
      <c r="X94" s="158" t="s">
        <v>153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154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55"/>
      <c r="B95" s="156"/>
      <c r="C95" s="253" t="s">
        <v>275</v>
      </c>
      <c r="D95" s="254"/>
      <c r="E95" s="254"/>
      <c r="F95" s="254"/>
      <c r="G95" s="254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156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83" t="str">
        <f>C95</f>
        <v>nebo vybourání otvorů průřezové plochy přes 4 m2 v příčkách, včetně pomocného lešení o výšce podlahy do 1900 mm a pro zatížení do 1,5 kPa  (150 kg/m2),</v>
      </c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8" t="s">
        <v>279</v>
      </c>
      <c r="D96" s="160"/>
      <c r="E96" s="161">
        <v>17.385000000000002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158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9">
        <v>32</v>
      </c>
      <c r="B97" s="170" t="s">
        <v>280</v>
      </c>
      <c r="C97" s="187" t="s">
        <v>281</v>
      </c>
      <c r="D97" s="171" t="s">
        <v>164</v>
      </c>
      <c r="E97" s="172">
        <v>11.4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1.1000000000000001E-3</v>
      </c>
      <c r="O97" s="174">
        <f>ROUND(E97*N97,2)</f>
        <v>0.01</v>
      </c>
      <c r="P97" s="174">
        <v>0.68700000000000006</v>
      </c>
      <c r="Q97" s="174">
        <f>ROUND(E97*P97,2)</f>
        <v>7.83</v>
      </c>
      <c r="R97" s="174" t="s">
        <v>274</v>
      </c>
      <c r="S97" s="174" t="s">
        <v>152</v>
      </c>
      <c r="T97" s="175" t="s">
        <v>152</v>
      </c>
      <c r="U97" s="158">
        <v>1.08</v>
      </c>
      <c r="V97" s="158">
        <f>ROUND(E97*U97,2)</f>
        <v>12.31</v>
      </c>
      <c r="W97" s="158"/>
      <c r="X97" s="158" t="s">
        <v>153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154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55"/>
      <c r="B98" s="156"/>
      <c r="C98" s="253" t="s">
        <v>282</v>
      </c>
      <c r="D98" s="254"/>
      <c r="E98" s="254"/>
      <c r="F98" s="254"/>
      <c r="G98" s="254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83" t="str">
        <f>C98</f>
        <v>nebo vybourání otvorů průřezové plochy přes 4 m2 ve zdivu nadzákladovém, včetně pomocného lešení o výšce podlahy do 1900 mm a pro zatížení do 1,5 kPa  (150 kg/m2)</v>
      </c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8" t="s">
        <v>283</v>
      </c>
      <c r="D99" s="160"/>
      <c r="E99" s="161">
        <v>11.4</v>
      </c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158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9">
        <v>33</v>
      </c>
      <c r="B100" s="170" t="s">
        <v>284</v>
      </c>
      <c r="C100" s="187" t="s">
        <v>285</v>
      </c>
      <c r="D100" s="171" t="s">
        <v>164</v>
      </c>
      <c r="E100" s="172">
        <v>1.8427500000000001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1.47E-3</v>
      </c>
      <c r="O100" s="174">
        <f>ROUND(E100*N100,2)</f>
        <v>0</v>
      </c>
      <c r="P100" s="174">
        <v>2.2000000000000002</v>
      </c>
      <c r="Q100" s="174">
        <f>ROUND(E100*P100,2)</f>
        <v>4.05</v>
      </c>
      <c r="R100" s="174" t="s">
        <v>274</v>
      </c>
      <c r="S100" s="174" t="s">
        <v>152</v>
      </c>
      <c r="T100" s="175" t="s">
        <v>152</v>
      </c>
      <c r="U100" s="158">
        <v>4.9960000000000004</v>
      </c>
      <c r="V100" s="158">
        <f>ROUND(E100*U100,2)</f>
        <v>9.2100000000000009</v>
      </c>
      <c r="W100" s="158"/>
      <c r="X100" s="158" t="s">
        <v>153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154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55"/>
      <c r="B101" s="156"/>
      <c r="C101" s="253" t="s">
        <v>286</v>
      </c>
      <c r="D101" s="254"/>
      <c r="E101" s="254"/>
      <c r="F101" s="254"/>
      <c r="G101" s="254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3" t="str">
        <f>C101</f>
        <v>nebo vybourání otvorů průřezové plochy přes 4 m2 ve zdivu z betonu prostého, včetně pomocného lešení o výšce podlahy do 1900 mm a pro zatížení do 1,5 kPa  (150 kg/m2),</v>
      </c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8" t="s">
        <v>287</v>
      </c>
      <c r="D102" s="160"/>
      <c r="E102" s="161">
        <v>0.96525000000000005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8" t="s">
        <v>288</v>
      </c>
      <c r="D103" s="160"/>
      <c r="E103" s="161">
        <v>0.87749999999999995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158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69">
        <v>34</v>
      </c>
      <c r="B104" s="170" t="s">
        <v>289</v>
      </c>
      <c r="C104" s="187" t="s">
        <v>290</v>
      </c>
      <c r="D104" s="171" t="s">
        <v>164</v>
      </c>
      <c r="E104" s="172">
        <v>3.9083999999999999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0</v>
      </c>
      <c r="O104" s="174">
        <f>ROUND(E104*N104,2)</f>
        <v>0</v>
      </c>
      <c r="P104" s="174">
        <v>2.2000000000000002</v>
      </c>
      <c r="Q104" s="174">
        <f>ROUND(E104*P104,2)</f>
        <v>8.6</v>
      </c>
      <c r="R104" s="174" t="s">
        <v>274</v>
      </c>
      <c r="S104" s="174" t="s">
        <v>152</v>
      </c>
      <c r="T104" s="175" t="s">
        <v>152</v>
      </c>
      <c r="U104" s="158">
        <v>8.48</v>
      </c>
      <c r="V104" s="158">
        <f>ROUND(E104*U104,2)</f>
        <v>33.14</v>
      </c>
      <c r="W104" s="158"/>
      <c r="X104" s="158" t="s">
        <v>153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154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8" t="s">
        <v>291</v>
      </c>
      <c r="D105" s="160"/>
      <c r="E105" s="161">
        <v>3.9083999999999999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9">
        <v>35</v>
      </c>
      <c r="B106" s="170" t="s">
        <v>292</v>
      </c>
      <c r="C106" s="187" t="s">
        <v>293</v>
      </c>
      <c r="D106" s="171" t="s">
        <v>181</v>
      </c>
      <c r="E106" s="172">
        <v>19.11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0</v>
      </c>
      <c r="O106" s="174">
        <f>ROUND(E106*N106,2)</f>
        <v>0</v>
      </c>
      <c r="P106" s="174">
        <v>4.0000000000000002E-4</v>
      </c>
      <c r="Q106" s="174">
        <f>ROUND(E106*P106,2)</f>
        <v>0.01</v>
      </c>
      <c r="R106" s="174" t="s">
        <v>274</v>
      </c>
      <c r="S106" s="174" t="s">
        <v>152</v>
      </c>
      <c r="T106" s="175" t="s">
        <v>152</v>
      </c>
      <c r="U106" s="158">
        <v>7.0000000000000007E-2</v>
      </c>
      <c r="V106" s="158">
        <f>ROUND(E106*U106,2)</f>
        <v>1.34</v>
      </c>
      <c r="W106" s="158"/>
      <c r="X106" s="158" t="s">
        <v>153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154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8" t="s">
        <v>294</v>
      </c>
      <c r="D107" s="160"/>
      <c r="E107" s="161">
        <v>19.11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158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9">
        <v>36</v>
      </c>
      <c r="B108" s="170" t="s">
        <v>295</v>
      </c>
      <c r="C108" s="187" t="s">
        <v>296</v>
      </c>
      <c r="D108" s="171" t="s">
        <v>150</v>
      </c>
      <c r="E108" s="172">
        <v>79.953000000000003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4">
        <v>0</v>
      </c>
      <c r="O108" s="174">
        <f>ROUND(E108*N108,2)</f>
        <v>0</v>
      </c>
      <c r="P108" s="174">
        <v>4.5999999999999999E-2</v>
      </c>
      <c r="Q108" s="174">
        <f>ROUND(E108*P108,2)</f>
        <v>3.68</v>
      </c>
      <c r="R108" s="174" t="s">
        <v>274</v>
      </c>
      <c r="S108" s="174" t="s">
        <v>152</v>
      </c>
      <c r="T108" s="175" t="s">
        <v>152</v>
      </c>
      <c r="U108" s="158">
        <v>0.26</v>
      </c>
      <c r="V108" s="158">
        <f>ROUND(E108*U108,2)</f>
        <v>20.79</v>
      </c>
      <c r="W108" s="158"/>
      <c r="X108" s="158" t="s">
        <v>153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154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8" t="s">
        <v>297</v>
      </c>
      <c r="D109" s="160"/>
      <c r="E109" s="161">
        <v>76.893000000000001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8" t="s">
        <v>298</v>
      </c>
      <c r="D110" s="160"/>
      <c r="E110" s="161">
        <v>3.06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33.75" outlineLevel="1" x14ac:dyDescent="0.2">
      <c r="A111" s="169">
        <v>37</v>
      </c>
      <c r="B111" s="170" t="s">
        <v>299</v>
      </c>
      <c r="C111" s="187" t="s">
        <v>300</v>
      </c>
      <c r="D111" s="171" t="s">
        <v>150</v>
      </c>
      <c r="E111" s="172">
        <v>56.214799999999997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4">
        <v>0</v>
      </c>
      <c r="O111" s="174">
        <f>ROUND(E111*N111,2)</f>
        <v>0</v>
      </c>
      <c r="P111" s="174">
        <v>5.8999999999999997E-2</v>
      </c>
      <c r="Q111" s="174">
        <f>ROUND(E111*P111,2)</f>
        <v>3.32</v>
      </c>
      <c r="R111" s="174" t="s">
        <v>274</v>
      </c>
      <c r="S111" s="174" t="s">
        <v>152</v>
      </c>
      <c r="T111" s="175" t="s">
        <v>152</v>
      </c>
      <c r="U111" s="158">
        <v>0.2</v>
      </c>
      <c r="V111" s="158">
        <f>ROUND(E111*U111,2)</f>
        <v>11.24</v>
      </c>
      <c r="W111" s="158"/>
      <c r="X111" s="158" t="s">
        <v>153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154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8" t="s">
        <v>301</v>
      </c>
      <c r="D112" s="160"/>
      <c r="E112" s="161">
        <v>56.214799999999997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158</v>
      </c>
      <c r="AH112" s="148">
        <v>5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9">
        <v>38</v>
      </c>
      <c r="B113" s="170" t="s">
        <v>302</v>
      </c>
      <c r="C113" s="187" t="s">
        <v>303</v>
      </c>
      <c r="D113" s="171" t="s">
        <v>150</v>
      </c>
      <c r="E113" s="172">
        <v>7.2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</v>
      </c>
      <c r="O113" s="174">
        <f>ROUND(E113*N113,2)</f>
        <v>0</v>
      </c>
      <c r="P113" s="174">
        <v>6.8000000000000005E-2</v>
      </c>
      <c r="Q113" s="174">
        <f>ROUND(E113*P113,2)</f>
        <v>0.49</v>
      </c>
      <c r="R113" s="174" t="s">
        <v>274</v>
      </c>
      <c r="S113" s="174" t="s">
        <v>152</v>
      </c>
      <c r="T113" s="175" t="s">
        <v>152</v>
      </c>
      <c r="U113" s="158">
        <v>0.3</v>
      </c>
      <c r="V113" s="158">
        <f>ROUND(E113*U113,2)</f>
        <v>2.16</v>
      </c>
      <c r="W113" s="158"/>
      <c r="X113" s="158" t="s">
        <v>153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154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53" t="s">
        <v>304</v>
      </c>
      <c r="D114" s="254"/>
      <c r="E114" s="254"/>
      <c r="F114" s="254"/>
      <c r="G114" s="254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156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8" t="s">
        <v>305</v>
      </c>
      <c r="D115" s="160"/>
      <c r="E115" s="161">
        <v>7.2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9">
        <v>39</v>
      </c>
      <c r="B116" s="170" t="s">
        <v>306</v>
      </c>
      <c r="C116" s="187" t="s">
        <v>307</v>
      </c>
      <c r="D116" s="171" t="s">
        <v>207</v>
      </c>
      <c r="E116" s="172">
        <v>79.953000000000003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4"/>
      <c r="S116" s="174" t="s">
        <v>203</v>
      </c>
      <c r="T116" s="175" t="s">
        <v>204</v>
      </c>
      <c r="U116" s="158">
        <v>0</v>
      </c>
      <c r="V116" s="158">
        <f>ROUND(E116*U116,2)</f>
        <v>0</v>
      </c>
      <c r="W116" s="158"/>
      <c r="X116" s="158" t="s">
        <v>153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154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8" t="s">
        <v>297</v>
      </c>
      <c r="D117" s="160"/>
      <c r="E117" s="161">
        <v>76.893000000000001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8" t="s">
        <v>298</v>
      </c>
      <c r="D118" s="160"/>
      <c r="E118" s="161">
        <v>3.06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158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3" t="s">
        <v>146</v>
      </c>
      <c r="B119" s="164" t="s">
        <v>89</v>
      </c>
      <c r="C119" s="186" t="s">
        <v>90</v>
      </c>
      <c r="D119" s="165"/>
      <c r="E119" s="166"/>
      <c r="F119" s="167"/>
      <c r="G119" s="167">
        <f>SUMIF(AG120:AG121,"&lt;&gt;NOR",G120:G121)</f>
        <v>0</v>
      </c>
      <c r="H119" s="167"/>
      <c r="I119" s="167">
        <f>SUM(I120:I121)</f>
        <v>0</v>
      </c>
      <c r="J119" s="167"/>
      <c r="K119" s="167">
        <f>SUM(K120:K121)</f>
        <v>0</v>
      </c>
      <c r="L119" s="167"/>
      <c r="M119" s="167">
        <f>SUM(M120:M121)</f>
        <v>0</v>
      </c>
      <c r="N119" s="167"/>
      <c r="O119" s="167">
        <f>SUM(O120:O121)</f>
        <v>0</v>
      </c>
      <c r="P119" s="167"/>
      <c r="Q119" s="167">
        <f>SUM(Q120:Q121)</f>
        <v>0</v>
      </c>
      <c r="R119" s="167"/>
      <c r="S119" s="167"/>
      <c r="T119" s="168"/>
      <c r="U119" s="162"/>
      <c r="V119" s="162">
        <f>SUM(V120:V121)</f>
        <v>18.41</v>
      </c>
      <c r="W119" s="162"/>
      <c r="X119" s="162"/>
      <c r="AG119" t="s">
        <v>147</v>
      </c>
    </row>
    <row r="120" spans="1:60" outlineLevel="1" x14ac:dyDescent="0.2">
      <c r="A120" s="169">
        <v>40</v>
      </c>
      <c r="B120" s="170" t="s">
        <v>308</v>
      </c>
      <c r="C120" s="187" t="s">
        <v>309</v>
      </c>
      <c r="D120" s="171" t="s">
        <v>252</v>
      </c>
      <c r="E120" s="172">
        <v>59.971069999999997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4" t="s">
        <v>193</v>
      </c>
      <c r="S120" s="174" t="s">
        <v>152</v>
      </c>
      <c r="T120" s="175" t="s">
        <v>152</v>
      </c>
      <c r="U120" s="158">
        <v>0.307</v>
      </c>
      <c r="V120" s="158">
        <f>ROUND(E120*U120,2)</f>
        <v>18.41</v>
      </c>
      <c r="W120" s="158"/>
      <c r="X120" s="158" t="s">
        <v>310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311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253" t="s">
        <v>312</v>
      </c>
      <c r="D121" s="254"/>
      <c r="E121" s="254"/>
      <c r="F121" s="254"/>
      <c r="G121" s="254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83" t="str">
        <f>C121</f>
        <v>přesun hmot pro budovy občanské výstavby (JKSO 801), budovy pro bydlení (JKSO 803) budovy pro výrobu a služby (JKSO 812) s nosnou svislou konstrukcí zděnou z cihel nebo tvárnic nebo kovovou</v>
      </c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163" t="s">
        <v>146</v>
      </c>
      <c r="B122" s="164" t="s">
        <v>91</v>
      </c>
      <c r="C122" s="186" t="s">
        <v>92</v>
      </c>
      <c r="D122" s="165"/>
      <c r="E122" s="166"/>
      <c r="F122" s="167"/>
      <c r="G122" s="167">
        <f>SUMIF(AG123:AG146,"&lt;&gt;NOR",G123:G146)</f>
        <v>0</v>
      </c>
      <c r="H122" s="167"/>
      <c r="I122" s="167">
        <f>SUM(I123:I146)</f>
        <v>0</v>
      </c>
      <c r="J122" s="167"/>
      <c r="K122" s="167">
        <f>SUM(K123:K146)</f>
        <v>0</v>
      </c>
      <c r="L122" s="167"/>
      <c r="M122" s="167">
        <f>SUM(M123:M146)</f>
        <v>0</v>
      </c>
      <c r="N122" s="167"/>
      <c r="O122" s="167">
        <f>SUM(O123:O146)</f>
        <v>0.65</v>
      </c>
      <c r="P122" s="167"/>
      <c r="Q122" s="167">
        <f>SUM(Q123:Q146)</f>
        <v>0</v>
      </c>
      <c r="R122" s="167"/>
      <c r="S122" s="167"/>
      <c r="T122" s="168"/>
      <c r="U122" s="162"/>
      <c r="V122" s="162">
        <f>SUM(V123:V146)</f>
        <v>61.11</v>
      </c>
      <c r="W122" s="162"/>
      <c r="X122" s="162"/>
      <c r="AG122" t="s">
        <v>147</v>
      </c>
    </row>
    <row r="123" spans="1:60" ht="22.5" outlineLevel="1" x14ac:dyDescent="0.2">
      <c r="A123" s="169">
        <v>41</v>
      </c>
      <c r="B123" s="170" t="s">
        <v>313</v>
      </c>
      <c r="C123" s="187" t="s">
        <v>314</v>
      </c>
      <c r="D123" s="171" t="s">
        <v>150</v>
      </c>
      <c r="E123" s="172">
        <v>112.42959999999999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3.3E-4</v>
      </c>
      <c r="O123" s="174">
        <f>ROUND(E123*N123,2)</f>
        <v>0.04</v>
      </c>
      <c r="P123" s="174">
        <v>0</v>
      </c>
      <c r="Q123" s="174">
        <f>ROUND(E123*P123,2)</f>
        <v>0</v>
      </c>
      <c r="R123" s="174" t="s">
        <v>315</v>
      </c>
      <c r="S123" s="174" t="s">
        <v>152</v>
      </c>
      <c r="T123" s="175" t="s">
        <v>152</v>
      </c>
      <c r="U123" s="158">
        <v>2.75E-2</v>
      </c>
      <c r="V123" s="158">
        <f>ROUND(E123*U123,2)</f>
        <v>3.09</v>
      </c>
      <c r="W123" s="158"/>
      <c r="X123" s="158" t="s">
        <v>153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154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8" t="s">
        <v>316</v>
      </c>
      <c r="D124" s="160"/>
      <c r="E124" s="161">
        <v>74.403999999999996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158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8" t="s">
        <v>317</v>
      </c>
      <c r="D125" s="160"/>
      <c r="E125" s="161">
        <v>38.025599999999997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33.75" outlineLevel="1" x14ac:dyDescent="0.2">
      <c r="A126" s="169">
        <v>42</v>
      </c>
      <c r="B126" s="170" t="s">
        <v>318</v>
      </c>
      <c r="C126" s="187" t="s">
        <v>319</v>
      </c>
      <c r="D126" s="171" t="s">
        <v>150</v>
      </c>
      <c r="E126" s="172">
        <v>36.42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74">
        <v>5.1999999999999995E-4</v>
      </c>
      <c r="O126" s="174">
        <f>ROUND(E126*N126,2)</f>
        <v>0.02</v>
      </c>
      <c r="P126" s="174">
        <v>0</v>
      </c>
      <c r="Q126" s="174">
        <f>ROUND(E126*P126,2)</f>
        <v>0</v>
      </c>
      <c r="R126" s="174" t="s">
        <v>315</v>
      </c>
      <c r="S126" s="174" t="s">
        <v>152</v>
      </c>
      <c r="T126" s="175" t="s">
        <v>152</v>
      </c>
      <c r="U126" s="158">
        <v>4.9000000000000002E-2</v>
      </c>
      <c r="V126" s="158">
        <f>ROUND(E126*U126,2)</f>
        <v>1.78</v>
      </c>
      <c r="W126" s="158"/>
      <c r="X126" s="158" t="s">
        <v>153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154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8" t="s">
        <v>320</v>
      </c>
      <c r="D127" s="160"/>
      <c r="E127" s="161">
        <v>36.42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69">
        <v>43</v>
      </c>
      <c r="B128" s="170" t="s">
        <v>321</v>
      </c>
      <c r="C128" s="187" t="s">
        <v>322</v>
      </c>
      <c r="D128" s="171" t="s">
        <v>150</v>
      </c>
      <c r="E128" s="172">
        <v>56.214799999999997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8.0000000000000007E-5</v>
      </c>
      <c r="O128" s="174">
        <f>ROUND(E128*N128,2)</f>
        <v>0</v>
      </c>
      <c r="P128" s="174">
        <v>0</v>
      </c>
      <c r="Q128" s="174">
        <f>ROUND(E128*P128,2)</f>
        <v>0</v>
      </c>
      <c r="R128" s="174" t="s">
        <v>315</v>
      </c>
      <c r="S128" s="174" t="s">
        <v>152</v>
      </c>
      <c r="T128" s="175" t="s">
        <v>152</v>
      </c>
      <c r="U128" s="158">
        <v>0.34</v>
      </c>
      <c r="V128" s="158">
        <f>ROUND(E128*U128,2)</f>
        <v>19.11</v>
      </c>
      <c r="W128" s="158"/>
      <c r="X128" s="158" t="s">
        <v>153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154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8" t="s">
        <v>244</v>
      </c>
      <c r="D129" s="160"/>
      <c r="E129" s="161">
        <v>37.201999999999998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8" t="s">
        <v>245</v>
      </c>
      <c r="D130" s="160"/>
      <c r="E130" s="161">
        <v>19.012799999999999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158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22.5" outlineLevel="1" x14ac:dyDescent="0.2">
      <c r="A131" s="169">
        <v>44</v>
      </c>
      <c r="B131" s="170" t="s">
        <v>323</v>
      </c>
      <c r="C131" s="187" t="s">
        <v>324</v>
      </c>
      <c r="D131" s="171" t="s">
        <v>150</v>
      </c>
      <c r="E131" s="172">
        <v>36.42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4">
        <v>4.0999999999999999E-4</v>
      </c>
      <c r="O131" s="174">
        <f>ROUND(E131*N131,2)</f>
        <v>0.01</v>
      </c>
      <c r="P131" s="174">
        <v>0</v>
      </c>
      <c r="Q131" s="174">
        <f>ROUND(E131*P131,2)</f>
        <v>0</v>
      </c>
      <c r="R131" s="174" t="s">
        <v>315</v>
      </c>
      <c r="S131" s="174" t="s">
        <v>152</v>
      </c>
      <c r="T131" s="175" t="s">
        <v>152</v>
      </c>
      <c r="U131" s="158">
        <v>0.22991</v>
      </c>
      <c r="V131" s="158">
        <f>ROUND(E131*U131,2)</f>
        <v>8.3699999999999992</v>
      </c>
      <c r="W131" s="158"/>
      <c r="X131" s="158" t="s">
        <v>153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154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8" t="s">
        <v>325</v>
      </c>
      <c r="D132" s="160"/>
      <c r="E132" s="161">
        <v>36.42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158</v>
      </c>
      <c r="AH132" s="148">
        <v>5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69">
        <v>45</v>
      </c>
      <c r="B133" s="170" t="s">
        <v>326</v>
      </c>
      <c r="C133" s="187" t="s">
        <v>327</v>
      </c>
      <c r="D133" s="171" t="s">
        <v>150</v>
      </c>
      <c r="E133" s="172">
        <v>19.012799999999999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5.8E-4</v>
      </c>
      <c r="O133" s="174">
        <f>ROUND(E133*N133,2)</f>
        <v>0.01</v>
      </c>
      <c r="P133" s="174">
        <v>0</v>
      </c>
      <c r="Q133" s="174">
        <f>ROUND(E133*P133,2)</f>
        <v>0</v>
      </c>
      <c r="R133" s="174" t="s">
        <v>315</v>
      </c>
      <c r="S133" s="174" t="s">
        <v>152</v>
      </c>
      <c r="T133" s="175" t="s">
        <v>152</v>
      </c>
      <c r="U133" s="158">
        <v>0.26600000000000001</v>
      </c>
      <c r="V133" s="158">
        <f>ROUND(E133*U133,2)</f>
        <v>5.0599999999999996</v>
      </c>
      <c r="W133" s="158"/>
      <c r="X133" s="158" t="s">
        <v>153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154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8" t="s">
        <v>328</v>
      </c>
      <c r="D134" s="160"/>
      <c r="E134" s="161">
        <v>19.012799999999999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158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69">
        <v>46</v>
      </c>
      <c r="B135" s="170" t="s">
        <v>329</v>
      </c>
      <c r="C135" s="187" t="s">
        <v>330</v>
      </c>
      <c r="D135" s="171" t="s">
        <v>150</v>
      </c>
      <c r="E135" s="172">
        <v>37.201999999999998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9.8999999999999999E-4</v>
      </c>
      <c r="O135" s="174">
        <f>ROUND(E135*N135,2)</f>
        <v>0.04</v>
      </c>
      <c r="P135" s="174">
        <v>0</v>
      </c>
      <c r="Q135" s="174">
        <f>ROUND(E135*P135,2)</f>
        <v>0</v>
      </c>
      <c r="R135" s="174" t="s">
        <v>315</v>
      </c>
      <c r="S135" s="174" t="s">
        <v>152</v>
      </c>
      <c r="T135" s="175" t="s">
        <v>152</v>
      </c>
      <c r="U135" s="158">
        <v>0.53200000000000003</v>
      </c>
      <c r="V135" s="158">
        <f>ROUND(E135*U135,2)</f>
        <v>19.79</v>
      </c>
      <c r="W135" s="158"/>
      <c r="X135" s="158" t="s">
        <v>153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154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8" t="s">
        <v>244</v>
      </c>
      <c r="D136" s="160"/>
      <c r="E136" s="161">
        <v>37.201999999999998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158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76">
        <v>47</v>
      </c>
      <c r="B137" s="177" t="s">
        <v>331</v>
      </c>
      <c r="C137" s="189" t="s">
        <v>332</v>
      </c>
      <c r="D137" s="178" t="s">
        <v>265</v>
      </c>
      <c r="E137" s="179">
        <v>6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21</v>
      </c>
      <c r="M137" s="181">
        <f>G137*(1+L137/100)</f>
        <v>0</v>
      </c>
      <c r="N137" s="181">
        <v>3.1E-4</v>
      </c>
      <c r="O137" s="181">
        <f>ROUND(E137*N137,2)</f>
        <v>0</v>
      </c>
      <c r="P137" s="181">
        <v>0</v>
      </c>
      <c r="Q137" s="181">
        <f>ROUND(E137*P137,2)</f>
        <v>0</v>
      </c>
      <c r="R137" s="181" t="s">
        <v>315</v>
      </c>
      <c r="S137" s="181" t="s">
        <v>152</v>
      </c>
      <c r="T137" s="182" t="s">
        <v>152</v>
      </c>
      <c r="U137" s="158">
        <v>0.60799999999999998</v>
      </c>
      <c r="V137" s="158">
        <f>ROUND(E137*U137,2)</f>
        <v>3.65</v>
      </c>
      <c r="W137" s="158"/>
      <c r="X137" s="158" t="s">
        <v>153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154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69">
        <v>48</v>
      </c>
      <c r="B138" s="170" t="s">
        <v>333</v>
      </c>
      <c r="C138" s="187" t="s">
        <v>334</v>
      </c>
      <c r="D138" s="171" t="s">
        <v>150</v>
      </c>
      <c r="E138" s="172">
        <v>1.6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2.3000000000000001E-4</v>
      </c>
      <c r="O138" s="174">
        <f>ROUND(E138*N138,2)</f>
        <v>0</v>
      </c>
      <c r="P138" s="174">
        <v>0</v>
      </c>
      <c r="Q138" s="174">
        <f>ROUND(E138*P138,2)</f>
        <v>0</v>
      </c>
      <c r="R138" s="174"/>
      <c r="S138" s="174" t="s">
        <v>203</v>
      </c>
      <c r="T138" s="175" t="s">
        <v>335</v>
      </c>
      <c r="U138" s="158">
        <v>0.16</v>
      </c>
      <c r="V138" s="158">
        <f>ROUND(E138*U138,2)</f>
        <v>0.26</v>
      </c>
      <c r="W138" s="158"/>
      <c r="X138" s="158" t="s">
        <v>153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154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8" t="s">
        <v>336</v>
      </c>
      <c r="D139" s="160"/>
      <c r="E139" s="161">
        <v>1.6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76">
        <v>49</v>
      </c>
      <c r="B140" s="177" t="s">
        <v>337</v>
      </c>
      <c r="C140" s="189" t="s">
        <v>338</v>
      </c>
      <c r="D140" s="178" t="s">
        <v>265</v>
      </c>
      <c r="E140" s="179">
        <v>6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81">
        <v>2.5999999999999999E-3</v>
      </c>
      <c r="O140" s="181">
        <f>ROUND(E140*N140,2)</f>
        <v>0.02</v>
      </c>
      <c r="P140" s="181">
        <v>0</v>
      </c>
      <c r="Q140" s="181">
        <f>ROUND(E140*P140,2)</f>
        <v>0</v>
      </c>
      <c r="R140" s="181" t="s">
        <v>210</v>
      </c>
      <c r="S140" s="181" t="s">
        <v>152</v>
      </c>
      <c r="T140" s="182" t="s">
        <v>152</v>
      </c>
      <c r="U140" s="158">
        <v>0</v>
      </c>
      <c r="V140" s="158">
        <f>ROUND(E140*U140,2)</f>
        <v>0</v>
      </c>
      <c r="W140" s="158"/>
      <c r="X140" s="158" t="s">
        <v>211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212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69">
        <v>50</v>
      </c>
      <c r="B141" s="170" t="s">
        <v>339</v>
      </c>
      <c r="C141" s="187" t="s">
        <v>340</v>
      </c>
      <c r="D141" s="171" t="s">
        <v>150</v>
      </c>
      <c r="E141" s="172">
        <v>111.16176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4">
        <v>4.5999999999999999E-3</v>
      </c>
      <c r="O141" s="174">
        <f>ROUND(E141*N141,2)</f>
        <v>0.51</v>
      </c>
      <c r="P141" s="174">
        <v>0</v>
      </c>
      <c r="Q141" s="174">
        <f>ROUND(E141*P141,2)</f>
        <v>0</v>
      </c>
      <c r="R141" s="174" t="s">
        <v>210</v>
      </c>
      <c r="S141" s="174" t="s">
        <v>152</v>
      </c>
      <c r="T141" s="175" t="s">
        <v>152</v>
      </c>
      <c r="U141" s="158">
        <v>0</v>
      </c>
      <c r="V141" s="158">
        <f>ROUND(E141*U141,2)</f>
        <v>0</v>
      </c>
      <c r="W141" s="158"/>
      <c r="X141" s="158" t="s">
        <v>211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212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8" t="s">
        <v>341</v>
      </c>
      <c r="D142" s="160"/>
      <c r="E142" s="161">
        <v>43.704000000000001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158</v>
      </c>
      <c r="AH142" s="148">
        <v>5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8" t="s">
        <v>342</v>
      </c>
      <c r="D143" s="160"/>
      <c r="E143" s="161">
        <v>22.815359999999998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158</v>
      </c>
      <c r="AH143" s="148">
        <v>5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8" t="s">
        <v>343</v>
      </c>
      <c r="D144" s="160"/>
      <c r="E144" s="161">
        <v>44.642400000000002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158</v>
      </c>
      <c r="AH144" s="148">
        <v>5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>
        <v>51</v>
      </c>
      <c r="B145" s="156" t="s">
        <v>344</v>
      </c>
      <c r="C145" s="190" t="s">
        <v>345</v>
      </c>
      <c r="D145" s="157" t="s">
        <v>0</v>
      </c>
      <c r="E145" s="184"/>
      <c r="F145" s="159"/>
      <c r="G145" s="158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8">
        <v>0</v>
      </c>
      <c r="O145" s="158">
        <f>ROUND(E145*N145,2)</f>
        <v>0</v>
      </c>
      <c r="P145" s="158">
        <v>0</v>
      </c>
      <c r="Q145" s="158">
        <f>ROUND(E145*P145,2)</f>
        <v>0</v>
      </c>
      <c r="R145" s="158" t="s">
        <v>315</v>
      </c>
      <c r="S145" s="158" t="s">
        <v>152</v>
      </c>
      <c r="T145" s="158" t="s">
        <v>152</v>
      </c>
      <c r="U145" s="158">
        <v>0</v>
      </c>
      <c r="V145" s="158">
        <f>ROUND(E145*U145,2)</f>
        <v>0</v>
      </c>
      <c r="W145" s="158"/>
      <c r="X145" s="158" t="s">
        <v>310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311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51" t="s">
        <v>346</v>
      </c>
      <c r="D146" s="252"/>
      <c r="E146" s="252"/>
      <c r="F146" s="252"/>
      <c r="G146" s="252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156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3" t="s">
        <v>146</v>
      </c>
      <c r="B147" s="164" t="s">
        <v>93</v>
      </c>
      <c r="C147" s="186" t="s">
        <v>94</v>
      </c>
      <c r="D147" s="165"/>
      <c r="E147" s="166"/>
      <c r="F147" s="167"/>
      <c r="G147" s="167">
        <f>SUMIF(AG148:AG157,"&lt;&gt;NOR",G148:G157)</f>
        <v>0</v>
      </c>
      <c r="H147" s="167"/>
      <c r="I147" s="167">
        <f>SUM(I148:I157)</f>
        <v>0</v>
      </c>
      <c r="J147" s="167"/>
      <c r="K147" s="167">
        <f>SUM(K148:K157)</f>
        <v>0</v>
      </c>
      <c r="L147" s="167"/>
      <c r="M147" s="167">
        <f>SUM(M148:M157)</f>
        <v>0</v>
      </c>
      <c r="N147" s="167"/>
      <c r="O147" s="167">
        <f>SUM(O148:O157)</f>
        <v>0.02</v>
      </c>
      <c r="P147" s="167"/>
      <c r="Q147" s="167">
        <f>SUM(Q148:Q157)</f>
        <v>0.05</v>
      </c>
      <c r="R147" s="167"/>
      <c r="S147" s="167"/>
      <c r="T147" s="168"/>
      <c r="U147" s="162"/>
      <c r="V147" s="162">
        <f>SUM(V148:V157)</f>
        <v>9.5399999999999991</v>
      </c>
      <c r="W147" s="162"/>
      <c r="X147" s="162"/>
      <c r="AG147" t="s">
        <v>147</v>
      </c>
    </row>
    <row r="148" spans="1:60" outlineLevel="1" x14ac:dyDescent="0.2">
      <c r="A148" s="169">
        <v>52</v>
      </c>
      <c r="B148" s="170" t="s">
        <v>347</v>
      </c>
      <c r="C148" s="187" t="s">
        <v>348</v>
      </c>
      <c r="D148" s="171" t="s">
        <v>181</v>
      </c>
      <c r="E148" s="172">
        <v>20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4">
        <v>0</v>
      </c>
      <c r="O148" s="174">
        <f>ROUND(E148*N148,2)</f>
        <v>0</v>
      </c>
      <c r="P148" s="174">
        <v>2.63E-3</v>
      </c>
      <c r="Q148" s="174">
        <f>ROUND(E148*P148,2)</f>
        <v>0.05</v>
      </c>
      <c r="R148" s="174" t="s">
        <v>349</v>
      </c>
      <c r="S148" s="174" t="s">
        <v>152</v>
      </c>
      <c r="T148" s="175" t="s">
        <v>152</v>
      </c>
      <c r="U148" s="158">
        <v>0.114</v>
      </c>
      <c r="V148" s="158">
        <f>ROUND(E148*U148,2)</f>
        <v>2.2799999999999998</v>
      </c>
      <c r="W148" s="158"/>
      <c r="X148" s="158" t="s">
        <v>153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154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253" t="s">
        <v>350</v>
      </c>
      <c r="D149" s="254"/>
      <c r="E149" s="254"/>
      <c r="F149" s="254"/>
      <c r="G149" s="254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156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8" t="s">
        <v>351</v>
      </c>
      <c r="D150" s="160"/>
      <c r="E150" s="161">
        <v>20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158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69">
        <v>53</v>
      </c>
      <c r="B151" s="170" t="s">
        <v>352</v>
      </c>
      <c r="C151" s="187" t="s">
        <v>353</v>
      </c>
      <c r="D151" s="171" t="s">
        <v>181</v>
      </c>
      <c r="E151" s="172">
        <v>8.5</v>
      </c>
      <c r="F151" s="173"/>
      <c r="G151" s="174">
        <f>ROUND(E151*F151,2)</f>
        <v>0</v>
      </c>
      <c r="H151" s="173"/>
      <c r="I151" s="174">
        <f>ROUND(E151*H151,2)</f>
        <v>0</v>
      </c>
      <c r="J151" s="173"/>
      <c r="K151" s="174">
        <f>ROUND(E151*J151,2)</f>
        <v>0</v>
      </c>
      <c r="L151" s="174">
        <v>21</v>
      </c>
      <c r="M151" s="174">
        <f>G151*(1+L151/100)</f>
        <v>0</v>
      </c>
      <c r="N151" s="174">
        <v>2.0999999999999999E-3</v>
      </c>
      <c r="O151" s="174">
        <f>ROUND(E151*N151,2)</f>
        <v>0.02</v>
      </c>
      <c r="P151" s="174">
        <v>0</v>
      </c>
      <c r="Q151" s="174">
        <f>ROUND(E151*P151,2)</f>
        <v>0</v>
      </c>
      <c r="R151" s="174" t="s">
        <v>349</v>
      </c>
      <c r="S151" s="174" t="s">
        <v>152</v>
      </c>
      <c r="T151" s="175" t="s">
        <v>152</v>
      </c>
      <c r="U151" s="158">
        <v>0.8</v>
      </c>
      <c r="V151" s="158">
        <f>ROUND(E151*U151,2)</f>
        <v>6.8</v>
      </c>
      <c r="W151" s="158"/>
      <c r="X151" s="158" t="s">
        <v>153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154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3" t="s">
        <v>354</v>
      </c>
      <c r="D152" s="254"/>
      <c r="E152" s="254"/>
      <c r="F152" s="254"/>
      <c r="G152" s="254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156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9">
        <v>54</v>
      </c>
      <c r="B153" s="170" t="s">
        <v>355</v>
      </c>
      <c r="C153" s="187" t="s">
        <v>356</v>
      </c>
      <c r="D153" s="171" t="s">
        <v>265</v>
      </c>
      <c r="E153" s="172">
        <v>1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4">
        <v>0</v>
      </c>
      <c r="O153" s="174">
        <f>ROUND(E153*N153,2)</f>
        <v>0</v>
      </c>
      <c r="P153" s="174">
        <v>0</v>
      </c>
      <c r="Q153" s="174">
        <f>ROUND(E153*P153,2)</f>
        <v>0</v>
      </c>
      <c r="R153" s="174" t="s">
        <v>349</v>
      </c>
      <c r="S153" s="174" t="s">
        <v>152</v>
      </c>
      <c r="T153" s="175" t="s">
        <v>152</v>
      </c>
      <c r="U153" s="158">
        <v>0.25900000000000001</v>
      </c>
      <c r="V153" s="158">
        <f>ROUND(E153*U153,2)</f>
        <v>0.26</v>
      </c>
      <c r="W153" s="158"/>
      <c r="X153" s="158" t="s">
        <v>153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154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3" t="s">
        <v>357</v>
      </c>
      <c r="D154" s="254"/>
      <c r="E154" s="254"/>
      <c r="F154" s="254"/>
      <c r="G154" s="254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156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69">
        <v>55</v>
      </c>
      <c r="B155" s="170" t="s">
        <v>358</v>
      </c>
      <c r="C155" s="187" t="s">
        <v>359</v>
      </c>
      <c r="D155" s="171" t="s">
        <v>265</v>
      </c>
      <c r="E155" s="172">
        <v>1</v>
      </c>
      <c r="F155" s="173"/>
      <c r="G155" s="174">
        <f>ROUND(E155*F155,2)</f>
        <v>0</v>
      </c>
      <c r="H155" s="173"/>
      <c r="I155" s="174">
        <f>ROUND(E155*H155,2)</f>
        <v>0</v>
      </c>
      <c r="J155" s="173"/>
      <c r="K155" s="174">
        <f>ROUND(E155*J155,2)</f>
        <v>0</v>
      </c>
      <c r="L155" s="174">
        <v>21</v>
      </c>
      <c r="M155" s="174">
        <f>G155*(1+L155/100)</f>
        <v>0</v>
      </c>
      <c r="N155" s="174">
        <v>7.2000000000000005E-4</v>
      </c>
      <c r="O155" s="174">
        <f>ROUND(E155*N155,2)</f>
        <v>0</v>
      </c>
      <c r="P155" s="174">
        <v>0</v>
      </c>
      <c r="Q155" s="174">
        <f>ROUND(E155*P155,2)</f>
        <v>0</v>
      </c>
      <c r="R155" s="174" t="s">
        <v>349</v>
      </c>
      <c r="S155" s="174" t="s">
        <v>152</v>
      </c>
      <c r="T155" s="175" t="s">
        <v>152</v>
      </c>
      <c r="U155" s="158">
        <v>0.2</v>
      </c>
      <c r="V155" s="158">
        <f>ROUND(E155*U155,2)</f>
        <v>0.2</v>
      </c>
      <c r="W155" s="158"/>
      <c r="X155" s="158" t="s">
        <v>153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154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>
        <v>56</v>
      </c>
      <c r="B156" s="156" t="s">
        <v>360</v>
      </c>
      <c r="C156" s="190" t="s">
        <v>361</v>
      </c>
      <c r="D156" s="157" t="s">
        <v>0</v>
      </c>
      <c r="E156" s="184"/>
      <c r="F156" s="159"/>
      <c r="G156" s="158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8">
        <v>0</v>
      </c>
      <c r="O156" s="158">
        <f>ROUND(E156*N156,2)</f>
        <v>0</v>
      </c>
      <c r="P156" s="158">
        <v>0</v>
      </c>
      <c r="Q156" s="158">
        <f>ROUND(E156*P156,2)</f>
        <v>0</v>
      </c>
      <c r="R156" s="158" t="s">
        <v>349</v>
      </c>
      <c r="S156" s="158" t="s">
        <v>152</v>
      </c>
      <c r="T156" s="158" t="s">
        <v>152</v>
      </c>
      <c r="U156" s="158">
        <v>0</v>
      </c>
      <c r="V156" s="158">
        <f>ROUND(E156*U156,2)</f>
        <v>0</v>
      </c>
      <c r="W156" s="158"/>
      <c r="X156" s="158" t="s">
        <v>310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311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51" t="s">
        <v>362</v>
      </c>
      <c r="D157" s="252"/>
      <c r="E157" s="252"/>
      <c r="F157" s="252"/>
      <c r="G157" s="252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156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3" t="s">
        <v>146</v>
      </c>
      <c r="B158" s="164" t="s">
        <v>95</v>
      </c>
      <c r="C158" s="186" t="s">
        <v>96</v>
      </c>
      <c r="D158" s="165"/>
      <c r="E158" s="166"/>
      <c r="F158" s="167"/>
      <c r="G158" s="167">
        <f>SUMIF(AG159:AG163,"&lt;&gt;NOR",G159:G163)</f>
        <v>0</v>
      </c>
      <c r="H158" s="167"/>
      <c r="I158" s="167">
        <f>SUM(I159:I163)</f>
        <v>0</v>
      </c>
      <c r="J158" s="167"/>
      <c r="K158" s="167">
        <f>SUM(K159:K163)</f>
        <v>0</v>
      </c>
      <c r="L158" s="167"/>
      <c r="M158" s="167">
        <f>SUM(M159:M163)</f>
        <v>0</v>
      </c>
      <c r="N158" s="167"/>
      <c r="O158" s="167">
        <f>SUM(O159:O163)</f>
        <v>0</v>
      </c>
      <c r="P158" s="167"/>
      <c r="Q158" s="167">
        <f>SUM(Q159:Q163)</f>
        <v>0.04</v>
      </c>
      <c r="R158" s="167"/>
      <c r="S158" s="167"/>
      <c r="T158" s="168"/>
      <c r="U158" s="162"/>
      <c r="V158" s="162">
        <f>SUM(V159:V163)</f>
        <v>1.25</v>
      </c>
      <c r="W158" s="162"/>
      <c r="X158" s="162"/>
      <c r="AG158" t="s">
        <v>147</v>
      </c>
    </row>
    <row r="159" spans="1:60" outlineLevel="1" x14ac:dyDescent="0.2">
      <c r="A159" s="176">
        <v>57</v>
      </c>
      <c r="B159" s="177" t="s">
        <v>363</v>
      </c>
      <c r="C159" s="189" t="s">
        <v>364</v>
      </c>
      <c r="D159" s="178" t="s">
        <v>181</v>
      </c>
      <c r="E159" s="179">
        <v>8.5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21</v>
      </c>
      <c r="M159" s="181">
        <f>G159*(1+L159/100)</f>
        <v>0</v>
      </c>
      <c r="N159" s="181">
        <v>1.1E-4</v>
      </c>
      <c r="O159" s="181">
        <f>ROUND(E159*N159,2)</f>
        <v>0</v>
      </c>
      <c r="P159" s="181">
        <v>2.15E-3</v>
      </c>
      <c r="Q159" s="181">
        <f>ROUND(E159*P159,2)</f>
        <v>0.02</v>
      </c>
      <c r="R159" s="181" t="s">
        <v>349</v>
      </c>
      <c r="S159" s="181" t="s">
        <v>152</v>
      </c>
      <c r="T159" s="182" t="s">
        <v>152</v>
      </c>
      <c r="U159" s="158">
        <v>0.03</v>
      </c>
      <c r="V159" s="158">
        <f>ROUND(E159*U159,2)</f>
        <v>0.26</v>
      </c>
      <c r="W159" s="158"/>
      <c r="X159" s="158" t="s">
        <v>153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154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6">
        <v>58</v>
      </c>
      <c r="B160" s="177" t="s">
        <v>365</v>
      </c>
      <c r="C160" s="189" t="s">
        <v>366</v>
      </c>
      <c r="D160" s="178" t="s">
        <v>181</v>
      </c>
      <c r="E160" s="179">
        <v>5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21</v>
      </c>
      <c r="M160" s="181">
        <f>G160*(1+L160/100)</f>
        <v>0</v>
      </c>
      <c r="N160" s="181">
        <v>0</v>
      </c>
      <c r="O160" s="181">
        <f>ROUND(E160*N160,2)</f>
        <v>0</v>
      </c>
      <c r="P160" s="181">
        <v>4.4999999999999997E-3</v>
      </c>
      <c r="Q160" s="181">
        <f>ROUND(E160*P160,2)</f>
        <v>0.02</v>
      </c>
      <c r="R160" s="181" t="s">
        <v>367</v>
      </c>
      <c r="S160" s="181" t="s">
        <v>152</v>
      </c>
      <c r="T160" s="182" t="s">
        <v>152</v>
      </c>
      <c r="U160" s="158">
        <v>0.19800000000000001</v>
      </c>
      <c r="V160" s="158">
        <f>ROUND(E160*U160,2)</f>
        <v>0.99</v>
      </c>
      <c r="W160" s="158"/>
      <c r="X160" s="158" t="s">
        <v>153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154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69">
        <v>59</v>
      </c>
      <c r="B161" s="170" t="s">
        <v>368</v>
      </c>
      <c r="C161" s="187" t="s">
        <v>369</v>
      </c>
      <c r="D161" s="171" t="s">
        <v>202</v>
      </c>
      <c r="E161" s="172">
        <v>1</v>
      </c>
      <c r="F161" s="173"/>
      <c r="G161" s="174">
        <f>ROUND(E161*F161,2)</f>
        <v>0</v>
      </c>
      <c r="H161" s="173"/>
      <c r="I161" s="174">
        <f>ROUND(E161*H161,2)</f>
        <v>0</v>
      </c>
      <c r="J161" s="173"/>
      <c r="K161" s="174">
        <f>ROUND(E161*J161,2)</f>
        <v>0</v>
      </c>
      <c r="L161" s="174">
        <v>21</v>
      </c>
      <c r="M161" s="174">
        <f>G161*(1+L161/100)</f>
        <v>0</v>
      </c>
      <c r="N161" s="174">
        <v>0</v>
      </c>
      <c r="O161" s="174">
        <f>ROUND(E161*N161,2)</f>
        <v>0</v>
      </c>
      <c r="P161" s="174">
        <v>0</v>
      </c>
      <c r="Q161" s="174">
        <f>ROUND(E161*P161,2)</f>
        <v>0</v>
      </c>
      <c r="R161" s="174"/>
      <c r="S161" s="174" t="s">
        <v>203</v>
      </c>
      <c r="T161" s="175" t="s">
        <v>335</v>
      </c>
      <c r="U161" s="158">
        <v>0</v>
      </c>
      <c r="V161" s="158">
        <f>ROUND(E161*U161,2)</f>
        <v>0</v>
      </c>
      <c r="W161" s="158"/>
      <c r="X161" s="158" t="s">
        <v>153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154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>
        <v>60</v>
      </c>
      <c r="B162" s="156" t="s">
        <v>370</v>
      </c>
      <c r="C162" s="190" t="s">
        <v>371</v>
      </c>
      <c r="D162" s="157" t="s">
        <v>0</v>
      </c>
      <c r="E162" s="184"/>
      <c r="F162" s="159"/>
      <c r="G162" s="158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8">
        <v>0</v>
      </c>
      <c r="O162" s="158">
        <f>ROUND(E162*N162,2)</f>
        <v>0</v>
      </c>
      <c r="P162" s="158">
        <v>0</v>
      </c>
      <c r="Q162" s="158">
        <f>ROUND(E162*P162,2)</f>
        <v>0</v>
      </c>
      <c r="R162" s="158" t="s">
        <v>349</v>
      </c>
      <c r="S162" s="158" t="s">
        <v>152</v>
      </c>
      <c r="T162" s="158" t="s">
        <v>152</v>
      </c>
      <c r="U162" s="158">
        <v>0</v>
      </c>
      <c r="V162" s="158">
        <f>ROUND(E162*U162,2)</f>
        <v>0</v>
      </c>
      <c r="W162" s="158"/>
      <c r="X162" s="158" t="s">
        <v>310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311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251" t="s">
        <v>372</v>
      </c>
      <c r="D163" s="252"/>
      <c r="E163" s="252"/>
      <c r="F163" s="252"/>
      <c r="G163" s="252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156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x14ac:dyDescent="0.2">
      <c r="A164" s="163" t="s">
        <v>146</v>
      </c>
      <c r="B164" s="164" t="s">
        <v>97</v>
      </c>
      <c r="C164" s="186" t="s">
        <v>98</v>
      </c>
      <c r="D164" s="165"/>
      <c r="E164" s="166"/>
      <c r="F164" s="167"/>
      <c r="G164" s="167">
        <f>SUMIF(AG165:AG170,"&lt;&gt;NOR",G165:G170)</f>
        <v>0</v>
      </c>
      <c r="H164" s="167"/>
      <c r="I164" s="167">
        <f>SUM(I165:I170)</f>
        <v>0</v>
      </c>
      <c r="J164" s="167"/>
      <c r="K164" s="167">
        <f>SUM(K165:K170)</f>
        <v>0</v>
      </c>
      <c r="L164" s="167"/>
      <c r="M164" s="167">
        <f>SUM(M165:M170)</f>
        <v>0</v>
      </c>
      <c r="N164" s="167"/>
      <c r="O164" s="167">
        <f>SUM(O165:O170)</f>
        <v>0.03</v>
      </c>
      <c r="P164" s="167"/>
      <c r="Q164" s="167">
        <f>SUM(Q165:Q170)</f>
        <v>0.02</v>
      </c>
      <c r="R164" s="167"/>
      <c r="S164" s="167"/>
      <c r="T164" s="168"/>
      <c r="U164" s="162"/>
      <c r="V164" s="162">
        <f>SUM(V165:V170)</f>
        <v>1.92</v>
      </c>
      <c r="W164" s="162"/>
      <c r="X164" s="162"/>
      <c r="AG164" t="s">
        <v>147</v>
      </c>
    </row>
    <row r="165" spans="1:60" outlineLevel="1" x14ac:dyDescent="0.2">
      <c r="A165" s="176">
        <v>61</v>
      </c>
      <c r="B165" s="177" t="s">
        <v>373</v>
      </c>
      <c r="C165" s="189" t="s">
        <v>374</v>
      </c>
      <c r="D165" s="178" t="s">
        <v>375</v>
      </c>
      <c r="E165" s="179">
        <v>1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21</v>
      </c>
      <c r="M165" s="181">
        <f>G165*(1+L165/100)</f>
        <v>0</v>
      </c>
      <c r="N165" s="181">
        <v>0</v>
      </c>
      <c r="O165" s="181">
        <f>ROUND(E165*N165,2)</f>
        <v>0</v>
      </c>
      <c r="P165" s="181">
        <v>1.933E-2</v>
      </c>
      <c r="Q165" s="181">
        <f>ROUND(E165*P165,2)</f>
        <v>0.02</v>
      </c>
      <c r="R165" s="181" t="s">
        <v>349</v>
      </c>
      <c r="S165" s="181" t="s">
        <v>152</v>
      </c>
      <c r="T165" s="182" t="s">
        <v>152</v>
      </c>
      <c r="U165" s="158">
        <v>0.59</v>
      </c>
      <c r="V165" s="158">
        <f>ROUND(E165*U165,2)</f>
        <v>0.59</v>
      </c>
      <c r="W165" s="158"/>
      <c r="X165" s="158" t="s">
        <v>153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154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6">
        <v>62</v>
      </c>
      <c r="B166" s="177" t="s">
        <v>376</v>
      </c>
      <c r="C166" s="189" t="s">
        <v>377</v>
      </c>
      <c r="D166" s="178" t="s">
        <v>375</v>
      </c>
      <c r="E166" s="179">
        <v>1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21</v>
      </c>
      <c r="M166" s="181">
        <f>G166*(1+L166/100)</f>
        <v>0</v>
      </c>
      <c r="N166" s="181">
        <v>1.8600000000000001E-3</v>
      </c>
      <c r="O166" s="181">
        <f>ROUND(E166*N166,2)</f>
        <v>0</v>
      </c>
      <c r="P166" s="181">
        <v>0</v>
      </c>
      <c r="Q166" s="181">
        <f>ROUND(E166*P166,2)</f>
        <v>0</v>
      </c>
      <c r="R166" s="181" t="s">
        <v>349</v>
      </c>
      <c r="S166" s="181" t="s">
        <v>152</v>
      </c>
      <c r="T166" s="182" t="s">
        <v>152</v>
      </c>
      <c r="U166" s="158">
        <v>1.3340000000000001</v>
      </c>
      <c r="V166" s="158">
        <f>ROUND(E166*U166,2)</f>
        <v>1.33</v>
      </c>
      <c r="W166" s="158"/>
      <c r="X166" s="158" t="s">
        <v>153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154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6">
        <v>63</v>
      </c>
      <c r="B167" s="177" t="s">
        <v>378</v>
      </c>
      <c r="C167" s="189" t="s">
        <v>379</v>
      </c>
      <c r="D167" s="178" t="s">
        <v>265</v>
      </c>
      <c r="E167" s="179">
        <v>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21</v>
      </c>
      <c r="M167" s="181">
        <f>G167*(1+L167/100)</f>
        <v>0</v>
      </c>
      <c r="N167" s="181">
        <v>2.5000000000000001E-3</v>
      </c>
      <c r="O167" s="181">
        <f>ROUND(E167*N167,2)</f>
        <v>0</v>
      </c>
      <c r="P167" s="181">
        <v>0</v>
      </c>
      <c r="Q167" s="181">
        <f>ROUND(E167*P167,2)</f>
        <v>0</v>
      </c>
      <c r="R167" s="181" t="s">
        <v>210</v>
      </c>
      <c r="S167" s="181" t="s">
        <v>152</v>
      </c>
      <c r="T167" s="182" t="s">
        <v>152</v>
      </c>
      <c r="U167" s="158">
        <v>0</v>
      </c>
      <c r="V167" s="158">
        <f>ROUND(E167*U167,2)</f>
        <v>0</v>
      </c>
      <c r="W167" s="158"/>
      <c r="X167" s="158" t="s">
        <v>211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212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33.75" outlineLevel="1" x14ac:dyDescent="0.2">
      <c r="A168" s="169">
        <v>64</v>
      </c>
      <c r="B168" s="170" t="s">
        <v>380</v>
      </c>
      <c r="C168" s="187" t="s">
        <v>381</v>
      </c>
      <c r="D168" s="171" t="s">
        <v>265</v>
      </c>
      <c r="E168" s="172">
        <v>1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21</v>
      </c>
      <c r="M168" s="174">
        <f>G168*(1+L168/100)</f>
        <v>0</v>
      </c>
      <c r="N168" s="174">
        <v>2.5000000000000001E-2</v>
      </c>
      <c r="O168" s="174">
        <f>ROUND(E168*N168,2)</f>
        <v>0.03</v>
      </c>
      <c r="P168" s="174">
        <v>0</v>
      </c>
      <c r="Q168" s="174">
        <f>ROUND(E168*P168,2)</f>
        <v>0</v>
      </c>
      <c r="R168" s="174" t="s">
        <v>210</v>
      </c>
      <c r="S168" s="174" t="s">
        <v>152</v>
      </c>
      <c r="T168" s="175" t="s">
        <v>152</v>
      </c>
      <c r="U168" s="158">
        <v>0</v>
      </c>
      <c r="V168" s="158">
        <f>ROUND(E168*U168,2)</f>
        <v>0</v>
      </c>
      <c r="W168" s="158"/>
      <c r="X168" s="158" t="s">
        <v>211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212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>
        <v>65</v>
      </c>
      <c r="B169" s="156" t="s">
        <v>382</v>
      </c>
      <c r="C169" s="190" t="s">
        <v>383</v>
      </c>
      <c r="D169" s="157" t="s">
        <v>0</v>
      </c>
      <c r="E169" s="184"/>
      <c r="F169" s="159"/>
      <c r="G169" s="158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8">
        <v>0</v>
      </c>
      <c r="O169" s="158">
        <f>ROUND(E169*N169,2)</f>
        <v>0</v>
      </c>
      <c r="P169" s="158">
        <v>0</v>
      </c>
      <c r="Q169" s="158">
        <f>ROUND(E169*P169,2)</f>
        <v>0</v>
      </c>
      <c r="R169" s="158" t="s">
        <v>349</v>
      </c>
      <c r="S169" s="158" t="s">
        <v>152</v>
      </c>
      <c r="T169" s="158" t="s">
        <v>152</v>
      </c>
      <c r="U169" s="158">
        <v>0</v>
      </c>
      <c r="V169" s="158">
        <f>ROUND(E169*U169,2)</f>
        <v>0</v>
      </c>
      <c r="W169" s="158"/>
      <c r="X169" s="158" t="s">
        <v>310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311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251" t="s">
        <v>372</v>
      </c>
      <c r="D170" s="252"/>
      <c r="E170" s="252"/>
      <c r="F170" s="252"/>
      <c r="G170" s="252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156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x14ac:dyDescent="0.2">
      <c r="A171" s="163" t="s">
        <v>146</v>
      </c>
      <c r="B171" s="164" t="s">
        <v>99</v>
      </c>
      <c r="C171" s="186" t="s">
        <v>100</v>
      </c>
      <c r="D171" s="165"/>
      <c r="E171" s="166"/>
      <c r="F171" s="167"/>
      <c r="G171" s="167">
        <f>SUMIF(AG172:AG174,"&lt;&gt;NOR",G172:G174)</f>
        <v>0</v>
      </c>
      <c r="H171" s="167"/>
      <c r="I171" s="167">
        <f>SUM(I172:I174)</f>
        <v>0</v>
      </c>
      <c r="J171" s="167"/>
      <c r="K171" s="167">
        <f>SUM(K172:K174)</f>
        <v>0</v>
      </c>
      <c r="L171" s="167"/>
      <c r="M171" s="167">
        <f>SUM(M172:M174)</f>
        <v>0</v>
      </c>
      <c r="N171" s="167"/>
      <c r="O171" s="167">
        <f>SUM(O172:O174)</f>
        <v>0</v>
      </c>
      <c r="P171" s="167"/>
      <c r="Q171" s="167">
        <f>SUM(Q172:Q174)</f>
        <v>0</v>
      </c>
      <c r="R171" s="167"/>
      <c r="S171" s="167"/>
      <c r="T171" s="168"/>
      <c r="U171" s="162"/>
      <c r="V171" s="162">
        <f>SUM(V172:V174)</f>
        <v>0</v>
      </c>
      <c r="W171" s="162"/>
      <c r="X171" s="162"/>
      <c r="AG171" t="s">
        <v>147</v>
      </c>
    </row>
    <row r="172" spans="1:60" ht="22.5" outlineLevel="1" x14ac:dyDescent="0.2">
      <c r="A172" s="169">
        <v>66</v>
      </c>
      <c r="B172" s="170" t="s">
        <v>384</v>
      </c>
      <c r="C172" s="187" t="s">
        <v>385</v>
      </c>
      <c r="D172" s="171" t="s">
        <v>202</v>
      </c>
      <c r="E172" s="172">
        <v>1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74">
        <v>0</v>
      </c>
      <c r="O172" s="174">
        <f>ROUND(E172*N172,2)</f>
        <v>0</v>
      </c>
      <c r="P172" s="174">
        <v>0</v>
      </c>
      <c r="Q172" s="174">
        <f>ROUND(E172*P172,2)</f>
        <v>0</v>
      </c>
      <c r="R172" s="174"/>
      <c r="S172" s="174" t="s">
        <v>203</v>
      </c>
      <c r="T172" s="175" t="s">
        <v>335</v>
      </c>
      <c r="U172" s="158">
        <v>0</v>
      </c>
      <c r="V172" s="158">
        <f>ROUND(E172*U172,2)</f>
        <v>0</v>
      </c>
      <c r="W172" s="158"/>
      <c r="X172" s="158" t="s">
        <v>153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154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>
        <v>67</v>
      </c>
      <c r="B173" s="156" t="s">
        <v>386</v>
      </c>
      <c r="C173" s="190" t="s">
        <v>387</v>
      </c>
      <c r="D173" s="157" t="s">
        <v>0</v>
      </c>
      <c r="E173" s="184"/>
      <c r="F173" s="159"/>
      <c r="G173" s="158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8">
        <v>0</v>
      </c>
      <c r="O173" s="158">
        <f>ROUND(E173*N173,2)</f>
        <v>0</v>
      </c>
      <c r="P173" s="158">
        <v>0</v>
      </c>
      <c r="Q173" s="158">
        <f>ROUND(E173*P173,2)</f>
        <v>0</v>
      </c>
      <c r="R173" s="158" t="s">
        <v>367</v>
      </c>
      <c r="S173" s="158" t="s">
        <v>152</v>
      </c>
      <c r="T173" s="158" t="s">
        <v>152</v>
      </c>
      <c r="U173" s="158">
        <v>0</v>
      </c>
      <c r="V173" s="158">
        <f>ROUND(E173*U173,2)</f>
        <v>0</v>
      </c>
      <c r="W173" s="158"/>
      <c r="X173" s="158" t="s">
        <v>310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311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251" t="s">
        <v>372</v>
      </c>
      <c r="D174" s="252"/>
      <c r="E174" s="252"/>
      <c r="F174" s="252"/>
      <c r="G174" s="252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156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x14ac:dyDescent="0.2">
      <c r="A175" s="163" t="s">
        <v>146</v>
      </c>
      <c r="B175" s="164" t="s">
        <v>101</v>
      </c>
      <c r="C175" s="186" t="s">
        <v>102</v>
      </c>
      <c r="D175" s="165"/>
      <c r="E175" s="166"/>
      <c r="F175" s="167"/>
      <c r="G175" s="167">
        <f>SUMIF(AG176:AG176,"&lt;&gt;NOR",G176:G176)</f>
        <v>0</v>
      </c>
      <c r="H175" s="167"/>
      <c r="I175" s="167">
        <f>SUM(I176:I176)</f>
        <v>0</v>
      </c>
      <c r="J175" s="167"/>
      <c r="K175" s="167">
        <f>SUM(K176:K176)</f>
        <v>0</v>
      </c>
      <c r="L175" s="167"/>
      <c r="M175" s="167">
        <f>SUM(M176:M176)</f>
        <v>0</v>
      </c>
      <c r="N175" s="167"/>
      <c r="O175" s="167">
        <f>SUM(O176:O176)</f>
        <v>0</v>
      </c>
      <c r="P175" s="167"/>
      <c r="Q175" s="167">
        <f>SUM(Q176:Q176)</f>
        <v>0.2</v>
      </c>
      <c r="R175" s="167"/>
      <c r="S175" s="167"/>
      <c r="T175" s="168"/>
      <c r="U175" s="162"/>
      <c r="V175" s="162">
        <f>SUM(V176:V176)</f>
        <v>1.1200000000000001</v>
      </c>
      <c r="W175" s="162"/>
      <c r="X175" s="162"/>
      <c r="AG175" t="s">
        <v>147</v>
      </c>
    </row>
    <row r="176" spans="1:60" outlineLevel="1" x14ac:dyDescent="0.2">
      <c r="A176" s="176">
        <v>68</v>
      </c>
      <c r="B176" s="177" t="s">
        <v>388</v>
      </c>
      <c r="C176" s="189" t="s">
        <v>389</v>
      </c>
      <c r="D176" s="178" t="s">
        <v>202</v>
      </c>
      <c r="E176" s="179">
        <v>1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21</v>
      </c>
      <c r="M176" s="181">
        <f>G176*(1+L176/100)</f>
        <v>0</v>
      </c>
      <c r="N176" s="181">
        <v>1E-4</v>
      </c>
      <c r="O176" s="181">
        <f>ROUND(E176*N176,2)</f>
        <v>0</v>
      </c>
      <c r="P176" s="181">
        <v>0.1951</v>
      </c>
      <c r="Q176" s="181">
        <f>ROUND(E176*P176,2)</f>
        <v>0.2</v>
      </c>
      <c r="R176" s="181"/>
      <c r="S176" s="181" t="s">
        <v>203</v>
      </c>
      <c r="T176" s="182" t="s">
        <v>204</v>
      </c>
      <c r="U176" s="158">
        <v>1.123</v>
      </c>
      <c r="V176" s="158">
        <f>ROUND(E176*U176,2)</f>
        <v>1.1200000000000001</v>
      </c>
      <c r="W176" s="158"/>
      <c r="X176" s="158" t="s">
        <v>153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154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3" t="s">
        <v>146</v>
      </c>
      <c r="B177" s="164" t="s">
        <v>103</v>
      </c>
      <c r="C177" s="186" t="s">
        <v>104</v>
      </c>
      <c r="D177" s="165"/>
      <c r="E177" s="166"/>
      <c r="F177" s="167"/>
      <c r="G177" s="167">
        <f>SUMIF(AG178:AG179,"&lt;&gt;NOR",G178:G179)</f>
        <v>0</v>
      </c>
      <c r="H177" s="167"/>
      <c r="I177" s="167">
        <f>SUM(I178:I179)</f>
        <v>0</v>
      </c>
      <c r="J177" s="167"/>
      <c r="K177" s="167">
        <f>SUM(K178:K179)</f>
        <v>0</v>
      </c>
      <c r="L177" s="167"/>
      <c r="M177" s="167">
        <f>SUM(M178:M179)</f>
        <v>0</v>
      </c>
      <c r="N177" s="167"/>
      <c r="O177" s="167">
        <f>SUM(O178:O179)</f>
        <v>0</v>
      </c>
      <c r="P177" s="167"/>
      <c r="Q177" s="167">
        <f>SUM(Q178:Q179)</f>
        <v>0</v>
      </c>
      <c r="R177" s="167"/>
      <c r="S177" s="167"/>
      <c r="T177" s="168"/>
      <c r="U177" s="162"/>
      <c r="V177" s="162">
        <f>SUM(V178:V179)</f>
        <v>0.47</v>
      </c>
      <c r="W177" s="162"/>
      <c r="X177" s="162"/>
      <c r="AG177" t="s">
        <v>147</v>
      </c>
    </row>
    <row r="178" spans="1:60" outlineLevel="1" x14ac:dyDescent="0.2">
      <c r="A178" s="176">
        <v>69</v>
      </c>
      <c r="B178" s="177" t="s">
        <v>390</v>
      </c>
      <c r="C178" s="189" t="s">
        <v>391</v>
      </c>
      <c r="D178" s="178" t="s">
        <v>392</v>
      </c>
      <c r="E178" s="179">
        <v>20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81">
        <v>0</v>
      </c>
      <c r="O178" s="181">
        <f>ROUND(E178*N178,2)</f>
        <v>0</v>
      </c>
      <c r="P178" s="181">
        <v>0</v>
      </c>
      <c r="Q178" s="181">
        <f>ROUND(E178*P178,2)</f>
        <v>0</v>
      </c>
      <c r="R178" s="181"/>
      <c r="S178" s="181" t="s">
        <v>203</v>
      </c>
      <c r="T178" s="182" t="s">
        <v>335</v>
      </c>
      <c r="U178" s="158">
        <v>0</v>
      </c>
      <c r="V178" s="158">
        <f>ROUND(E178*U178,2)</f>
        <v>0</v>
      </c>
      <c r="W178" s="158"/>
      <c r="X178" s="158" t="s">
        <v>153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154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6">
        <v>70</v>
      </c>
      <c r="B179" s="177" t="s">
        <v>393</v>
      </c>
      <c r="C179" s="189" t="s">
        <v>394</v>
      </c>
      <c r="D179" s="178" t="s">
        <v>202</v>
      </c>
      <c r="E179" s="179">
        <v>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21</v>
      </c>
      <c r="M179" s="181">
        <f>G179*(1+L179/100)</f>
        <v>0</v>
      </c>
      <c r="N179" s="181">
        <v>0</v>
      </c>
      <c r="O179" s="181">
        <f>ROUND(E179*N179,2)</f>
        <v>0</v>
      </c>
      <c r="P179" s="181">
        <v>0</v>
      </c>
      <c r="Q179" s="181">
        <f>ROUND(E179*P179,2)</f>
        <v>0</v>
      </c>
      <c r="R179" s="181"/>
      <c r="S179" s="181" t="s">
        <v>203</v>
      </c>
      <c r="T179" s="182" t="s">
        <v>204</v>
      </c>
      <c r="U179" s="158">
        <v>0.47</v>
      </c>
      <c r="V179" s="158">
        <f>ROUND(E179*U179,2)</f>
        <v>0.47</v>
      </c>
      <c r="W179" s="158"/>
      <c r="X179" s="158" t="s">
        <v>153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154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3" t="s">
        <v>146</v>
      </c>
      <c r="B180" s="164" t="s">
        <v>105</v>
      </c>
      <c r="C180" s="186" t="s">
        <v>106</v>
      </c>
      <c r="D180" s="165"/>
      <c r="E180" s="166"/>
      <c r="F180" s="167"/>
      <c r="G180" s="167">
        <f>SUMIF(AG181:AG189,"&lt;&gt;NOR",G181:G189)</f>
        <v>0</v>
      </c>
      <c r="H180" s="167"/>
      <c r="I180" s="167">
        <f>SUM(I181:I189)</f>
        <v>0</v>
      </c>
      <c r="J180" s="167"/>
      <c r="K180" s="167">
        <f>SUM(K181:K189)</f>
        <v>0</v>
      </c>
      <c r="L180" s="167"/>
      <c r="M180" s="167">
        <f>SUM(M181:M189)</f>
        <v>0</v>
      </c>
      <c r="N180" s="167"/>
      <c r="O180" s="167">
        <f>SUM(O181:O189)</f>
        <v>0.02</v>
      </c>
      <c r="P180" s="167"/>
      <c r="Q180" s="167">
        <f>SUM(Q181:Q189)</f>
        <v>0</v>
      </c>
      <c r="R180" s="167"/>
      <c r="S180" s="167"/>
      <c r="T180" s="168"/>
      <c r="U180" s="162"/>
      <c r="V180" s="162">
        <f>SUM(V181:V189)</f>
        <v>12.829999999999998</v>
      </c>
      <c r="W180" s="162"/>
      <c r="X180" s="162"/>
      <c r="AG180" t="s">
        <v>147</v>
      </c>
    </row>
    <row r="181" spans="1:60" outlineLevel="1" x14ac:dyDescent="0.2">
      <c r="A181" s="169">
        <v>71</v>
      </c>
      <c r="B181" s="170" t="s">
        <v>395</v>
      </c>
      <c r="C181" s="187" t="s">
        <v>396</v>
      </c>
      <c r="D181" s="171" t="s">
        <v>150</v>
      </c>
      <c r="E181" s="172">
        <v>1.1519999999999999</v>
      </c>
      <c r="F181" s="173"/>
      <c r="G181" s="174">
        <f>ROUND(E181*F181,2)</f>
        <v>0</v>
      </c>
      <c r="H181" s="173"/>
      <c r="I181" s="174">
        <f>ROUND(E181*H181,2)</f>
        <v>0</v>
      </c>
      <c r="J181" s="173"/>
      <c r="K181" s="174">
        <f>ROUND(E181*J181,2)</f>
        <v>0</v>
      </c>
      <c r="L181" s="174">
        <v>21</v>
      </c>
      <c r="M181" s="174">
        <f>G181*(1+L181/100)</f>
        <v>0</v>
      </c>
      <c r="N181" s="174">
        <v>0</v>
      </c>
      <c r="O181" s="174">
        <f>ROUND(E181*N181,2)</f>
        <v>0</v>
      </c>
      <c r="P181" s="174">
        <v>0</v>
      </c>
      <c r="Q181" s="174">
        <f>ROUND(E181*P181,2)</f>
        <v>0</v>
      </c>
      <c r="R181" s="174" t="s">
        <v>397</v>
      </c>
      <c r="S181" s="174" t="s">
        <v>152</v>
      </c>
      <c r="T181" s="175" t="s">
        <v>152</v>
      </c>
      <c r="U181" s="158">
        <v>0.97799999999999998</v>
      </c>
      <c r="V181" s="158">
        <f>ROUND(E181*U181,2)</f>
        <v>1.1299999999999999</v>
      </c>
      <c r="W181" s="158"/>
      <c r="X181" s="158" t="s">
        <v>153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154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53" t="s">
        <v>398</v>
      </c>
      <c r="D182" s="254"/>
      <c r="E182" s="254"/>
      <c r="F182" s="254"/>
      <c r="G182" s="254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156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8" t="s">
        <v>399</v>
      </c>
      <c r="D183" s="160"/>
      <c r="E183" s="161">
        <v>1.1519999999999999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158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69">
        <v>72</v>
      </c>
      <c r="B184" s="170" t="s">
        <v>400</v>
      </c>
      <c r="C184" s="187" t="s">
        <v>401</v>
      </c>
      <c r="D184" s="171" t="s">
        <v>181</v>
      </c>
      <c r="E184" s="172">
        <v>38.22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21</v>
      </c>
      <c r="M184" s="174">
        <f>G184*(1+L184/100)</f>
        <v>0</v>
      </c>
      <c r="N184" s="174">
        <v>5.1000000000000004E-4</v>
      </c>
      <c r="O184" s="174">
        <f>ROUND(E184*N184,2)</f>
        <v>0.02</v>
      </c>
      <c r="P184" s="174">
        <v>0</v>
      </c>
      <c r="Q184" s="174">
        <f>ROUND(E184*P184,2)</f>
        <v>0</v>
      </c>
      <c r="R184" s="174" t="s">
        <v>397</v>
      </c>
      <c r="S184" s="174" t="s">
        <v>152</v>
      </c>
      <c r="T184" s="175" t="s">
        <v>152</v>
      </c>
      <c r="U184" s="158">
        <v>0.23599999999999999</v>
      </c>
      <c r="V184" s="158">
        <f>ROUND(E184*U184,2)</f>
        <v>9.02</v>
      </c>
      <c r="W184" s="158"/>
      <c r="X184" s="158" t="s">
        <v>153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154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8" t="s">
        <v>402</v>
      </c>
      <c r="D185" s="160"/>
      <c r="E185" s="161">
        <v>38.22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158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69">
        <v>73</v>
      </c>
      <c r="B186" s="170" t="s">
        <v>403</v>
      </c>
      <c r="C186" s="187" t="s">
        <v>404</v>
      </c>
      <c r="D186" s="171" t="s">
        <v>181</v>
      </c>
      <c r="E186" s="172">
        <v>38.22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4">
        <v>1.1E-4</v>
      </c>
      <c r="O186" s="174">
        <f>ROUND(E186*N186,2)</f>
        <v>0</v>
      </c>
      <c r="P186" s="174">
        <v>0</v>
      </c>
      <c r="Q186" s="174">
        <f>ROUND(E186*P186,2)</f>
        <v>0</v>
      </c>
      <c r="R186" s="174"/>
      <c r="S186" s="174" t="s">
        <v>203</v>
      </c>
      <c r="T186" s="175" t="s">
        <v>152</v>
      </c>
      <c r="U186" s="158">
        <v>7.0000000000000007E-2</v>
      </c>
      <c r="V186" s="158">
        <f>ROUND(E186*U186,2)</f>
        <v>2.68</v>
      </c>
      <c r="W186" s="158"/>
      <c r="X186" s="158" t="s">
        <v>153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154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8" t="s">
        <v>405</v>
      </c>
      <c r="D187" s="160"/>
      <c r="E187" s="161">
        <v>38.22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158</v>
      </c>
      <c r="AH187" s="148">
        <v>5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>
        <v>74</v>
      </c>
      <c r="B188" s="156" t="s">
        <v>406</v>
      </c>
      <c r="C188" s="190" t="s">
        <v>407</v>
      </c>
      <c r="D188" s="157" t="s">
        <v>0</v>
      </c>
      <c r="E188" s="184"/>
      <c r="F188" s="159"/>
      <c r="G188" s="158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8">
        <v>0</v>
      </c>
      <c r="O188" s="158">
        <f>ROUND(E188*N188,2)</f>
        <v>0</v>
      </c>
      <c r="P188" s="158">
        <v>0</v>
      </c>
      <c r="Q188" s="158">
        <f>ROUND(E188*P188,2)</f>
        <v>0</v>
      </c>
      <c r="R188" s="158" t="s">
        <v>397</v>
      </c>
      <c r="S188" s="158" t="s">
        <v>152</v>
      </c>
      <c r="T188" s="158" t="s">
        <v>152</v>
      </c>
      <c r="U188" s="158">
        <v>0</v>
      </c>
      <c r="V188" s="158">
        <f>ROUND(E188*U188,2)</f>
        <v>0</v>
      </c>
      <c r="W188" s="158"/>
      <c r="X188" s="158" t="s">
        <v>310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311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251" t="s">
        <v>408</v>
      </c>
      <c r="D189" s="252"/>
      <c r="E189" s="252"/>
      <c r="F189" s="252"/>
      <c r="G189" s="252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156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3" t="s">
        <v>146</v>
      </c>
      <c r="B190" s="164" t="s">
        <v>107</v>
      </c>
      <c r="C190" s="186" t="s">
        <v>108</v>
      </c>
      <c r="D190" s="165"/>
      <c r="E190" s="166"/>
      <c r="F190" s="167"/>
      <c r="G190" s="167">
        <f>SUMIF(AG191:AG198,"&lt;&gt;NOR",G191:G198)</f>
        <v>0</v>
      </c>
      <c r="H190" s="167"/>
      <c r="I190" s="167">
        <f>SUM(I191:I198)</f>
        <v>0</v>
      </c>
      <c r="J190" s="167"/>
      <c r="K190" s="167">
        <f>SUM(K191:K198)</f>
        <v>0</v>
      </c>
      <c r="L190" s="167"/>
      <c r="M190" s="167">
        <f>SUM(M191:M198)</f>
        <v>0</v>
      </c>
      <c r="N190" s="167"/>
      <c r="O190" s="167">
        <f>SUM(O191:O198)</f>
        <v>0.41000000000000003</v>
      </c>
      <c r="P190" s="167"/>
      <c r="Q190" s="167">
        <f>SUM(Q191:Q198)</f>
        <v>0</v>
      </c>
      <c r="R190" s="167"/>
      <c r="S190" s="167"/>
      <c r="T190" s="168"/>
      <c r="U190" s="162"/>
      <c r="V190" s="162">
        <f>SUM(V191:V198)</f>
        <v>7.87</v>
      </c>
      <c r="W190" s="162"/>
      <c r="X190" s="162"/>
      <c r="AG190" t="s">
        <v>147</v>
      </c>
    </row>
    <row r="191" spans="1:60" ht="22.5" outlineLevel="1" x14ac:dyDescent="0.2">
      <c r="A191" s="169">
        <v>75</v>
      </c>
      <c r="B191" s="170" t="s">
        <v>409</v>
      </c>
      <c r="C191" s="187" t="s">
        <v>410</v>
      </c>
      <c r="D191" s="171" t="s">
        <v>150</v>
      </c>
      <c r="E191" s="172">
        <v>7.32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4">
        <v>5.0299999999999997E-3</v>
      </c>
      <c r="O191" s="174">
        <f>ROUND(E191*N191,2)</f>
        <v>0.04</v>
      </c>
      <c r="P191" s="174">
        <v>0</v>
      </c>
      <c r="Q191" s="174">
        <f>ROUND(E191*P191,2)</f>
        <v>0</v>
      </c>
      <c r="R191" s="174" t="s">
        <v>397</v>
      </c>
      <c r="S191" s="174" t="s">
        <v>152</v>
      </c>
      <c r="T191" s="175" t="s">
        <v>152</v>
      </c>
      <c r="U191" s="158">
        <v>1.0746</v>
      </c>
      <c r="V191" s="158">
        <f>ROUND(E191*U191,2)</f>
        <v>7.87</v>
      </c>
      <c r="W191" s="158"/>
      <c r="X191" s="158" t="s">
        <v>153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154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8" t="s">
        <v>411</v>
      </c>
      <c r="D192" s="160"/>
      <c r="E192" s="161">
        <v>7.32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158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9">
        <v>76</v>
      </c>
      <c r="B193" s="170" t="s">
        <v>412</v>
      </c>
      <c r="C193" s="187" t="s">
        <v>413</v>
      </c>
      <c r="D193" s="171" t="s">
        <v>150</v>
      </c>
      <c r="E193" s="172">
        <v>14.5107</v>
      </c>
      <c r="F193" s="173"/>
      <c r="G193" s="174">
        <f>ROUND(E193*F193,2)</f>
        <v>0</v>
      </c>
      <c r="H193" s="173"/>
      <c r="I193" s="174">
        <f>ROUND(E193*H193,2)</f>
        <v>0</v>
      </c>
      <c r="J193" s="173"/>
      <c r="K193" s="174">
        <f>ROUND(E193*J193,2)</f>
        <v>0</v>
      </c>
      <c r="L193" s="174">
        <v>21</v>
      </c>
      <c r="M193" s="174">
        <f>G193*(1+L193/100)</f>
        <v>0</v>
      </c>
      <c r="N193" s="174">
        <v>1.9199999999999998E-2</v>
      </c>
      <c r="O193" s="174">
        <f>ROUND(E193*N193,2)</f>
        <v>0.28000000000000003</v>
      </c>
      <c r="P193" s="174">
        <v>0</v>
      </c>
      <c r="Q193" s="174">
        <f>ROUND(E193*P193,2)</f>
        <v>0</v>
      </c>
      <c r="R193" s="174" t="s">
        <v>210</v>
      </c>
      <c r="S193" s="174" t="s">
        <v>152</v>
      </c>
      <c r="T193" s="175" t="s">
        <v>152</v>
      </c>
      <c r="U193" s="158">
        <v>0</v>
      </c>
      <c r="V193" s="158">
        <f>ROUND(E193*U193,2)</f>
        <v>0</v>
      </c>
      <c r="W193" s="158"/>
      <c r="X193" s="158" t="s">
        <v>211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212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8" t="s">
        <v>414</v>
      </c>
      <c r="D194" s="160"/>
      <c r="E194" s="161">
        <v>1.3248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158</v>
      </c>
      <c r="AH194" s="148">
        <v>5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8" t="s">
        <v>415</v>
      </c>
      <c r="D195" s="160"/>
      <c r="E195" s="161">
        <v>13.1859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158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69">
        <v>77</v>
      </c>
      <c r="B196" s="170" t="s">
        <v>416</v>
      </c>
      <c r="C196" s="187" t="s">
        <v>417</v>
      </c>
      <c r="D196" s="171" t="s">
        <v>150</v>
      </c>
      <c r="E196" s="172">
        <v>8.4179999999999993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4">
        <v>1.0999999999999999E-2</v>
      </c>
      <c r="O196" s="174">
        <f>ROUND(E196*N196,2)</f>
        <v>0.09</v>
      </c>
      <c r="P196" s="174">
        <v>0</v>
      </c>
      <c r="Q196" s="174">
        <f>ROUND(E196*P196,2)</f>
        <v>0</v>
      </c>
      <c r="R196" s="174" t="s">
        <v>210</v>
      </c>
      <c r="S196" s="174" t="s">
        <v>152</v>
      </c>
      <c r="T196" s="175" t="s">
        <v>152</v>
      </c>
      <c r="U196" s="158">
        <v>0</v>
      </c>
      <c r="V196" s="158">
        <f>ROUND(E196*U196,2)</f>
        <v>0</v>
      </c>
      <c r="W196" s="158"/>
      <c r="X196" s="158" t="s">
        <v>211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212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8" t="s">
        <v>418</v>
      </c>
      <c r="D197" s="160"/>
      <c r="E197" s="161">
        <v>8.4179999999999993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158</v>
      </c>
      <c r="AH197" s="148">
        <v>5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>
        <v>78</v>
      </c>
      <c r="B198" s="156" t="s">
        <v>419</v>
      </c>
      <c r="C198" s="190" t="s">
        <v>420</v>
      </c>
      <c r="D198" s="157" t="s">
        <v>0</v>
      </c>
      <c r="E198" s="184"/>
      <c r="F198" s="159"/>
      <c r="G198" s="158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8">
        <v>0</v>
      </c>
      <c r="O198" s="158">
        <f>ROUND(E198*N198,2)</f>
        <v>0</v>
      </c>
      <c r="P198" s="158">
        <v>0</v>
      </c>
      <c r="Q198" s="158">
        <f>ROUND(E198*P198,2)</f>
        <v>0</v>
      </c>
      <c r="R198" s="158" t="s">
        <v>397</v>
      </c>
      <c r="S198" s="158" t="s">
        <v>152</v>
      </c>
      <c r="T198" s="158" t="s">
        <v>152</v>
      </c>
      <c r="U198" s="158">
        <v>0</v>
      </c>
      <c r="V198" s="158">
        <f>ROUND(E198*U198,2)</f>
        <v>0</v>
      </c>
      <c r="W198" s="158"/>
      <c r="X198" s="158" t="s">
        <v>310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311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x14ac:dyDescent="0.2">
      <c r="A199" s="163" t="s">
        <v>146</v>
      </c>
      <c r="B199" s="164" t="s">
        <v>109</v>
      </c>
      <c r="C199" s="186" t="s">
        <v>110</v>
      </c>
      <c r="D199" s="165"/>
      <c r="E199" s="166"/>
      <c r="F199" s="167"/>
      <c r="G199" s="167">
        <f>SUMIF(AG200:AG201,"&lt;&gt;NOR",G200:G201)</f>
        <v>0</v>
      </c>
      <c r="H199" s="167"/>
      <c r="I199" s="167">
        <f>SUM(I200:I201)</f>
        <v>0</v>
      </c>
      <c r="J199" s="167"/>
      <c r="K199" s="167">
        <f>SUM(K200:K201)</f>
        <v>0</v>
      </c>
      <c r="L199" s="167"/>
      <c r="M199" s="167">
        <f>SUM(M200:M201)</f>
        <v>0</v>
      </c>
      <c r="N199" s="167"/>
      <c r="O199" s="167">
        <f>SUM(O200:O201)</f>
        <v>0.02</v>
      </c>
      <c r="P199" s="167"/>
      <c r="Q199" s="167">
        <f>SUM(Q200:Q201)</f>
        <v>0</v>
      </c>
      <c r="R199" s="167"/>
      <c r="S199" s="167"/>
      <c r="T199" s="168"/>
      <c r="U199" s="162"/>
      <c r="V199" s="162">
        <f>SUM(V200:V201)</f>
        <v>11.47</v>
      </c>
      <c r="W199" s="162"/>
      <c r="X199" s="162"/>
      <c r="AG199" t="s">
        <v>147</v>
      </c>
    </row>
    <row r="200" spans="1:60" ht="22.5" outlineLevel="1" x14ac:dyDescent="0.2">
      <c r="A200" s="169">
        <v>79</v>
      </c>
      <c r="B200" s="170" t="s">
        <v>421</v>
      </c>
      <c r="C200" s="187" t="s">
        <v>422</v>
      </c>
      <c r="D200" s="171" t="s">
        <v>150</v>
      </c>
      <c r="E200" s="172">
        <v>36.42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4">
        <v>4.6999999999999999E-4</v>
      </c>
      <c r="O200" s="174">
        <f>ROUND(E200*N200,2)</f>
        <v>0.02</v>
      </c>
      <c r="P200" s="174">
        <v>0</v>
      </c>
      <c r="Q200" s="174">
        <f>ROUND(E200*P200,2)</f>
        <v>0</v>
      </c>
      <c r="R200" s="174" t="s">
        <v>423</v>
      </c>
      <c r="S200" s="174" t="s">
        <v>152</v>
      </c>
      <c r="T200" s="175" t="s">
        <v>152</v>
      </c>
      <c r="U200" s="158">
        <v>0.315</v>
      </c>
      <c r="V200" s="158">
        <f>ROUND(E200*U200,2)</f>
        <v>11.47</v>
      </c>
      <c r="W200" s="158"/>
      <c r="X200" s="158" t="s">
        <v>153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154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8" t="s">
        <v>424</v>
      </c>
      <c r="D201" s="160"/>
      <c r="E201" s="161">
        <v>36.42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158</v>
      </c>
      <c r="AH201" s="148">
        <v>5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163" t="s">
        <v>146</v>
      </c>
      <c r="B202" s="164" t="s">
        <v>111</v>
      </c>
      <c r="C202" s="186" t="s">
        <v>112</v>
      </c>
      <c r="D202" s="165"/>
      <c r="E202" s="166"/>
      <c r="F202" s="167"/>
      <c r="G202" s="167">
        <f>SUMIF(AG203:AG206,"&lt;&gt;NOR",G203:G206)</f>
        <v>0</v>
      </c>
      <c r="H202" s="167"/>
      <c r="I202" s="167">
        <f>SUM(I203:I206)</f>
        <v>0</v>
      </c>
      <c r="J202" s="167"/>
      <c r="K202" s="167">
        <f>SUM(K203:K206)</f>
        <v>0</v>
      </c>
      <c r="L202" s="167"/>
      <c r="M202" s="167">
        <f>SUM(M203:M206)</f>
        <v>0</v>
      </c>
      <c r="N202" s="167"/>
      <c r="O202" s="167">
        <f>SUM(O203:O206)</f>
        <v>0</v>
      </c>
      <c r="P202" s="167"/>
      <c r="Q202" s="167">
        <f>SUM(Q203:Q206)</f>
        <v>0</v>
      </c>
      <c r="R202" s="167"/>
      <c r="S202" s="167"/>
      <c r="T202" s="168"/>
      <c r="U202" s="162"/>
      <c r="V202" s="162">
        <f>SUM(V203:V206)</f>
        <v>2.19</v>
      </c>
      <c r="W202" s="162"/>
      <c r="X202" s="162"/>
      <c r="AG202" t="s">
        <v>147</v>
      </c>
    </row>
    <row r="203" spans="1:60" outlineLevel="1" x14ac:dyDescent="0.2">
      <c r="A203" s="169">
        <v>80</v>
      </c>
      <c r="B203" s="170" t="s">
        <v>425</v>
      </c>
      <c r="C203" s="187" t="s">
        <v>426</v>
      </c>
      <c r="D203" s="171" t="s">
        <v>150</v>
      </c>
      <c r="E203" s="172">
        <v>21.484999999999999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74">
        <v>2.3000000000000001E-4</v>
      </c>
      <c r="O203" s="174">
        <f>ROUND(E203*N203,2)</f>
        <v>0</v>
      </c>
      <c r="P203" s="174">
        <v>0</v>
      </c>
      <c r="Q203" s="174">
        <f>ROUND(E203*P203,2)</f>
        <v>0</v>
      </c>
      <c r="R203" s="174"/>
      <c r="S203" s="174" t="s">
        <v>203</v>
      </c>
      <c r="T203" s="175" t="s">
        <v>152</v>
      </c>
      <c r="U203" s="158">
        <v>0.10191</v>
      </c>
      <c r="V203" s="158">
        <f>ROUND(E203*U203,2)</f>
        <v>2.19</v>
      </c>
      <c r="W203" s="158"/>
      <c r="X203" s="158" t="s">
        <v>153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154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8" t="s">
        <v>427</v>
      </c>
      <c r="D204" s="160"/>
      <c r="E204" s="161">
        <v>7.008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8" t="s">
        <v>428</v>
      </c>
      <c r="D205" s="160"/>
      <c r="E205" s="161">
        <v>7.44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158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8" t="s">
        <v>429</v>
      </c>
      <c r="D206" s="160"/>
      <c r="E206" s="161">
        <v>7.0369999999999999</v>
      </c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x14ac:dyDescent="0.2">
      <c r="A207" s="163" t="s">
        <v>146</v>
      </c>
      <c r="B207" s="164" t="s">
        <v>113</v>
      </c>
      <c r="C207" s="186" t="s">
        <v>114</v>
      </c>
      <c r="D207" s="165"/>
      <c r="E207" s="166"/>
      <c r="F207" s="167"/>
      <c r="G207" s="167">
        <f>SUMIF(AG208:AG210,"&lt;&gt;NOR",G208:G210)</f>
        <v>0</v>
      </c>
      <c r="H207" s="167"/>
      <c r="I207" s="167">
        <f>SUM(I208:I210)</f>
        <v>0</v>
      </c>
      <c r="J207" s="167"/>
      <c r="K207" s="167">
        <f>SUM(K208:K210)</f>
        <v>0</v>
      </c>
      <c r="L207" s="167"/>
      <c r="M207" s="167">
        <f>SUM(M208:M210)</f>
        <v>0</v>
      </c>
      <c r="N207" s="167"/>
      <c r="O207" s="167">
        <f>SUM(O208:O210)</f>
        <v>1.0900000000000001</v>
      </c>
      <c r="P207" s="167"/>
      <c r="Q207" s="167">
        <f>SUM(Q208:Q210)</f>
        <v>0</v>
      </c>
      <c r="R207" s="167"/>
      <c r="S207" s="167"/>
      <c r="T207" s="168"/>
      <c r="U207" s="162"/>
      <c r="V207" s="162">
        <f>SUM(V208:V210)</f>
        <v>5.51</v>
      </c>
      <c r="W207" s="162"/>
      <c r="X207" s="162"/>
      <c r="AG207" t="s">
        <v>147</v>
      </c>
    </row>
    <row r="208" spans="1:60" outlineLevel="1" x14ac:dyDescent="0.2">
      <c r="A208" s="169">
        <v>81</v>
      </c>
      <c r="B208" s="170" t="s">
        <v>430</v>
      </c>
      <c r="C208" s="187" t="s">
        <v>431</v>
      </c>
      <c r="D208" s="171" t="s">
        <v>150</v>
      </c>
      <c r="E208" s="172">
        <v>4.66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74">
        <v>0.23363999999999999</v>
      </c>
      <c r="O208" s="174">
        <f>ROUND(E208*N208,2)</f>
        <v>1.0900000000000001</v>
      </c>
      <c r="P208" s="174">
        <v>0</v>
      </c>
      <c r="Q208" s="174">
        <f>ROUND(E208*P208,2)</f>
        <v>0</v>
      </c>
      <c r="R208" s="174"/>
      <c r="S208" s="174" t="s">
        <v>152</v>
      </c>
      <c r="T208" s="175" t="s">
        <v>152</v>
      </c>
      <c r="U208" s="158">
        <v>0.60499999999999998</v>
      </c>
      <c r="V208" s="158">
        <f>ROUND(E208*U208,2)</f>
        <v>2.82</v>
      </c>
      <c r="W208" s="158"/>
      <c r="X208" s="158" t="s">
        <v>153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154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8" t="s">
        <v>432</v>
      </c>
      <c r="D209" s="160"/>
      <c r="E209" s="161">
        <v>4.66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158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6">
        <v>82</v>
      </c>
      <c r="B210" s="177" t="s">
        <v>433</v>
      </c>
      <c r="C210" s="189" t="s">
        <v>434</v>
      </c>
      <c r="D210" s="178" t="s">
        <v>181</v>
      </c>
      <c r="E210" s="179">
        <v>9.7899999999999991</v>
      </c>
      <c r="F210" s="180"/>
      <c r="G210" s="181">
        <f>ROUND(E210*F210,2)</f>
        <v>0</v>
      </c>
      <c r="H210" s="180"/>
      <c r="I210" s="181">
        <f>ROUND(E210*H210,2)</f>
        <v>0</v>
      </c>
      <c r="J210" s="180"/>
      <c r="K210" s="181">
        <f>ROUND(E210*J210,2)</f>
        <v>0</v>
      </c>
      <c r="L210" s="181">
        <v>21</v>
      </c>
      <c r="M210" s="181">
        <f>G210*(1+L210/100)</f>
        <v>0</v>
      </c>
      <c r="N210" s="181">
        <v>0</v>
      </c>
      <c r="O210" s="181">
        <f>ROUND(E210*N210,2)</f>
        <v>0</v>
      </c>
      <c r="P210" s="181">
        <v>0</v>
      </c>
      <c r="Q210" s="181">
        <f>ROUND(E210*P210,2)</f>
        <v>0</v>
      </c>
      <c r="R210" s="181"/>
      <c r="S210" s="181" t="s">
        <v>152</v>
      </c>
      <c r="T210" s="182" t="s">
        <v>152</v>
      </c>
      <c r="U210" s="158">
        <v>0.27500000000000002</v>
      </c>
      <c r="V210" s="158">
        <f>ROUND(E210*U210,2)</f>
        <v>2.69</v>
      </c>
      <c r="W210" s="158"/>
      <c r="X210" s="158" t="s">
        <v>153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154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x14ac:dyDescent="0.2">
      <c r="A211" s="163" t="s">
        <v>146</v>
      </c>
      <c r="B211" s="164" t="s">
        <v>115</v>
      </c>
      <c r="C211" s="186" t="s">
        <v>116</v>
      </c>
      <c r="D211" s="165"/>
      <c r="E211" s="166"/>
      <c r="F211" s="167"/>
      <c r="G211" s="167">
        <f>SUMIF(AG212:AG219,"&lt;&gt;NOR",G212:G219)</f>
        <v>0</v>
      </c>
      <c r="H211" s="167"/>
      <c r="I211" s="167">
        <f>SUM(I212:I219)</f>
        <v>0</v>
      </c>
      <c r="J211" s="167"/>
      <c r="K211" s="167">
        <f>SUM(K212:K219)</f>
        <v>0</v>
      </c>
      <c r="L211" s="167"/>
      <c r="M211" s="167">
        <f>SUM(M212:M219)</f>
        <v>0</v>
      </c>
      <c r="N211" s="167"/>
      <c r="O211" s="167">
        <f>SUM(O212:O219)</f>
        <v>0</v>
      </c>
      <c r="P211" s="167"/>
      <c r="Q211" s="167">
        <f>SUM(Q212:Q219)</f>
        <v>0</v>
      </c>
      <c r="R211" s="167"/>
      <c r="S211" s="167"/>
      <c r="T211" s="168"/>
      <c r="U211" s="162"/>
      <c r="V211" s="162">
        <f>SUM(V212:V219)</f>
        <v>221.98</v>
      </c>
      <c r="W211" s="162"/>
      <c r="X211" s="162"/>
      <c r="AG211" t="s">
        <v>147</v>
      </c>
    </row>
    <row r="212" spans="1:60" ht="22.5" outlineLevel="1" x14ac:dyDescent="0.2">
      <c r="A212" s="176">
        <v>83</v>
      </c>
      <c r="B212" s="177" t="s">
        <v>435</v>
      </c>
      <c r="C212" s="189" t="s">
        <v>436</v>
      </c>
      <c r="D212" s="178" t="s">
        <v>252</v>
      </c>
      <c r="E212" s="179">
        <v>56.25468</v>
      </c>
      <c r="F212" s="180"/>
      <c r="G212" s="181">
        <f t="shared" ref="G212:G218" si="0">ROUND(E212*F212,2)</f>
        <v>0</v>
      </c>
      <c r="H212" s="180"/>
      <c r="I212" s="181">
        <f t="shared" ref="I212:I218" si="1">ROUND(E212*H212,2)</f>
        <v>0</v>
      </c>
      <c r="J212" s="180"/>
      <c r="K212" s="181">
        <f t="shared" ref="K212:K218" si="2">ROUND(E212*J212,2)</f>
        <v>0</v>
      </c>
      <c r="L212" s="181">
        <v>21</v>
      </c>
      <c r="M212" s="181">
        <f t="shared" ref="M212:M218" si="3">G212*(1+L212/100)</f>
        <v>0</v>
      </c>
      <c r="N212" s="181">
        <v>0</v>
      </c>
      <c r="O212" s="181">
        <f t="shared" ref="O212:O218" si="4">ROUND(E212*N212,2)</f>
        <v>0</v>
      </c>
      <c r="P212" s="181">
        <v>0</v>
      </c>
      <c r="Q212" s="181">
        <f t="shared" ref="Q212:Q218" si="5">ROUND(E212*P212,2)</f>
        <v>0</v>
      </c>
      <c r="R212" s="181" t="s">
        <v>274</v>
      </c>
      <c r="S212" s="181" t="s">
        <v>152</v>
      </c>
      <c r="T212" s="182" t="s">
        <v>152</v>
      </c>
      <c r="U212" s="158">
        <v>0.93300000000000005</v>
      </c>
      <c r="V212" s="158">
        <f t="shared" ref="V212:V218" si="6">ROUND(E212*U212,2)</f>
        <v>52.49</v>
      </c>
      <c r="W212" s="158"/>
      <c r="X212" s="158" t="s">
        <v>437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438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6">
        <v>84</v>
      </c>
      <c r="B213" s="177" t="s">
        <v>439</v>
      </c>
      <c r="C213" s="189" t="s">
        <v>440</v>
      </c>
      <c r="D213" s="178" t="s">
        <v>252</v>
      </c>
      <c r="E213" s="179">
        <v>56.25468</v>
      </c>
      <c r="F213" s="180"/>
      <c r="G213" s="181">
        <f t="shared" si="0"/>
        <v>0</v>
      </c>
      <c r="H213" s="180"/>
      <c r="I213" s="181">
        <f t="shared" si="1"/>
        <v>0</v>
      </c>
      <c r="J213" s="180"/>
      <c r="K213" s="181">
        <f t="shared" si="2"/>
        <v>0</v>
      </c>
      <c r="L213" s="181">
        <v>21</v>
      </c>
      <c r="M213" s="181">
        <f t="shared" si="3"/>
        <v>0</v>
      </c>
      <c r="N213" s="181">
        <v>0</v>
      </c>
      <c r="O213" s="181">
        <f t="shared" si="4"/>
        <v>0</v>
      </c>
      <c r="P213" s="181">
        <v>0</v>
      </c>
      <c r="Q213" s="181">
        <f t="shared" si="5"/>
        <v>0</v>
      </c>
      <c r="R213" s="181" t="s">
        <v>274</v>
      </c>
      <c r="S213" s="181" t="s">
        <v>152</v>
      </c>
      <c r="T213" s="182" t="s">
        <v>152</v>
      </c>
      <c r="U213" s="158">
        <v>0.49</v>
      </c>
      <c r="V213" s="158">
        <f t="shared" si="6"/>
        <v>27.56</v>
      </c>
      <c r="W213" s="158"/>
      <c r="X213" s="158" t="s">
        <v>437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438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6">
        <v>85</v>
      </c>
      <c r="B214" s="177" t="s">
        <v>441</v>
      </c>
      <c r="C214" s="189" t="s">
        <v>442</v>
      </c>
      <c r="D214" s="178" t="s">
        <v>252</v>
      </c>
      <c r="E214" s="179">
        <v>562.54678999999999</v>
      </c>
      <c r="F214" s="180"/>
      <c r="G214" s="181">
        <f t="shared" si="0"/>
        <v>0</v>
      </c>
      <c r="H214" s="180"/>
      <c r="I214" s="181">
        <f t="shared" si="1"/>
        <v>0</v>
      </c>
      <c r="J214" s="180"/>
      <c r="K214" s="181">
        <f t="shared" si="2"/>
        <v>0</v>
      </c>
      <c r="L214" s="181">
        <v>21</v>
      </c>
      <c r="M214" s="181">
        <f t="shared" si="3"/>
        <v>0</v>
      </c>
      <c r="N214" s="181">
        <v>0</v>
      </c>
      <c r="O214" s="181">
        <f t="shared" si="4"/>
        <v>0</v>
      </c>
      <c r="P214" s="181">
        <v>0</v>
      </c>
      <c r="Q214" s="181">
        <f t="shared" si="5"/>
        <v>0</v>
      </c>
      <c r="R214" s="181" t="s">
        <v>274</v>
      </c>
      <c r="S214" s="181" t="s">
        <v>152</v>
      </c>
      <c r="T214" s="182" t="s">
        <v>152</v>
      </c>
      <c r="U214" s="158">
        <v>0</v>
      </c>
      <c r="V214" s="158">
        <f t="shared" si="6"/>
        <v>0</v>
      </c>
      <c r="W214" s="158"/>
      <c r="X214" s="158" t="s">
        <v>437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438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6">
        <v>86</v>
      </c>
      <c r="B215" s="177" t="s">
        <v>443</v>
      </c>
      <c r="C215" s="189" t="s">
        <v>444</v>
      </c>
      <c r="D215" s="178" t="s">
        <v>252</v>
      </c>
      <c r="E215" s="179">
        <v>56.25468</v>
      </c>
      <c r="F215" s="180"/>
      <c r="G215" s="181">
        <f t="shared" si="0"/>
        <v>0</v>
      </c>
      <c r="H215" s="180"/>
      <c r="I215" s="181">
        <f t="shared" si="1"/>
        <v>0</v>
      </c>
      <c r="J215" s="180"/>
      <c r="K215" s="181">
        <f t="shared" si="2"/>
        <v>0</v>
      </c>
      <c r="L215" s="181">
        <v>21</v>
      </c>
      <c r="M215" s="181">
        <f t="shared" si="3"/>
        <v>0</v>
      </c>
      <c r="N215" s="181">
        <v>0</v>
      </c>
      <c r="O215" s="181">
        <f t="shared" si="4"/>
        <v>0</v>
      </c>
      <c r="P215" s="181">
        <v>0</v>
      </c>
      <c r="Q215" s="181">
        <f t="shared" si="5"/>
        <v>0</v>
      </c>
      <c r="R215" s="181" t="s">
        <v>274</v>
      </c>
      <c r="S215" s="181" t="s">
        <v>152</v>
      </c>
      <c r="T215" s="182" t="s">
        <v>152</v>
      </c>
      <c r="U215" s="158">
        <v>0.94199999999999995</v>
      </c>
      <c r="V215" s="158">
        <f t="shared" si="6"/>
        <v>52.99</v>
      </c>
      <c r="W215" s="158"/>
      <c r="X215" s="158" t="s">
        <v>437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438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76">
        <v>87</v>
      </c>
      <c r="B216" s="177" t="s">
        <v>445</v>
      </c>
      <c r="C216" s="189" t="s">
        <v>446</v>
      </c>
      <c r="D216" s="178" t="s">
        <v>252</v>
      </c>
      <c r="E216" s="179">
        <v>843.82019000000003</v>
      </c>
      <c r="F216" s="180"/>
      <c r="G216" s="181">
        <f t="shared" si="0"/>
        <v>0</v>
      </c>
      <c r="H216" s="180"/>
      <c r="I216" s="181">
        <f t="shared" si="1"/>
        <v>0</v>
      </c>
      <c r="J216" s="180"/>
      <c r="K216" s="181">
        <f t="shared" si="2"/>
        <v>0</v>
      </c>
      <c r="L216" s="181">
        <v>21</v>
      </c>
      <c r="M216" s="181">
        <f t="shared" si="3"/>
        <v>0</v>
      </c>
      <c r="N216" s="181">
        <v>0</v>
      </c>
      <c r="O216" s="181">
        <f t="shared" si="4"/>
        <v>0</v>
      </c>
      <c r="P216" s="181">
        <v>0</v>
      </c>
      <c r="Q216" s="181">
        <f t="shared" si="5"/>
        <v>0</v>
      </c>
      <c r="R216" s="181" t="s">
        <v>274</v>
      </c>
      <c r="S216" s="181" t="s">
        <v>152</v>
      </c>
      <c r="T216" s="182" t="s">
        <v>152</v>
      </c>
      <c r="U216" s="158">
        <v>0.105</v>
      </c>
      <c r="V216" s="158">
        <f t="shared" si="6"/>
        <v>88.6</v>
      </c>
      <c r="W216" s="158"/>
      <c r="X216" s="158" t="s">
        <v>437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438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6">
        <v>88</v>
      </c>
      <c r="B217" s="177" t="s">
        <v>447</v>
      </c>
      <c r="C217" s="189" t="s">
        <v>448</v>
      </c>
      <c r="D217" s="178" t="s">
        <v>252</v>
      </c>
      <c r="E217" s="179">
        <v>56.25468</v>
      </c>
      <c r="F217" s="180"/>
      <c r="G217" s="181">
        <f t="shared" si="0"/>
        <v>0</v>
      </c>
      <c r="H217" s="180"/>
      <c r="I217" s="181">
        <f t="shared" si="1"/>
        <v>0</v>
      </c>
      <c r="J217" s="180"/>
      <c r="K217" s="181">
        <f t="shared" si="2"/>
        <v>0</v>
      </c>
      <c r="L217" s="181">
        <v>21</v>
      </c>
      <c r="M217" s="181">
        <f t="shared" si="3"/>
        <v>0</v>
      </c>
      <c r="N217" s="181">
        <v>0</v>
      </c>
      <c r="O217" s="181">
        <f t="shared" si="4"/>
        <v>0</v>
      </c>
      <c r="P217" s="181">
        <v>0</v>
      </c>
      <c r="Q217" s="181">
        <f t="shared" si="5"/>
        <v>0</v>
      </c>
      <c r="R217" s="181" t="s">
        <v>274</v>
      </c>
      <c r="S217" s="181" t="s">
        <v>152</v>
      </c>
      <c r="T217" s="182" t="s">
        <v>204</v>
      </c>
      <c r="U217" s="158">
        <v>0</v>
      </c>
      <c r="V217" s="158">
        <f t="shared" si="6"/>
        <v>0</v>
      </c>
      <c r="W217" s="158"/>
      <c r="X217" s="158" t="s">
        <v>437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438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69">
        <v>89</v>
      </c>
      <c r="B218" s="170" t="s">
        <v>449</v>
      </c>
      <c r="C218" s="187" t="s">
        <v>450</v>
      </c>
      <c r="D218" s="171" t="s">
        <v>252</v>
      </c>
      <c r="E218" s="172">
        <v>56.25468</v>
      </c>
      <c r="F218" s="173"/>
      <c r="G218" s="174">
        <f t="shared" si="0"/>
        <v>0</v>
      </c>
      <c r="H218" s="173"/>
      <c r="I218" s="174">
        <f t="shared" si="1"/>
        <v>0</v>
      </c>
      <c r="J218" s="173"/>
      <c r="K218" s="174">
        <f t="shared" si="2"/>
        <v>0</v>
      </c>
      <c r="L218" s="174">
        <v>21</v>
      </c>
      <c r="M218" s="174">
        <f t="shared" si="3"/>
        <v>0</v>
      </c>
      <c r="N218" s="174">
        <v>0</v>
      </c>
      <c r="O218" s="174">
        <f t="shared" si="4"/>
        <v>0</v>
      </c>
      <c r="P218" s="174">
        <v>0</v>
      </c>
      <c r="Q218" s="174">
        <f t="shared" si="5"/>
        <v>0</v>
      </c>
      <c r="R218" s="174" t="s">
        <v>451</v>
      </c>
      <c r="S218" s="174" t="s">
        <v>152</v>
      </c>
      <c r="T218" s="175" t="s">
        <v>152</v>
      </c>
      <c r="U218" s="158">
        <v>6.0000000000000001E-3</v>
      </c>
      <c r="V218" s="158">
        <f t="shared" si="6"/>
        <v>0.34</v>
      </c>
      <c r="W218" s="158"/>
      <c r="X218" s="158" t="s">
        <v>437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438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3" t="s">
        <v>452</v>
      </c>
      <c r="D219" s="254"/>
      <c r="E219" s="254"/>
      <c r="F219" s="254"/>
      <c r="G219" s="254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156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x14ac:dyDescent="0.2">
      <c r="A220" s="163" t="s">
        <v>146</v>
      </c>
      <c r="B220" s="164" t="s">
        <v>118</v>
      </c>
      <c r="C220" s="186" t="s">
        <v>27</v>
      </c>
      <c r="D220" s="165"/>
      <c r="E220" s="166"/>
      <c r="F220" s="167"/>
      <c r="G220" s="167">
        <f>SUMIF(AG221:AG223,"&lt;&gt;NOR",G221:G223)</f>
        <v>0</v>
      </c>
      <c r="H220" s="167"/>
      <c r="I220" s="167">
        <f>SUM(I221:I223)</f>
        <v>0</v>
      </c>
      <c r="J220" s="167"/>
      <c r="K220" s="167">
        <f>SUM(K221:K223)</f>
        <v>0</v>
      </c>
      <c r="L220" s="167"/>
      <c r="M220" s="167">
        <f>SUM(M221:M223)</f>
        <v>0</v>
      </c>
      <c r="N220" s="167"/>
      <c r="O220" s="167">
        <f>SUM(O221:O223)</f>
        <v>0</v>
      </c>
      <c r="P220" s="167"/>
      <c r="Q220" s="167">
        <f>SUM(Q221:Q223)</f>
        <v>0</v>
      </c>
      <c r="R220" s="167"/>
      <c r="S220" s="167"/>
      <c r="T220" s="168"/>
      <c r="U220" s="162"/>
      <c r="V220" s="162">
        <f>SUM(V221:V223)</f>
        <v>0</v>
      </c>
      <c r="W220" s="162"/>
      <c r="X220" s="162"/>
      <c r="AG220" t="s">
        <v>147</v>
      </c>
    </row>
    <row r="221" spans="1:60" outlineLevel="1" x14ac:dyDescent="0.2">
      <c r="A221" s="176">
        <v>90</v>
      </c>
      <c r="B221" s="177" t="s">
        <v>453</v>
      </c>
      <c r="C221" s="189" t="s">
        <v>454</v>
      </c>
      <c r="D221" s="178" t="s">
        <v>0</v>
      </c>
      <c r="E221" s="179">
        <v>2.5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21</v>
      </c>
      <c r="M221" s="181">
        <f>G221*(1+L221/100)</f>
        <v>0</v>
      </c>
      <c r="N221" s="181">
        <v>0</v>
      </c>
      <c r="O221" s="181">
        <f>ROUND(E221*N221,2)</f>
        <v>0</v>
      </c>
      <c r="P221" s="181">
        <v>0</v>
      </c>
      <c r="Q221" s="181">
        <f>ROUND(E221*P221,2)</f>
        <v>0</v>
      </c>
      <c r="R221" s="181"/>
      <c r="S221" s="181" t="s">
        <v>152</v>
      </c>
      <c r="T221" s="182" t="s">
        <v>204</v>
      </c>
      <c r="U221" s="158">
        <v>0</v>
      </c>
      <c r="V221" s="158">
        <f>ROUND(E221*U221,2)</f>
        <v>0</v>
      </c>
      <c r="W221" s="158"/>
      <c r="X221" s="158" t="s">
        <v>455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456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6">
        <v>91</v>
      </c>
      <c r="B222" s="177" t="s">
        <v>457</v>
      </c>
      <c r="C222" s="189" t="s">
        <v>458</v>
      </c>
      <c r="D222" s="178" t="s">
        <v>0</v>
      </c>
      <c r="E222" s="179">
        <v>2.5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21</v>
      </c>
      <c r="M222" s="181">
        <f>G222*(1+L222/100)</f>
        <v>0</v>
      </c>
      <c r="N222" s="181">
        <v>0</v>
      </c>
      <c r="O222" s="181">
        <f>ROUND(E222*N222,2)</f>
        <v>0</v>
      </c>
      <c r="P222" s="181">
        <v>0</v>
      </c>
      <c r="Q222" s="181">
        <f>ROUND(E222*P222,2)</f>
        <v>0</v>
      </c>
      <c r="R222" s="181"/>
      <c r="S222" s="181" t="s">
        <v>152</v>
      </c>
      <c r="T222" s="182" t="s">
        <v>204</v>
      </c>
      <c r="U222" s="158">
        <v>0</v>
      </c>
      <c r="V222" s="158">
        <f>ROUND(E222*U222,2)</f>
        <v>0</v>
      </c>
      <c r="W222" s="158"/>
      <c r="X222" s="158" t="s">
        <v>455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456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6">
        <v>92</v>
      </c>
      <c r="B223" s="177" t="s">
        <v>459</v>
      </c>
      <c r="C223" s="189" t="s">
        <v>460</v>
      </c>
      <c r="D223" s="178" t="s">
        <v>0</v>
      </c>
      <c r="E223" s="179">
        <v>0.4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21</v>
      </c>
      <c r="M223" s="181">
        <f>G223*(1+L223/100)</f>
        <v>0</v>
      </c>
      <c r="N223" s="181">
        <v>0</v>
      </c>
      <c r="O223" s="181">
        <f>ROUND(E223*N223,2)</f>
        <v>0</v>
      </c>
      <c r="P223" s="181">
        <v>0</v>
      </c>
      <c r="Q223" s="181">
        <f>ROUND(E223*P223,2)</f>
        <v>0</v>
      </c>
      <c r="R223" s="181"/>
      <c r="S223" s="181" t="s">
        <v>152</v>
      </c>
      <c r="T223" s="182" t="s">
        <v>204</v>
      </c>
      <c r="U223" s="158">
        <v>0</v>
      </c>
      <c r="V223" s="158">
        <f>ROUND(E223*U223,2)</f>
        <v>0</v>
      </c>
      <c r="W223" s="158"/>
      <c r="X223" s="158" t="s">
        <v>455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456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x14ac:dyDescent="0.2">
      <c r="A224" s="163" t="s">
        <v>146</v>
      </c>
      <c r="B224" s="164" t="s">
        <v>119</v>
      </c>
      <c r="C224" s="186" t="s">
        <v>28</v>
      </c>
      <c r="D224" s="165"/>
      <c r="E224" s="166"/>
      <c r="F224" s="167"/>
      <c r="G224" s="167">
        <f>SUMIF(AG225:AG231,"&lt;&gt;NOR",G225:G231)</f>
        <v>0</v>
      </c>
      <c r="H224" s="167"/>
      <c r="I224" s="167">
        <f>SUM(I225:I231)</f>
        <v>0</v>
      </c>
      <c r="J224" s="167"/>
      <c r="K224" s="167">
        <f>SUM(K225:K231)</f>
        <v>0</v>
      </c>
      <c r="L224" s="167"/>
      <c r="M224" s="167">
        <f>SUM(M225:M231)</f>
        <v>0</v>
      </c>
      <c r="N224" s="167"/>
      <c r="O224" s="167">
        <f>SUM(O225:O231)</f>
        <v>0</v>
      </c>
      <c r="P224" s="167"/>
      <c r="Q224" s="167">
        <f>SUM(Q225:Q231)</f>
        <v>0</v>
      </c>
      <c r="R224" s="167"/>
      <c r="S224" s="167"/>
      <c r="T224" s="168"/>
      <c r="U224" s="162"/>
      <c r="V224" s="162">
        <f>SUM(V225:V231)</f>
        <v>0</v>
      </c>
      <c r="W224" s="162"/>
      <c r="X224" s="162"/>
      <c r="AG224" t="s">
        <v>147</v>
      </c>
    </row>
    <row r="225" spans="1:60" outlineLevel="1" x14ac:dyDescent="0.2">
      <c r="A225" s="176">
        <v>93</v>
      </c>
      <c r="B225" s="177" t="s">
        <v>461</v>
      </c>
      <c r="C225" s="189" t="s">
        <v>462</v>
      </c>
      <c r="D225" s="178" t="s">
        <v>0</v>
      </c>
      <c r="E225" s="179">
        <v>0.5</v>
      </c>
      <c r="F225" s="180"/>
      <c r="G225" s="181">
        <f t="shared" ref="G225:G231" si="7">ROUND(E225*F225,2)</f>
        <v>0</v>
      </c>
      <c r="H225" s="180"/>
      <c r="I225" s="181">
        <f t="shared" ref="I225:I231" si="8">ROUND(E225*H225,2)</f>
        <v>0</v>
      </c>
      <c r="J225" s="180"/>
      <c r="K225" s="181">
        <f t="shared" ref="K225:K231" si="9">ROUND(E225*J225,2)</f>
        <v>0</v>
      </c>
      <c r="L225" s="181">
        <v>21</v>
      </c>
      <c r="M225" s="181">
        <f t="shared" ref="M225:M231" si="10">G225*(1+L225/100)</f>
        <v>0</v>
      </c>
      <c r="N225" s="181">
        <v>0</v>
      </c>
      <c r="O225" s="181">
        <f t="shared" ref="O225:O231" si="11">ROUND(E225*N225,2)</f>
        <v>0</v>
      </c>
      <c r="P225" s="181">
        <v>0</v>
      </c>
      <c r="Q225" s="181">
        <f t="shared" ref="Q225:Q231" si="12">ROUND(E225*P225,2)</f>
        <v>0</v>
      </c>
      <c r="R225" s="181"/>
      <c r="S225" s="181" t="s">
        <v>152</v>
      </c>
      <c r="T225" s="182" t="s">
        <v>204</v>
      </c>
      <c r="U225" s="158">
        <v>0</v>
      </c>
      <c r="V225" s="158">
        <f t="shared" ref="V225:V231" si="13">ROUND(E225*U225,2)</f>
        <v>0</v>
      </c>
      <c r="W225" s="158"/>
      <c r="X225" s="158" t="s">
        <v>455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456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6">
        <v>94</v>
      </c>
      <c r="B226" s="177" t="s">
        <v>463</v>
      </c>
      <c r="C226" s="189" t="s">
        <v>464</v>
      </c>
      <c r="D226" s="178" t="s">
        <v>0</v>
      </c>
      <c r="E226" s="179">
        <v>2</v>
      </c>
      <c r="F226" s="180"/>
      <c r="G226" s="181">
        <f t="shared" si="7"/>
        <v>0</v>
      </c>
      <c r="H226" s="180"/>
      <c r="I226" s="181">
        <f t="shared" si="8"/>
        <v>0</v>
      </c>
      <c r="J226" s="180"/>
      <c r="K226" s="181">
        <f t="shared" si="9"/>
        <v>0</v>
      </c>
      <c r="L226" s="181">
        <v>21</v>
      </c>
      <c r="M226" s="181">
        <f t="shared" si="10"/>
        <v>0</v>
      </c>
      <c r="N226" s="181">
        <v>0</v>
      </c>
      <c r="O226" s="181">
        <f t="shared" si="11"/>
        <v>0</v>
      </c>
      <c r="P226" s="181">
        <v>0</v>
      </c>
      <c r="Q226" s="181">
        <f t="shared" si="12"/>
        <v>0</v>
      </c>
      <c r="R226" s="181"/>
      <c r="S226" s="181" t="s">
        <v>152</v>
      </c>
      <c r="T226" s="182" t="s">
        <v>204</v>
      </c>
      <c r="U226" s="158">
        <v>0</v>
      </c>
      <c r="V226" s="158">
        <f t="shared" si="13"/>
        <v>0</v>
      </c>
      <c r="W226" s="158"/>
      <c r="X226" s="158" t="s">
        <v>455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456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6">
        <v>95</v>
      </c>
      <c r="B227" s="177" t="s">
        <v>465</v>
      </c>
      <c r="C227" s="189" t="s">
        <v>466</v>
      </c>
      <c r="D227" s="178" t="s">
        <v>0</v>
      </c>
      <c r="E227" s="179">
        <v>5</v>
      </c>
      <c r="F227" s="180"/>
      <c r="G227" s="181">
        <f t="shared" si="7"/>
        <v>0</v>
      </c>
      <c r="H227" s="180"/>
      <c r="I227" s="181">
        <f t="shared" si="8"/>
        <v>0</v>
      </c>
      <c r="J227" s="180"/>
      <c r="K227" s="181">
        <f t="shared" si="9"/>
        <v>0</v>
      </c>
      <c r="L227" s="181">
        <v>21</v>
      </c>
      <c r="M227" s="181">
        <f t="shared" si="10"/>
        <v>0</v>
      </c>
      <c r="N227" s="181">
        <v>0</v>
      </c>
      <c r="O227" s="181">
        <f t="shared" si="11"/>
        <v>0</v>
      </c>
      <c r="P227" s="181">
        <v>0</v>
      </c>
      <c r="Q227" s="181">
        <f t="shared" si="12"/>
        <v>0</v>
      </c>
      <c r="R227" s="181"/>
      <c r="S227" s="181" t="s">
        <v>152</v>
      </c>
      <c r="T227" s="182" t="s">
        <v>204</v>
      </c>
      <c r="U227" s="158">
        <v>0</v>
      </c>
      <c r="V227" s="158">
        <f t="shared" si="13"/>
        <v>0</v>
      </c>
      <c r="W227" s="158"/>
      <c r="X227" s="158" t="s">
        <v>455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456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6">
        <v>96</v>
      </c>
      <c r="B228" s="177" t="s">
        <v>467</v>
      </c>
      <c r="C228" s="189" t="s">
        <v>468</v>
      </c>
      <c r="D228" s="178" t="s">
        <v>0</v>
      </c>
      <c r="E228" s="179">
        <v>2.5</v>
      </c>
      <c r="F228" s="180"/>
      <c r="G228" s="181">
        <f t="shared" si="7"/>
        <v>0</v>
      </c>
      <c r="H228" s="180"/>
      <c r="I228" s="181">
        <f t="shared" si="8"/>
        <v>0</v>
      </c>
      <c r="J228" s="180"/>
      <c r="K228" s="181">
        <f t="shared" si="9"/>
        <v>0</v>
      </c>
      <c r="L228" s="181">
        <v>21</v>
      </c>
      <c r="M228" s="181">
        <f t="shared" si="10"/>
        <v>0</v>
      </c>
      <c r="N228" s="181">
        <v>0</v>
      </c>
      <c r="O228" s="181">
        <f t="shared" si="11"/>
        <v>0</v>
      </c>
      <c r="P228" s="181">
        <v>0</v>
      </c>
      <c r="Q228" s="181">
        <f t="shared" si="12"/>
        <v>0</v>
      </c>
      <c r="R228" s="181"/>
      <c r="S228" s="181" t="s">
        <v>152</v>
      </c>
      <c r="T228" s="182" t="s">
        <v>204</v>
      </c>
      <c r="U228" s="158">
        <v>0</v>
      </c>
      <c r="V228" s="158">
        <f t="shared" si="13"/>
        <v>0</v>
      </c>
      <c r="W228" s="158"/>
      <c r="X228" s="158" t="s">
        <v>455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456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6">
        <v>97</v>
      </c>
      <c r="B229" s="177" t="s">
        <v>469</v>
      </c>
      <c r="C229" s="189" t="s">
        <v>470</v>
      </c>
      <c r="D229" s="178" t="s">
        <v>0</v>
      </c>
      <c r="E229" s="179">
        <v>2.5</v>
      </c>
      <c r="F229" s="180"/>
      <c r="G229" s="181">
        <f t="shared" si="7"/>
        <v>0</v>
      </c>
      <c r="H229" s="180"/>
      <c r="I229" s="181">
        <f t="shared" si="8"/>
        <v>0</v>
      </c>
      <c r="J229" s="180"/>
      <c r="K229" s="181">
        <f t="shared" si="9"/>
        <v>0</v>
      </c>
      <c r="L229" s="181">
        <v>21</v>
      </c>
      <c r="M229" s="181">
        <f t="shared" si="10"/>
        <v>0</v>
      </c>
      <c r="N229" s="181">
        <v>0</v>
      </c>
      <c r="O229" s="181">
        <f t="shared" si="11"/>
        <v>0</v>
      </c>
      <c r="P229" s="181">
        <v>0</v>
      </c>
      <c r="Q229" s="181">
        <f t="shared" si="12"/>
        <v>0</v>
      </c>
      <c r="R229" s="181"/>
      <c r="S229" s="181" t="s">
        <v>152</v>
      </c>
      <c r="T229" s="182" t="s">
        <v>204</v>
      </c>
      <c r="U229" s="158">
        <v>0</v>
      </c>
      <c r="V229" s="158">
        <f t="shared" si="13"/>
        <v>0</v>
      </c>
      <c r="W229" s="158"/>
      <c r="X229" s="158" t="s">
        <v>455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456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6">
        <v>98</v>
      </c>
      <c r="B230" s="177" t="s">
        <v>471</v>
      </c>
      <c r="C230" s="189" t="s">
        <v>472</v>
      </c>
      <c r="D230" s="178" t="s">
        <v>0</v>
      </c>
      <c r="E230" s="179">
        <v>1.5</v>
      </c>
      <c r="F230" s="180"/>
      <c r="G230" s="181">
        <f t="shared" si="7"/>
        <v>0</v>
      </c>
      <c r="H230" s="180"/>
      <c r="I230" s="181">
        <f t="shared" si="8"/>
        <v>0</v>
      </c>
      <c r="J230" s="180"/>
      <c r="K230" s="181">
        <f t="shared" si="9"/>
        <v>0</v>
      </c>
      <c r="L230" s="181">
        <v>21</v>
      </c>
      <c r="M230" s="181">
        <f t="shared" si="10"/>
        <v>0</v>
      </c>
      <c r="N230" s="181">
        <v>0</v>
      </c>
      <c r="O230" s="181">
        <f t="shared" si="11"/>
        <v>0</v>
      </c>
      <c r="P230" s="181">
        <v>0</v>
      </c>
      <c r="Q230" s="181">
        <f t="shared" si="12"/>
        <v>0</v>
      </c>
      <c r="R230" s="181"/>
      <c r="S230" s="181" t="s">
        <v>152</v>
      </c>
      <c r="T230" s="182" t="s">
        <v>204</v>
      </c>
      <c r="U230" s="158">
        <v>0</v>
      </c>
      <c r="V230" s="158">
        <f t="shared" si="13"/>
        <v>0</v>
      </c>
      <c r="W230" s="158"/>
      <c r="X230" s="158" t="s">
        <v>455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456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69">
        <v>99</v>
      </c>
      <c r="B231" s="170" t="s">
        <v>473</v>
      </c>
      <c r="C231" s="187" t="s">
        <v>474</v>
      </c>
      <c r="D231" s="171" t="s">
        <v>475</v>
      </c>
      <c r="E231" s="172">
        <v>1</v>
      </c>
      <c r="F231" s="173"/>
      <c r="G231" s="174">
        <f t="shared" si="7"/>
        <v>0</v>
      </c>
      <c r="H231" s="173"/>
      <c r="I231" s="174">
        <f t="shared" si="8"/>
        <v>0</v>
      </c>
      <c r="J231" s="173"/>
      <c r="K231" s="174">
        <f t="shared" si="9"/>
        <v>0</v>
      </c>
      <c r="L231" s="174">
        <v>21</v>
      </c>
      <c r="M231" s="174">
        <f t="shared" si="10"/>
        <v>0</v>
      </c>
      <c r="N231" s="174">
        <v>0</v>
      </c>
      <c r="O231" s="174">
        <f t="shared" si="11"/>
        <v>0</v>
      </c>
      <c r="P231" s="174">
        <v>0</v>
      </c>
      <c r="Q231" s="174">
        <f t="shared" si="12"/>
        <v>0</v>
      </c>
      <c r="R231" s="174"/>
      <c r="S231" s="174" t="s">
        <v>203</v>
      </c>
      <c r="T231" s="175" t="s">
        <v>204</v>
      </c>
      <c r="U231" s="158">
        <v>0</v>
      </c>
      <c r="V231" s="158">
        <f t="shared" si="13"/>
        <v>0</v>
      </c>
      <c r="W231" s="158"/>
      <c r="X231" s="158" t="s">
        <v>455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456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3"/>
      <c r="B232" s="4"/>
      <c r="C232" s="191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AE232">
        <v>15</v>
      </c>
      <c r="AF232">
        <v>21</v>
      </c>
      <c r="AG232" t="s">
        <v>133</v>
      </c>
    </row>
    <row r="233" spans="1:60" x14ac:dyDescent="0.2">
      <c r="A233" s="151"/>
      <c r="B233" s="152" t="s">
        <v>29</v>
      </c>
      <c r="C233" s="192"/>
      <c r="D233" s="153"/>
      <c r="E233" s="154"/>
      <c r="F233" s="154"/>
      <c r="G233" s="185">
        <f>G8+G26+G47+G56+G60+G64+G68+G76+G84+G90+G119+G122+G147+G158+G164+G171+G175+G177+G180+G190+G199+G202+G207+G211+G220+G224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E233">
        <f>SUMIF(L7:L231,AE232,G7:G231)</f>
        <v>0</v>
      </c>
      <c r="AF233">
        <f>SUMIF(L7:L231,AF232,G7:G231)</f>
        <v>0</v>
      </c>
      <c r="AG233" t="s">
        <v>476</v>
      </c>
    </row>
    <row r="234" spans="1:60" x14ac:dyDescent="0.2">
      <c r="C234" s="193"/>
      <c r="D234" s="10"/>
      <c r="AG234" t="s">
        <v>477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K8qkBQAEKmay1XkyogFvYWeoLx1xALd14obmJHuXvGBn3DsFFnENyM0yZ9qA8kPaKLHsPJe3BTxySzd6kDc2A==" saltValue="rSVj+51pj3PqdhBAYNy6cQ==" spinCount="100000" sheet="1"/>
  <mergeCells count="34">
    <mergeCell ref="C58:G58"/>
    <mergeCell ref="A1:G1"/>
    <mergeCell ref="C2:G2"/>
    <mergeCell ref="C3:G3"/>
    <mergeCell ref="C4:G4"/>
    <mergeCell ref="C10:G10"/>
    <mergeCell ref="C15:G15"/>
    <mergeCell ref="C21:G21"/>
    <mergeCell ref="C32:G32"/>
    <mergeCell ref="C37:G37"/>
    <mergeCell ref="C49:G49"/>
    <mergeCell ref="C52:G52"/>
    <mergeCell ref="C146:G146"/>
    <mergeCell ref="C62:G62"/>
    <mergeCell ref="C70:G70"/>
    <mergeCell ref="C74:G74"/>
    <mergeCell ref="C78:G78"/>
    <mergeCell ref="C81:G81"/>
    <mergeCell ref="C92:G92"/>
    <mergeCell ref="C95:G95"/>
    <mergeCell ref="C98:G98"/>
    <mergeCell ref="C101:G101"/>
    <mergeCell ref="C114:G114"/>
    <mergeCell ref="C121:G121"/>
    <mergeCell ref="C174:G174"/>
    <mergeCell ref="C182:G182"/>
    <mergeCell ref="C189:G189"/>
    <mergeCell ref="C219:G219"/>
    <mergeCell ref="C149:G149"/>
    <mergeCell ref="C152:G152"/>
    <mergeCell ref="C154:G154"/>
    <mergeCell ref="C157:G157"/>
    <mergeCell ref="C163:G163"/>
    <mergeCell ref="C170:G1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Simona ČECHOVÁ</cp:lastModifiedBy>
  <cp:lastPrinted>2019-03-19T12:27:02Z</cp:lastPrinted>
  <dcterms:created xsi:type="dcterms:W3CDTF">2009-04-08T07:15:50Z</dcterms:created>
  <dcterms:modified xsi:type="dcterms:W3CDTF">2022-03-02T12:23:28Z</dcterms:modified>
</cp:coreProperties>
</file>