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codeName="ThisWorkbook"/>
  <bookViews>
    <workbookView xWindow="1950" yWindow="1155" windowWidth="22185" windowHeight="14445" activeTab="0"/>
  </bookViews>
  <sheets>
    <sheet name="Krycí list rozpočtu" sheetId="2" r:id="rId1"/>
    <sheet name="Stavební rozpočet" sheetId="1" r:id="rId2"/>
  </sheets>
  <definedNames/>
  <calcPr calcId="191029"/>
  <extLst/>
</workbook>
</file>

<file path=xl/sharedStrings.xml><?xml version="1.0" encoding="utf-8"?>
<sst xmlns="http://schemas.openxmlformats.org/spreadsheetml/2006/main" count="449" uniqueCount="242">
  <si>
    <t>Stavební rozpočet</t>
  </si>
  <si>
    <t>Název stavby:</t>
  </si>
  <si>
    <t>Doba výstavby:</t>
  </si>
  <si>
    <t>Objednatel:</t>
  </si>
  <si>
    <t>Druh stavby:</t>
  </si>
  <si>
    <t>Začátek výstavby:</t>
  </si>
  <si>
    <t>24.10.2022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</si>
  <si>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</si>
  <si>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</si>
  <si>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</si>
  <si>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</si>
  <si>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</si>
  <si>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</si>
  <si>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</si>
  <si>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</si>
  <si>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</si>
  <si>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</si>
  <si>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</si>
  <si>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</si>
  <si>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</si>
  <si>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</si>
  <si>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</si>
  <si>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</si>
  <si>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</si>
  <si>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</si>
  <si>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</si>
  <si>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</si>
  <si>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</si>
  <si>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</si>
  <si>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</si>
  <si>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</si>
  <si>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</si>
  <si>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</si>
  <si>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</si>
  <si>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</si>
  <si>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</si>
  <si>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</si>
  <si>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</si>
  <si>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28</t>
  </si>
  <si>
    <t>Zpevňování hornin a konstrukcí</t>
  </si>
  <si>
    <t>HS</t>
  </si>
  <si>
    <t>1</t>
  </si>
  <si>
    <t>289970111R00</t>
  </si>
  <si>
    <t>Vrstva geotextilie Geofiltex 300g/m2 - přesun od atiky</t>
  </si>
  <si>
    <t>m2</t>
  </si>
  <si>
    <t>RTS II / 2022</t>
  </si>
  <si>
    <t>28_</t>
  </si>
  <si>
    <t>2_</t>
  </si>
  <si>
    <t>_</t>
  </si>
  <si>
    <t>2</t>
  </si>
  <si>
    <t>Vrstva geotextilie Geofiltex 300g/m2- zpět k atice</t>
  </si>
  <si>
    <t>3</t>
  </si>
  <si>
    <t>69366198</t>
  </si>
  <si>
    <t>Geotextilie FILTEK 300 g/m2 š. 200cm 100% PP</t>
  </si>
  <si>
    <t>56</t>
  </si>
  <si>
    <t>Podkladní vrstvy komunikací a zpevněných ploch</t>
  </si>
  <si>
    <t>4</t>
  </si>
  <si>
    <t>566111211R00</t>
  </si>
  <si>
    <t>Příplatek za rozprostření kameniva na plochu</t>
  </si>
  <si>
    <t>56_</t>
  </si>
  <si>
    <t>5_</t>
  </si>
  <si>
    <t>711</t>
  </si>
  <si>
    <t>Izolace proti vodě</t>
  </si>
  <si>
    <t>PS</t>
  </si>
  <si>
    <t>5</t>
  </si>
  <si>
    <t>711777588R00</t>
  </si>
  <si>
    <t>Opracování prostupů trub termoplasty, D do 200 mm - včetně krycí manžety</t>
  </si>
  <si>
    <t>kus</t>
  </si>
  <si>
    <t>711_</t>
  </si>
  <si>
    <t>71_</t>
  </si>
  <si>
    <t>712</t>
  </si>
  <si>
    <t>Izolace střech (živičné krytiny)</t>
  </si>
  <si>
    <t>6</t>
  </si>
  <si>
    <t>712370010RAC</t>
  </si>
  <si>
    <t>Montáž membrány EPDM</t>
  </si>
  <si>
    <t>712_</t>
  </si>
  <si>
    <t>713</t>
  </si>
  <si>
    <t>Izolace tepelné</t>
  </si>
  <si>
    <t>7</t>
  </si>
  <si>
    <t>713103311R00</t>
  </si>
  <si>
    <t>Odstranění tepelné izolace stěn, lepené, z desek EPS, tl. do 100 mm</t>
  </si>
  <si>
    <t>713_</t>
  </si>
  <si>
    <t>8</t>
  </si>
  <si>
    <t>713104313R00</t>
  </si>
  <si>
    <t>Odstranění tepelné izolace střech plochých, lepené, z desek EPS, 2x80 mm</t>
  </si>
  <si>
    <t>9</t>
  </si>
  <si>
    <t>713121211R00</t>
  </si>
  <si>
    <t>Montáž tepelné izolace střechy, lepená</t>
  </si>
  <si>
    <t>10</t>
  </si>
  <si>
    <t>28375705</t>
  </si>
  <si>
    <t>Deska izolační stabilizov. EPS 150  1000 x 500 mm</t>
  </si>
  <si>
    <t>m3</t>
  </si>
  <si>
    <t>11</t>
  </si>
  <si>
    <t>23170150</t>
  </si>
  <si>
    <t>Pěna lepicí pro EPS</t>
  </si>
  <si>
    <t>12</t>
  </si>
  <si>
    <t>998713101R00</t>
  </si>
  <si>
    <t>Přesun hmot pro izolace tepelné, výšky do 6 m</t>
  </si>
  <si>
    <t>t</t>
  </si>
  <si>
    <t>13</t>
  </si>
  <si>
    <t>998712101R00</t>
  </si>
  <si>
    <t>Přesun hmot pro povlakové krytiny, výšky do 6 m</t>
  </si>
  <si>
    <t>14</t>
  </si>
  <si>
    <t>Montáž tepelné izolace - stěny atiky (svislá část)</t>
  </si>
  <si>
    <t>15</t>
  </si>
  <si>
    <t>28376552</t>
  </si>
  <si>
    <t>Deska izolační PIR, tl. 40 mm</t>
  </si>
  <si>
    <t>16</t>
  </si>
  <si>
    <t>Pěna lepicí pro PIR</t>
  </si>
  <si>
    <t>762</t>
  </si>
  <si>
    <t>Konstrukce tesařské</t>
  </si>
  <si>
    <t>17</t>
  </si>
  <si>
    <t>762900080RA0</t>
  </si>
  <si>
    <t>Odstranění záklopu na atikách z OSB desek</t>
  </si>
  <si>
    <t>762_</t>
  </si>
  <si>
    <t>76_</t>
  </si>
  <si>
    <t>18</t>
  </si>
  <si>
    <t>762441113R00</t>
  </si>
  <si>
    <t>Montáž obložení zhlaví atiky, OSB desky,1vrst.</t>
  </si>
  <si>
    <t>19</t>
  </si>
  <si>
    <t>60725034</t>
  </si>
  <si>
    <t>Deska dřevoštěpková OSB ECO 3 N tl. 18 mm</t>
  </si>
  <si>
    <t>20</t>
  </si>
  <si>
    <t>Montáž obložení zhlaví atiky, OSB desky,2 vrst.,</t>
  </si>
  <si>
    <t>21</t>
  </si>
  <si>
    <t>764</t>
  </si>
  <si>
    <t>Konstrukce klempířské</t>
  </si>
  <si>
    <t>22</t>
  </si>
  <si>
    <t>764900020RA0</t>
  </si>
  <si>
    <t>Demontáž oplechování zdí</t>
  </si>
  <si>
    <t>m</t>
  </si>
  <si>
    <t>764_</t>
  </si>
  <si>
    <t>23</t>
  </si>
  <si>
    <t>764900060RA0</t>
  </si>
  <si>
    <t>24</t>
  </si>
  <si>
    <t>764900010RA0</t>
  </si>
  <si>
    <t>Demontáž krytiny střech z EPDM</t>
  </si>
  <si>
    <t>767</t>
  </si>
  <si>
    <t>Konstrukce doplňkové stavební (zámečnické)</t>
  </si>
  <si>
    <t>25</t>
  </si>
  <si>
    <t>767422111R00</t>
  </si>
  <si>
    <t>Montáž opláštění - oplechování atiky</t>
  </si>
  <si>
    <t>767_</t>
  </si>
  <si>
    <t>26</t>
  </si>
  <si>
    <t>5531204420</t>
  </si>
  <si>
    <t>L profil 50x50 mm pro kotvení fólie EPDM, plech pozink, tl. 0,8 mm</t>
  </si>
  <si>
    <t>27</t>
  </si>
  <si>
    <t>553926011</t>
  </si>
  <si>
    <t>Okapnice atiky</t>
  </si>
  <si>
    <t>771</t>
  </si>
  <si>
    <t>Podlahy z dlaždic</t>
  </si>
  <si>
    <t>771577964R00</t>
  </si>
  <si>
    <t>Ukončovací profil pro EPDM (svislá část)</t>
  </si>
  <si>
    <t>771_</t>
  </si>
  <si>
    <t>77_</t>
  </si>
  <si>
    <t>97</t>
  </si>
  <si>
    <t>Prorážení otvorů a ostatní bourací práce</t>
  </si>
  <si>
    <t>29</t>
  </si>
  <si>
    <t>979100011RAB</t>
  </si>
  <si>
    <t>Odvoz suti a vyb.hmot do 10 km, vnitrost. 15 m</t>
  </si>
  <si>
    <t>97_</t>
  </si>
  <si>
    <t>9_</t>
  </si>
  <si>
    <t>30</t>
  </si>
  <si>
    <t>998011001R00</t>
  </si>
  <si>
    <t>Přesun hmot pro budovy zděné výšky do 6 m</t>
  </si>
  <si>
    <t>H22</t>
  </si>
  <si>
    <t>Komunikace pozemní a letiště</t>
  </si>
  <si>
    <t>31</t>
  </si>
  <si>
    <t>998222012R00</t>
  </si>
  <si>
    <t>Přesun hmot - kačírek - zpět k atice</t>
  </si>
  <si>
    <t>H22_</t>
  </si>
  <si>
    <t>32</t>
  </si>
  <si>
    <t>Přesun hmot - kačírek od atiky</t>
  </si>
  <si>
    <t>H713</t>
  </si>
  <si>
    <t>33</t>
  </si>
  <si>
    <t>998764101R00</t>
  </si>
  <si>
    <t>Přesun hmot pro klempířské konstr., výšky do 6 m</t>
  </si>
  <si>
    <t>H713_</t>
  </si>
  <si>
    <t>H766</t>
  </si>
  <si>
    <t>Konstrukce truhlářské</t>
  </si>
  <si>
    <t>34</t>
  </si>
  <si>
    <t>998766101R00</t>
  </si>
  <si>
    <t>Přesun hmot pro truhlářské konstr., výšky do 6 m</t>
  </si>
  <si>
    <t>H766_</t>
  </si>
  <si>
    <t>M22</t>
  </si>
  <si>
    <t>Montáže sdělovací a zabezpečovací techniky</t>
  </si>
  <si>
    <t>MP</t>
  </si>
  <si>
    <t>35</t>
  </si>
  <si>
    <t>220890202R00</t>
  </si>
  <si>
    <t>Revize hromosvodu</t>
  </si>
  <si>
    <t>h</t>
  </si>
  <si>
    <t>M22_</t>
  </si>
  <si>
    <t>M65</t>
  </si>
  <si>
    <t>Elektroinstalace</t>
  </si>
  <si>
    <t>36</t>
  </si>
  <si>
    <t>650811121R00</t>
  </si>
  <si>
    <t>Demontáž hromosvodu</t>
  </si>
  <si>
    <t>M65_</t>
  </si>
  <si>
    <t>37</t>
  </si>
  <si>
    <t>650811126R00</t>
  </si>
  <si>
    <t>Zpětná montáž hromosvodu</t>
  </si>
  <si>
    <t>Celkem:</t>
  </si>
  <si>
    <t>Poznámka:</t>
  </si>
  <si>
    <t>Krycí list rozpočtu</t>
  </si>
  <si>
    <t>IČ/DIČ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</si>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</sst>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1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6" fillId="2" borderId="12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25" xfId="0" applyNumberFormat="1" applyFont="1" applyFill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0" fillId="0" borderId="0" xfId="0" applyNumberForma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tabSelected="1" workbookViewId="0" topLeftCell="A1">
      <selection activeCell="A32" sqref="A32:I32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0" customHeight="1">
      <c r="A1" s="59" t="s">
        <v>203</v>
      </c>
      <c r="B1" s="34"/>
      <c r="C1" s="34"/>
      <c r="D1" s="34"/>
      <c r="E1" s="34"/>
      <c r="F1" s="34"/>
      <c r="G1" s="34"/>
      <c r="H1" s="34"/>
      <c r="I1" s="34"/>
    </row>
    <row r="2" spans="1:9" ht="25.5" customHeight="1">
      <c r="A2" s="60" t="s">
        <v>1</v>
      </c>
      <c r="B2" s="61"/>
      <c r="C2" s="16"/>
      <c r="D2" s="20"/>
      <c r="E2" s="20" t="s">
        <v>3</v>
      </c>
      <c r="F2" s="20"/>
      <c r="G2" s="20"/>
      <c r="H2" s="20" t="s">
        <v>204</v>
      </c>
      <c r="I2" s="22"/>
    </row>
    <row r="3" spans="1:9" ht="25.5" customHeight="1">
      <c r="A3" s="62" t="s">
        <v>4</v>
      </c>
      <c r="B3" s="34"/>
      <c r="C3" s="1"/>
      <c r="D3" s="1"/>
      <c r="E3" s="1" t="s">
        <v>7</v>
      </c>
      <c r="F3" s="1"/>
      <c r="G3" s="1"/>
      <c r="H3" s="1" t="s">
        <v>204</v>
      </c>
      <c r="I3" s="23"/>
    </row>
    <row r="4" spans="1:9" ht="25.5" customHeight="1">
      <c r="A4" s="62" t="s">
        <v>8</v>
      </c>
      <c r="B4" s="34"/>
      <c r="C4" s="1"/>
      <c r="D4" s="1"/>
      <c r="E4" s="1" t="s">
        <v>10</v>
      </c>
      <c r="F4" s="1"/>
      <c r="G4" s="1"/>
      <c r="H4" s="1" t="s">
        <v>204</v>
      </c>
      <c r="I4" s="23"/>
    </row>
    <row r="5" spans="1:9" ht="25.5" customHeight="1">
      <c r="A5" s="62" t="s">
        <v>5</v>
      </c>
      <c r="B5" s="34"/>
      <c r="C5" s="1" t="s">
        <v>6</v>
      </c>
      <c r="D5" s="1"/>
      <c r="E5" s="1" t="s">
        <v>9</v>
      </c>
      <c r="F5" s="1"/>
      <c r="G5" s="1"/>
      <c r="H5" s="1" t="s">
        <v>205</v>
      </c>
      <c r="I5" s="24">
        <v>37</v>
      </c>
    </row>
    <row r="6" spans="1:9" ht="25.5" customHeight="1">
      <c r="A6" s="63" t="s">
        <v>11</v>
      </c>
      <c r="B6" s="64"/>
      <c r="C6" s="21"/>
      <c r="D6" s="21"/>
      <c r="E6" s="21" t="s">
        <v>13</v>
      </c>
      <c r="F6" s="21"/>
      <c r="G6" s="21"/>
      <c r="H6" s="21" t="s">
        <v>206</v>
      </c>
      <c r="I6" s="25" t="s">
        <v>6</v>
      </c>
    </row>
    <row r="7" spans="1:9" ht="25.5" customHeight="1">
      <c r="A7" s="65" t="s">
        <v>207</v>
      </c>
      <c r="B7" s="66"/>
      <c r="C7" s="66"/>
      <c r="D7" s="66"/>
      <c r="E7" s="66"/>
      <c r="F7" s="66"/>
      <c r="G7" s="66"/>
      <c r="H7" s="66"/>
      <c r="I7" s="66"/>
    </row>
    <row r="8" spans="1:9" ht="25.5" customHeight="1">
      <c r="A8" s="31" t="s">
        <v>208</v>
      </c>
      <c r="B8" s="67" t="s">
        <v>209</v>
      </c>
      <c r="C8" s="68"/>
      <c r="D8" s="31" t="s">
        <v>210</v>
      </c>
      <c r="E8" s="67" t="s">
        <v>211</v>
      </c>
      <c r="F8" s="68"/>
      <c r="G8" s="31" t="s">
        <v>212</v>
      </c>
      <c r="H8" s="67" t="s">
        <v>213</v>
      </c>
      <c r="I8" s="68"/>
    </row>
    <row r="9" spans="1:9" ht="15">
      <c r="A9" s="69" t="s">
        <v>214</v>
      </c>
      <c r="B9" s="27" t="s">
        <v>215</v>
      </c>
      <c r="C9" s="28">
        <f>SUM('Stavební rozpočet'!R8:R59)</f>
        <v>0</v>
      </c>
      <c r="D9" s="73" t="s">
        <v>216</v>
      </c>
      <c r="E9" s="71"/>
      <c r="F9" s="28"/>
      <c r="G9" s="73" t="s">
        <v>217</v>
      </c>
      <c r="H9" s="71"/>
      <c r="I9" s="28"/>
    </row>
    <row r="10" spans="1:9" ht="15">
      <c r="A10" s="69"/>
      <c r="B10" s="27" t="s">
        <v>26</v>
      </c>
      <c r="C10" s="28">
        <f>SUM('Stavební rozpočet'!S8:S59)</f>
        <v>0</v>
      </c>
      <c r="D10" s="73" t="s">
        <v>218</v>
      </c>
      <c r="E10" s="71"/>
      <c r="F10" s="28"/>
      <c r="G10" s="73" t="s">
        <v>219</v>
      </c>
      <c r="H10" s="71"/>
      <c r="I10" s="28"/>
    </row>
    <row r="11" spans="1:9" ht="15">
      <c r="A11" s="69" t="s">
        <v>220</v>
      </c>
      <c r="B11" s="27" t="s">
        <v>215</v>
      </c>
      <c r="C11" s="28">
        <f>SUM('Stavební rozpočet'!T8:T59)</f>
        <v>0</v>
      </c>
      <c r="D11" s="73" t="s">
        <v>221</v>
      </c>
      <c r="E11" s="71"/>
      <c r="F11" s="28"/>
      <c r="G11" s="73" t="s">
        <v>222</v>
      </c>
      <c r="H11" s="71"/>
      <c r="I11" s="28"/>
    </row>
    <row r="12" spans="1:9" ht="15">
      <c r="A12" s="69"/>
      <c r="B12" s="27" t="s">
        <v>26</v>
      </c>
      <c r="C12" s="28">
        <f>SUM('Stavební rozpočet'!U8:U59)</f>
        <v>0</v>
      </c>
      <c r="D12" s="73"/>
      <c r="E12" s="71"/>
      <c r="F12" s="28"/>
      <c r="G12" s="73" t="s">
        <v>223</v>
      </c>
      <c r="H12" s="71"/>
      <c r="I12" s="28"/>
    </row>
    <row r="13" spans="1:9" ht="15">
      <c r="A13" s="69" t="s">
        <v>224</v>
      </c>
      <c r="B13" s="27" t="s">
        <v>215</v>
      </c>
      <c r="C13" s="28">
        <f>SUM('Stavební rozpočet'!V8:V59)</f>
        <v>0</v>
      </c>
      <c r="D13" s="73"/>
      <c r="E13" s="71"/>
      <c r="F13" s="28"/>
      <c r="G13" s="73" t="s">
        <v>225</v>
      </c>
      <c r="H13" s="71"/>
      <c r="I13" s="28"/>
    </row>
    <row r="14" spans="1:9" ht="15">
      <c r="A14" s="69"/>
      <c r="B14" s="27" t="s">
        <v>26</v>
      </c>
      <c r="C14" s="28">
        <f>SUM('Stavební rozpočet'!W8:W59)</f>
        <v>0</v>
      </c>
      <c r="D14" s="73"/>
      <c r="E14" s="71"/>
      <c r="F14" s="28"/>
      <c r="G14" s="73" t="s">
        <v>226</v>
      </c>
      <c r="H14" s="71"/>
      <c r="I14" s="28"/>
    </row>
    <row r="15" spans="1:9" ht="15.75">
      <c r="A15" s="70" t="s">
        <v>227</v>
      </c>
      <c r="B15" s="71"/>
      <c r="C15" s="28">
        <f>SUM('Stavební rozpočet'!X8:X59)</f>
        <v>0</v>
      </c>
      <c r="D15" s="73"/>
      <c r="E15" s="71"/>
      <c r="F15" s="28"/>
      <c r="G15" s="26"/>
      <c r="H15" s="27"/>
      <c r="I15" s="28"/>
    </row>
    <row r="16" spans="1:9" ht="15.75">
      <c r="A16" s="70" t="s">
        <v>228</v>
      </c>
      <c r="B16" s="71"/>
      <c r="C16" s="28">
        <f>SUM('Stavební rozpočet'!P8:P59)</f>
        <v>0</v>
      </c>
      <c r="D16" s="73"/>
      <c r="E16" s="71"/>
      <c r="F16" s="28"/>
      <c r="G16" s="26"/>
      <c r="H16" s="27"/>
      <c r="I16" s="28"/>
    </row>
    <row r="17" spans="1:9" ht="15.75">
      <c r="A17" s="70" t="s">
        <v>229</v>
      </c>
      <c r="B17" s="71"/>
      <c r="C17" s="28">
        <f>SUM(C9:C16)</f>
        <v>0</v>
      </c>
      <c r="D17" s="70" t="s">
        <v>230</v>
      </c>
      <c r="E17" s="72"/>
      <c r="F17" s="28">
        <f>SUM(F9:F16)</f>
        <v>0</v>
      </c>
      <c r="G17" s="70" t="s">
        <v>231</v>
      </c>
      <c r="H17" s="72"/>
      <c r="I17" s="28">
        <f>SUM(I9:I16)</f>
        <v>0</v>
      </c>
    </row>
    <row r="18" spans="1:9" ht="15.75">
      <c r="A18" s="19"/>
      <c r="B18" s="19"/>
      <c r="C18" s="19"/>
      <c r="D18" s="70" t="s">
        <v>232</v>
      </c>
      <c r="E18" s="72"/>
      <c r="F18" s="28"/>
      <c r="G18" s="70" t="s">
        <v>233</v>
      </c>
      <c r="H18" s="72"/>
      <c r="I18" s="28"/>
    </row>
    <row r="19" spans="1:9" ht="15.75">
      <c r="A19" s="19"/>
      <c r="B19" s="19"/>
      <c r="C19" s="19"/>
      <c r="D19" s="19"/>
      <c r="E19" s="19"/>
      <c r="F19" s="19"/>
      <c r="G19" s="30"/>
      <c r="H19" s="30"/>
      <c r="I19" s="19"/>
    </row>
    <row r="20" spans="1:9" ht="15.75">
      <c r="A20" s="19"/>
      <c r="B20" s="19"/>
      <c r="C20" s="19"/>
      <c r="D20" s="19"/>
      <c r="E20" s="19"/>
      <c r="F20" s="19"/>
      <c r="G20" s="30"/>
      <c r="H20" s="30"/>
      <c r="I20" s="19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.75">
      <c r="A22" s="74" t="s">
        <v>234</v>
      </c>
      <c r="B22" s="75"/>
      <c r="C22" s="29">
        <f>SUM('Stavební rozpočet'!Z9:Z59)*(1-C18/100)</f>
        <v>0</v>
      </c>
      <c r="D22" s="19"/>
      <c r="E22" s="19"/>
      <c r="F22" s="19"/>
      <c r="G22" s="19"/>
      <c r="H22" s="19"/>
      <c r="I22" s="19"/>
    </row>
    <row r="23" spans="1:9" ht="15.75">
      <c r="A23" s="74" t="s">
        <v>235</v>
      </c>
      <c r="B23" s="75"/>
      <c r="C23" s="29">
        <f>SUM('Stavební rozpočet'!AA9:AA59)*(1-C18/100)</f>
        <v>0</v>
      </c>
      <c r="D23" s="74" t="s">
        <v>236</v>
      </c>
      <c r="E23" s="75"/>
      <c r="F23" s="29">
        <f>ROUND(C23*(15/100),2)</f>
        <v>0</v>
      </c>
      <c r="G23" s="74" t="s">
        <v>237</v>
      </c>
      <c r="H23" s="75"/>
      <c r="I23" s="29">
        <f>SUM(C22:C24)</f>
        <v>0</v>
      </c>
    </row>
    <row r="24" spans="1:9" ht="15.75">
      <c r="A24" s="74" t="s">
        <v>238</v>
      </c>
      <c r="B24" s="75"/>
      <c r="C24" s="29">
        <f>SUM('Stavební rozpočet'!AB9:AB59)*(1-C18/100)+(F17+I17+F18+I18+I19+I20)</f>
        <v>0</v>
      </c>
      <c r="D24" s="74" t="s">
        <v>239</v>
      </c>
      <c r="E24" s="75"/>
      <c r="F24" s="29">
        <f>ROUND(C24*(21/100),2)</f>
        <v>0</v>
      </c>
      <c r="G24" s="74" t="s">
        <v>240</v>
      </c>
      <c r="H24" s="75"/>
      <c r="I24" s="29">
        <f>F23+F24+I23</f>
        <v>0</v>
      </c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76" t="s">
        <v>7</v>
      </c>
      <c r="B26" s="77"/>
      <c r="C26" s="78"/>
      <c r="D26" s="76" t="s">
        <v>3</v>
      </c>
      <c r="E26" s="77"/>
      <c r="F26" s="78"/>
      <c r="G26" s="76" t="s">
        <v>10</v>
      </c>
      <c r="H26" s="77"/>
      <c r="I26" s="78"/>
    </row>
    <row r="27" spans="1:9" ht="12.75">
      <c r="A27" s="79"/>
      <c r="B27" s="80"/>
      <c r="C27" s="81"/>
      <c r="D27" s="79"/>
      <c r="E27" s="80"/>
      <c r="F27" s="81"/>
      <c r="G27" s="79"/>
      <c r="H27" s="80"/>
      <c r="I27" s="81"/>
    </row>
    <row r="28" spans="1:9" ht="12.75">
      <c r="A28" s="79"/>
      <c r="B28" s="80"/>
      <c r="C28" s="81"/>
      <c r="D28" s="79"/>
      <c r="E28" s="80"/>
      <c r="F28" s="81"/>
      <c r="G28" s="79"/>
      <c r="H28" s="80"/>
      <c r="I28" s="81"/>
    </row>
    <row r="29" spans="1:9" ht="12.75">
      <c r="A29" s="79"/>
      <c r="B29" s="80"/>
      <c r="C29" s="81"/>
      <c r="D29" s="79"/>
      <c r="E29" s="80"/>
      <c r="F29" s="81"/>
      <c r="G29" s="79"/>
      <c r="H29" s="80"/>
      <c r="I29" s="81"/>
    </row>
    <row r="30" spans="1:9" ht="15">
      <c r="A30" s="82" t="s">
        <v>241</v>
      </c>
      <c r="B30" s="83"/>
      <c r="C30" s="84"/>
      <c r="D30" s="82" t="s">
        <v>241</v>
      </c>
      <c r="E30" s="83"/>
      <c r="F30" s="84"/>
      <c r="G30" s="82" t="s">
        <v>241</v>
      </c>
      <c r="H30" s="83"/>
      <c r="I30" s="84"/>
    </row>
    <row r="31" spans="1:9" ht="15">
      <c r="A31" s="32" t="s">
        <v>202</v>
      </c>
      <c r="B31" s="19"/>
      <c r="C31" s="19"/>
      <c r="D31" s="19"/>
      <c r="E31" s="19"/>
      <c r="F31" s="19"/>
      <c r="G31" s="19"/>
      <c r="H31" s="19"/>
      <c r="I31" s="19"/>
    </row>
    <row r="32" spans="1:9" ht="12.75" hidden="1">
      <c r="A32" s="85"/>
      <c r="B32" s="80"/>
      <c r="C32" s="80"/>
      <c r="D32" s="80"/>
      <c r="E32" s="80"/>
      <c r="F32" s="80"/>
      <c r="G32" s="80"/>
      <c r="H32" s="80"/>
      <c r="I32" s="80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formatCells="0" formatColumns="0" formatRows="0" insertColumns="0" insertRows="0" insertHyperlinks="0" deleteColumns="0" deleteRows="0" sort="0" autoFilter="0" pivotTables="0"/>
  <mergeCells count="51">
    <mergeCell ref="A32:I32"/>
    <mergeCell ref="D9:E9"/>
    <mergeCell ref="D10:E10"/>
    <mergeCell ref="D11:E11"/>
    <mergeCell ref="D12:E12"/>
    <mergeCell ref="D13:E13"/>
    <mergeCell ref="D14:E14"/>
    <mergeCell ref="D15:E15"/>
    <mergeCell ref="D16:E16"/>
    <mergeCell ref="G23:H23"/>
    <mergeCell ref="G24:H24"/>
    <mergeCell ref="A26:C26"/>
    <mergeCell ref="A27:C29"/>
    <mergeCell ref="A30:C30"/>
    <mergeCell ref="D26:F26"/>
    <mergeCell ref="D27:F29"/>
    <mergeCell ref="D30:F30"/>
    <mergeCell ref="G26:I26"/>
    <mergeCell ref="G27:I29"/>
    <mergeCell ref="G30:I30"/>
    <mergeCell ref="A22:B22"/>
    <mergeCell ref="A23:B23"/>
    <mergeCell ref="A24:B24"/>
    <mergeCell ref="D23:E23"/>
    <mergeCell ref="D24:E24"/>
    <mergeCell ref="D18:E18"/>
    <mergeCell ref="H8:I8"/>
    <mergeCell ref="G9:H9"/>
    <mergeCell ref="G10:H10"/>
    <mergeCell ref="G11:H11"/>
    <mergeCell ref="G12:H12"/>
    <mergeCell ref="G13:H13"/>
    <mergeCell ref="G14:H14"/>
    <mergeCell ref="G17:H17"/>
    <mergeCell ref="G18:H18"/>
    <mergeCell ref="A13:A14"/>
    <mergeCell ref="A15:B15"/>
    <mergeCell ref="A16:B16"/>
    <mergeCell ref="A17:B17"/>
    <mergeCell ref="E8:F8"/>
    <mergeCell ref="D17:E17"/>
    <mergeCell ref="A6:B6"/>
    <mergeCell ref="A7:I7"/>
    <mergeCell ref="B8:C8"/>
    <mergeCell ref="A9:A10"/>
    <mergeCell ref="A11:A12"/>
    <mergeCell ref="A1:I1"/>
    <mergeCell ref="A2:B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2"/>
  <sheetViews>
    <sheetView workbookViewId="0" topLeftCell="A1">
      <selection activeCell="A62" sqref="A62:M62"/>
    </sheetView>
  </sheetViews>
  <sheetFormatPr defaultColWidth="12.140625" defaultRowHeight="12.75"/>
  <cols>
    <col min="1" max="1" width="3.7109375" style="2" customWidth="1"/>
    <col min="2" max="2" width="6.8515625" style="1" customWidth="1"/>
    <col min="3" max="3" width="13.8515625" style="1" customWidth="1"/>
    <col min="4" max="4" width="54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48" width="9.140625" style="0" hidden="1" customWidth="1"/>
  </cols>
  <sheetData>
    <row r="1" spans="1:13" ht="25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 customHeight="1">
      <c r="A2" s="35" t="s">
        <v>1</v>
      </c>
      <c r="B2" s="36"/>
      <c r="C2" s="36"/>
      <c r="D2" s="4"/>
      <c r="E2" s="36" t="s">
        <v>2</v>
      </c>
      <c r="F2" s="36"/>
      <c r="G2" s="36"/>
      <c r="H2" s="36"/>
      <c r="I2" s="3" t="s">
        <v>3</v>
      </c>
      <c r="J2" s="36"/>
      <c r="K2" s="36"/>
      <c r="L2" s="36"/>
      <c r="M2" s="41"/>
    </row>
    <row r="3" spans="1:13" ht="25.5" customHeight="1">
      <c r="A3" s="37" t="s">
        <v>4</v>
      </c>
      <c r="B3" s="38"/>
      <c r="C3" s="38"/>
      <c r="D3" s="5"/>
      <c r="E3" s="38" t="s">
        <v>5</v>
      </c>
      <c r="F3" s="38"/>
      <c r="G3" s="38" t="s">
        <v>6</v>
      </c>
      <c r="H3" s="38"/>
      <c r="I3" s="5" t="s">
        <v>7</v>
      </c>
      <c r="J3" s="38"/>
      <c r="K3" s="38"/>
      <c r="L3" s="38"/>
      <c r="M3" s="42"/>
    </row>
    <row r="4" spans="1:13" ht="25.5" customHeight="1">
      <c r="A4" s="37" t="s">
        <v>8</v>
      </c>
      <c r="B4" s="38"/>
      <c r="C4" s="38"/>
      <c r="D4" s="5"/>
      <c r="E4" s="38" t="s">
        <v>9</v>
      </c>
      <c r="F4" s="38"/>
      <c r="G4" s="38"/>
      <c r="H4" s="38"/>
      <c r="I4" s="5" t="s">
        <v>10</v>
      </c>
      <c r="J4" s="38"/>
      <c r="K4" s="38"/>
      <c r="L4" s="38"/>
      <c r="M4" s="42"/>
    </row>
    <row r="5" spans="1:13" ht="25.5" customHeight="1">
      <c r="A5" s="39" t="s">
        <v>11</v>
      </c>
      <c r="B5" s="40"/>
      <c r="C5" s="40"/>
      <c r="D5" s="6"/>
      <c r="E5" s="40" t="s">
        <v>12</v>
      </c>
      <c r="F5" s="40"/>
      <c r="G5" s="40" t="s">
        <v>6</v>
      </c>
      <c r="H5" s="40"/>
      <c r="I5" s="6" t="s">
        <v>13</v>
      </c>
      <c r="J5" s="40"/>
      <c r="K5" s="40"/>
      <c r="L5" s="40"/>
      <c r="M5" s="43"/>
    </row>
    <row r="6" spans="1:13" ht="12.75">
      <c r="A6" s="44" t="s">
        <v>14</v>
      </c>
      <c r="B6" s="46" t="s">
        <v>15</v>
      </c>
      <c r="C6" s="46" t="s">
        <v>16</v>
      </c>
      <c r="D6" s="7" t="s">
        <v>17</v>
      </c>
      <c r="E6" s="48" t="s">
        <v>18</v>
      </c>
      <c r="F6" s="48" t="s">
        <v>19</v>
      </c>
      <c r="G6" s="50" t="s">
        <v>20</v>
      </c>
      <c r="H6" s="52" t="s">
        <v>21</v>
      </c>
      <c r="I6" s="50"/>
      <c r="J6" s="53"/>
      <c r="K6" s="52" t="s">
        <v>22</v>
      </c>
      <c r="L6" s="53"/>
      <c r="M6" s="54" t="s">
        <v>23</v>
      </c>
    </row>
    <row r="7" spans="1:24" ht="12.75">
      <c r="A7" s="45"/>
      <c r="B7" s="47"/>
      <c r="C7" s="47"/>
      <c r="D7" s="8" t="s">
        <v>24</v>
      </c>
      <c r="E7" s="49"/>
      <c r="F7" s="49"/>
      <c r="G7" s="51"/>
      <c r="H7" s="9" t="s">
        <v>25</v>
      </c>
      <c r="I7" s="10" t="s">
        <v>26</v>
      </c>
      <c r="J7" s="11" t="s">
        <v>27</v>
      </c>
      <c r="K7" s="9" t="s">
        <v>28</v>
      </c>
      <c r="L7" s="11" t="s">
        <v>27</v>
      </c>
      <c r="M7" s="55"/>
      <c r="P7" s="12" t="s">
        <v>29</v>
      </c>
      <c r="Q7" s="12" t="s">
        <v>30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  <c r="W7" s="12" t="s">
        <v>36</v>
      </c>
      <c r="X7" s="12" t="s">
        <v>37</v>
      </c>
    </row>
    <row r="8" spans="1:37" ht="12.75">
      <c r="A8" s="13"/>
      <c r="B8" s="14"/>
      <c r="C8" s="14" t="s">
        <v>38</v>
      </c>
      <c r="D8" s="12" t="s">
        <v>39</v>
      </c>
      <c r="E8" s="12"/>
      <c r="F8" s="12"/>
      <c r="G8" s="12"/>
      <c r="H8" s="12">
        <f>SUM(H9:H11)</f>
        <v>0</v>
      </c>
      <c r="I8" s="12">
        <f>SUM(I9:I11)</f>
        <v>0</v>
      </c>
      <c r="J8" s="12">
        <f>H8+I8</f>
        <v>0</v>
      </c>
      <c r="K8" s="12"/>
      <c r="L8" s="12">
        <f>SUM(L9:L11)</f>
        <v>0.08280000000000001</v>
      </c>
      <c r="M8" s="12"/>
      <c r="P8" s="12">
        <f>IF(Q8="PR",J8,SUM(O9:O11))</f>
        <v>0</v>
      </c>
      <c r="Q8" s="12" t="s">
        <v>40</v>
      </c>
      <c r="R8" s="12">
        <f>IF(Q8="HS",H8,0)</f>
        <v>0</v>
      </c>
      <c r="S8" s="12">
        <f>IF(Q8="HS",I8-P8,0)</f>
        <v>0</v>
      </c>
      <c r="T8" s="12">
        <f>IF(Q8="PS",H8,0)</f>
        <v>0</v>
      </c>
      <c r="U8" s="12">
        <f>IF(Q8="PS",I8-P8,0)</f>
        <v>0</v>
      </c>
      <c r="V8" s="12">
        <f>IF(Q8="MP",H8,0)</f>
        <v>0</v>
      </c>
      <c r="W8" s="12">
        <f>IF(Q8="MP",I8-P8,0)</f>
        <v>0</v>
      </c>
      <c r="X8" s="12">
        <f>IF(Q8="OM",H8,0)</f>
        <v>0</v>
      </c>
      <c r="Y8" s="12">
        <v>28</v>
      </c>
      <c r="AI8">
        <f>SUM(Z9:Z11)</f>
        <v>0</v>
      </c>
      <c r="AJ8">
        <f>SUM(AA9:AA11)</f>
        <v>0</v>
      </c>
      <c r="AK8">
        <f>SUM(AB9:AB11)</f>
        <v>0</v>
      </c>
    </row>
    <row r="9" spans="1:43" ht="12.75">
      <c r="A9" s="2" t="s">
        <v>41</v>
      </c>
      <c r="C9" s="1" t="s">
        <v>42</v>
      </c>
      <c r="D9" t="s">
        <v>43</v>
      </c>
      <c r="E9" t="s">
        <v>44</v>
      </c>
      <c r="F9">
        <v>72</v>
      </c>
      <c r="G9">
        <v>0</v>
      </c>
      <c r="H9">
        <f>F9*AE9</f>
        <v>0</v>
      </c>
      <c r="I9">
        <f>J9-H9</f>
        <v>0</v>
      </c>
      <c r="J9">
        <f>F9*G9</f>
        <v>0</v>
      </c>
      <c r="K9">
        <v>0.0005</v>
      </c>
      <c r="L9">
        <f>F9*K9</f>
        <v>0.036000000000000004</v>
      </c>
      <c r="M9" t="s">
        <v>45</v>
      </c>
      <c r="N9">
        <v>1</v>
      </c>
      <c r="O9">
        <f>IF(N9=5,I9,0)</f>
        <v>0</v>
      </c>
      <c r="Z9">
        <f>IF(AD9=0,J9,0)</f>
        <v>0</v>
      </c>
      <c r="AA9">
        <f>IF(AD9=15,J9,0)</f>
        <v>0</v>
      </c>
      <c r="AB9">
        <f>IF(AD9=21,J9,0)</f>
        <v>0</v>
      </c>
      <c r="AD9">
        <v>21</v>
      </c>
      <c r="AE9">
        <f>G9*AG9</f>
        <v>0</v>
      </c>
      <c r="AF9">
        <f>G9*(1-AG9)</f>
        <v>0</v>
      </c>
      <c r="AG9">
        <v>0.3149950947098333</v>
      </c>
      <c r="AM9">
        <f>F9*AE9</f>
        <v>0</v>
      </c>
      <c r="AN9">
        <f>F9*AF9</f>
        <v>0</v>
      </c>
      <c r="AO9" t="s">
        <v>46</v>
      </c>
      <c r="AP9" t="s">
        <v>47</v>
      </c>
      <c r="AQ9" s="12" t="s">
        <v>48</v>
      </c>
    </row>
    <row r="10" spans="1:43" ht="12.75">
      <c r="A10" s="2" t="s">
        <v>49</v>
      </c>
      <c r="C10" s="1" t="s">
        <v>42</v>
      </c>
      <c r="D10" t="s">
        <v>50</v>
      </c>
      <c r="E10" t="s">
        <v>44</v>
      </c>
      <c r="F10">
        <v>72</v>
      </c>
      <c r="G10">
        <v>0</v>
      </c>
      <c r="H10">
        <f>F10*AE10</f>
        <v>0</v>
      </c>
      <c r="I10">
        <f>J10-H10</f>
        <v>0</v>
      </c>
      <c r="J10">
        <f>F10*G10</f>
        <v>0</v>
      </c>
      <c r="K10">
        <v>0.0005</v>
      </c>
      <c r="L10">
        <f>F10*K10</f>
        <v>0.036000000000000004</v>
      </c>
      <c r="M10" t="s">
        <v>45</v>
      </c>
      <c r="N10">
        <v>1</v>
      </c>
      <c r="O10">
        <f>IF(N10=5,I10,0)</f>
        <v>0</v>
      </c>
      <c r="Z10">
        <f>IF(AD10=0,J10,0)</f>
        <v>0</v>
      </c>
      <c r="AA10">
        <f>IF(AD10=15,J10,0)</f>
        <v>0</v>
      </c>
      <c r="AB10">
        <f>IF(AD10=21,J10,0)</f>
        <v>0</v>
      </c>
      <c r="AD10">
        <v>21</v>
      </c>
      <c r="AE10">
        <f>G10*AG10</f>
        <v>0</v>
      </c>
      <c r="AF10">
        <f>G10*(1-AG10)</f>
        <v>0</v>
      </c>
      <c r="AG10">
        <v>0.3149950947098333</v>
      </c>
      <c r="AM10">
        <f>F10*AE10</f>
        <v>0</v>
      </c>
      <c r="AN10">
        <f>F10*AF10</f>
        <v>0</v>
      </c>
      <c r="AO10" t="s">
        <v>46</v>
      </c>
      <c r="AP10" t="s">
        <v>47</v>
      </c>
      <c r="AQ10" s="12" t="s">
        <v>48</v>
      </c>
    </row>
    <row r="11" spans="1:43" ht="12.75">
      <c r="A11" s="2" t="s">
        <v>51</v>
      </c>
      <c r="C11" s="1" t="s">
        <v>52</v>
      </c>
      <c r="D11" t="s">
        <v>53</v>
      </c>
      <c r="E11" t="s">
        <v>44</v>
      </c>
      <c r="F11">
        <v>36</v>
      </c>
      <c r="G11">
        <v>0</v>
      </c>
      <c r="H11">
        <f>F11*AE11</f>
        <v>0</v>
      </c>
      <c r="I11">
        <f>J11-H11</f>
        <v>0</v>
      </c>
      <c r="J11">
        <f>F11*G11</f>
        <v>0</v>
      </c>
      <c r="K11">
        <v>0.0003</v>
      </c>
      <c r="L11">
        <f>F11*K11</f>
        <v>0.010799999999999999</v>
      </c>
      <c r="M11" t="s">
        <v>45</v>
      </c>
      <c r="N11">
        <v>1</v>
      </c>
      <c r="O11">
        <f>IF(N11=5,I11,0)</f>
        <v>0</v>
      </c>
      <c r="Z11">
        <f>IF(AD11=0,J11,0)</f>
        <v>0</v>
      </c>
      <c r="AA11">
        <f>IF(AD11=15,J11,0)</f>
        <v>0</v>
      </c>
      <c r="AB11">
        <f>IF(AD11=21,J11,0)</f>
        <v>0</v>
      </c>
      <c r="AD11">
        <v>21</v>
      </c>
      <c r="AE11">
        <f>G11*AG11</f>
        <v>0</v>
      </c>
      <c r="AF11">
        <f>G11*(1-AG11)</f>
        <v>0</v>
      </c>
      <c r="AG11">
        <v>1</v>
      </c>
      <c r="AM11">
        <f>F11*AE11</f>
        <v>0</v>
      </c>
      <c r="AN11">
        <f>F11*AF11</f>
        <v>0</v>
      </c>
      <c r="AO11" t="s">
        <v>46</v>
      </c>
      <c r="AP11" t="s">
        <v>47</v>
      </c>
      <c r="AQ11" s="12" t="s">
        <v>48</v>
      </c>
    </row>
    <row r="12" spans="1:37" ht="12.75">
      <c r="A12" s="13"/>
      <c r="B12" s="14"/>
      <c r="C12" s="14" t="s">
        <v>54</v>
      </c>
      <c r="D12" s="12" t="s">
        <v>55</v>
      </c>
      <c r="E12" s="12"/>
      <c r="F12" s="12"/>
      <c r="G12" s="12"/>
      <c r="H12" s="12">
        <f>SUM(H13:H13)</f>
        <v>0</v>
      </c>
      <c r="I12" s="12">
        <f>SUM(I13:I13)</f>
        <v>0</v>
      </c>
      <c r="J12" s="12">
        <f>H12+I12</f>
        <v>0</v>
      </c>
      <c r="K12" s="12"/>
      <c r="L12" s="12">
        <f>SUM(L13:L13)</f>
        <v>0</v>
      </c>
      <c r="M12" s="12"/>
      <c r="P12" s="12">
        <f>IF(Q12="PR",J12,SUM(O13:O13))</f>
        <v>0</v>
      </c>
      <c r="Q12" s="12" t="s">
        <v>40</v>
      </c>
      <c r="R12" s="12">
        <f>IF(Q12="HS",H12,0)</f>
        <v>0</v>
      </c>
      <c r="S12" s="12">
        <f>IF(Q12="HS",I12-P12,0)</f>
        <v>0</v>
      </c>
      <c r="T12" s="12">
        <f>IF(Q12="PS",H12,0)</f>
        <v>0</v>
      </c>
      <c r="U12" s="12">
        <f>IF(Q12="PS",I12-P12,0)</f>
        <v>0</v>
      </c>
      <c r="V12" s="12">
        <f>IF(Q12="MP",H12,0)</f>
        <v>0</v>
      </c>
      <c r="W12" s="12">
        <f>IF(Q12="MP",I12-P12,0)</f>
        <v>0</v>
      </c>
      <c r="X12" s="12">
        <f>IF(Q12="OM",H12,0)</f>
        <v>0</v>
      </c>
      <c r="Y12" s="12">
        <v>56</v>
      </c>
      <c r="AI12">
        <f>SUM(Z13:Z13)</f>
        <v>0</v>
      </c>
      <c r="AJ12">
        <f>SUM(AA13:AA13)</f>
        <v>0</v>
      </c>
      <c r="AK12">
        <f>SUM(AB13:AB13)</f>
        <v>0</v>
      </c>
    </row>
    <row r="13" spans="1:43" ht="12.75">
      <c r="A13" s="2" t="s">
        <v>56</v>
      </c>
      <c r="C13" s="1" t="s">
        <v>57</v>
      </c>
      <c r="D13" t="s">
        <v>58</v>
      </c>
      <c r="E13" t="s">
        <v>44</v>
      </c>
      <c r="F13">
        <v>72</v>
      </c>
      <c r="G13">
        <v>0</v>
      </c>
      <c r="H13">
        <f>F13*AE13</f>
        <v>0</v>
      </c>
      <c r="I13">
        <f>J13-H13</f>
        <v>0</v>
      </c>
      <c r="J13">
        <f>F13*G13</f>
        <v>0</v>
      </c>
      <c r="K13">
        <v>0</v>
      </c>
      <c r="L13">
        <f>F13*K13</f>
        <v>0</v>
      </c>
      <c r="M13" t="s">
        <v>45</v>
      </c>
      <c r="N13">
        <v>1</v>
      </c>
      <c r="O13">
        <f>IF(N13=5,I13,0)</f>
        <v>0</v>
      </c>
      <c r="Z13">
        <f>IF(AD13=0,J13,0)</f>
        <v>0</v>
      </c>
      <c r="AA13">
        <f>IF(AD13=15,J13,0)</f>
        <v>0</v>
      </c>
      <c r="AB13">
        <f>IF(AD13=21,J13,0)</f>
        <v>0</v>
      </c>
      <c r="AD13">
        <v>21</v>
      </c>
      <c r="AE13">
        <f>G13*AG13</f>
        <v>0</v>
      </c>
      <c r="AF13">
        <f>G13*(1-AG13)</f>
        <v>0</v>
      </c>
      <c r="AG13">
        <v>0</v>
      </c>
      <c r="AM13">
        <f>F13*AE13</f>
        <v>0</v>
      </c>
      <c r="AN13">
        <f>F13*AF13</f>
        <v>0</v>
      </c>
      <c r="AO13" t="s">
        <v>59</v>
      </c>
      <c r="AP13" t="s">
        <v>60</v>
      </c>
      <c r="AQ13" s="12" t="s">
        <v>48</v>
      </c>
    </row>
    <row r="14" spans="1:37" ht="12.75">
      <c r="A14" s="13"/>
      <c r="B14" s="14"/>
      <c r="C14" s="14" t="s">
        <v>61</v>
      </c>
      <c r="D14" s="12" t="s">
        <v>62</v>
      </c>
      <c r="E14" s="12"/>
      <c r="F14" s="12"/>
      <c r="G14" s="12"/>
      <c r="H14" s="12">
        <f>SUM(H15:H15)</f>
        <v>0</v>
      </c>
      <c r="I14" s="12">
        <f>SUM(I15:I15)</f>
        <v>0</v>
      </c>
      <c r="J14" s="12">
        <f>H14+I14</f>
        <v>0</v>
      </c>
      <c r="K14" s="12"/>
      <c r="L14" s="12">
        <f>SUM(L15:L15)</f>
        <v>0.026520000000000002</v>
      </c>
      <c r="M14" s="12"/>
      <c r="P14" s="12">
        <f>IF(Q14="PR",J14,SUM(O15:O15))</f>
        <v>0</v>
      </c>
      <c r="Q14" s="12" t="s">
        <v>63</v>
      </c>
      <c r="R14" s="12">
        <f>IF(Q14="HS",H14,0)</f>
        <v>0</v>
      </c>
      <c r="S14" s="12">
        <f>IF(Q14="HS",I14-P14,0)</f>
        <v>0</v>
      </c>
      <c r="T14" s="12">
        <f>IF(Q14="PS",H14,0)</f>
        <v>0</v>
      </c>
      <c r="U14" s="12">
        <f>IF(Q14="PS",I14-P14,0)</f>
        <v>0</v>
      </c>
      <c r="V14" s="12">
        <f>IF(Q14="MP",H14,0)</f>
        <v>0</v>
      </c>
      <c r="W14" s="12">
        <f>IF(Q14="MP",I14-P14,0)</f>
        <v>0</v>
      </c>
      <c r="X14" s="12">
        <f>IF(Q14="OM",H14,0)</f>
        <v>0</v>
      </c>
      <c r="Y14" s="12">
        <v>711</v>
      </c>
      <c r="AI14">
        <f>SUM(Z15:Z15)</f>
        <v>0</v>
      </c>
      <c r="AJ14">
        <f>SUM(AA15:AA15)</f>
        <v>0</v>
      </c>
      <c r="AK14">
        <f>SUM(AB15:AB15)</f>
        <v>0</v>
      </c>
    </row>
    <row r="15" spans="1:43" ht="12.75">
      <c r="A15" s="2" t="s">
        <v>64</v>
      </c>
      <c r="C15" s="1" t="s">
        <v>65</v>
      </c>
      <c r="D15" t="s">
        <v>66</v>
      </c>
      <c r="E15" t="s">
        <v>67</v>
      </c>
      <c r="F15">
        <v>6</v>
      </c>
      <c r="G15">
        <v>0</v>
      </c>
      <c r="H15">
        <f>F15*AE15</f>
        <v>0</v>
      </c>
      <c r="I15">
        <f>J15-H15</f>
        <v>0</v>
      </c>
      <c r="J15">
        <f>F15*G15</f>
        <v>0</v>
      </c>
      <c r="K15">
        <v>0.00442</v>
      </c>
      <c r="L15">
        <f>F15*K15</f>
        <v>0.026520000000000002</v>
      </c>
      <c r="M15" t="s">
        <v>45</v>
      </c>
      <c r="N15">
        <v>1</v>
      </c>
      <c r="O15">
        <f>IF(N15=5,I15,0)</f>
        <v>0</v>
      </c>
      <c r="Z15">
        <f>IF(AD15=0,J15,0)</f>
        <v>0</v>
      </c>
      <c r="AA15">
        <f>IF(AD15=15,J15,0)</f>
        <v>0</v>
      </c>
      <c r="AB15">
        <f>IF(AD15=21,J15,0)</f>
        <v>0</v>
      </c>
      <c r="AD15">
        <v>21</v>
      </c>
      <c r="AE15">
        <f>G15*AG15</f>
        <v>0</v>
      </c>
      <c r="AF15">
        <f>G15*(1-AG15)</f>
        <v>0</v>
      </c>
      <c r="AG15">
        <v>0.2278926598263615</v>
      </c>
      <c r="AM15">
        <f>F15*AE15</f>
        <v>0</v>
      </c>
      <c r="AN15">
        <f>F15*AF15</f>
        <v>0</v>
      </c>
      <c r="AO15" t="s">
        <v>68</v>
      </c>
      <c r="AP15" t="s">
        <v>69</v>
      </c>
      <c r="AQ15" s="12" t="s">
        <v>48</v>
      </c>
    </row>
    <row r="16" spans="1:37" ht="12.75">
      <c r="A16" s="13"/>
      <c r="B16" s="14"/>
      <c r="C16" s="14" t="s">
        <v>70</v>
      </c>
      <c r="D16" s="12" t="s">
        <v>71</v>
      </c>
      <c r="E16" s="12"/>
      <c r="F16" s="12"/>
      <c r="G16" s="12"/>
      <c r="H16" s="12">
        <f>SUM(H17:H17)</f>
        <v>0</v>
      </c>
      <c r="I16" s="12">
        <f>SUM(I17:I17)</f>
        <v>0</v>
      </c>
      <c r="J16" s="12">
        <f>H16+I16</f>
        <v>0</v>
      </c>
      <c r="K16" s="12"/>
      <c r="L16" s="12">
        <f>SUM(L17:L17)</f>
        <v>0.55605</v>
      </c>
      <c r="M16" s="12"/>
      <c r="P16" s="12">
        <f>IF(Q16="PR",J16,SUM(O17:O17))</f>
        <v>0</v>
      </c>
      <c r="Q16" s="12" t="s">
        <v>63</v>
      </c>
      <c r="R16" s="12">
        <f>IF(Q16="HS",H16,0)</f>
        <v>0</v>
      </c>
      <c r="S16" s="12">
        <f>IF(Q16="HS",I16-P16,0)</f>
        <v>0</v>
      </c>
      <c r="T16" s="12">
        <f>IF(Q16="PS",H16,0)</f>
        <v>0</v>
      </c>
      <c r="U16" s="12">
        <f>IF(Q16="PS",I16-P16,0)</f>
        <v>0</v>
      </c>
      <c r="V16" s="12">
        <f>IF(Q16="MP",H16,0)</f>
        <v>0</v>
      </c>
      <c r="W16" s="12">
        <f>IF(Q16="MP",I16-P16,0)</f>
        <v>0</v>
      </c>
      <c r="X16" s="12">
        <f>IF(Q16="OM",H16,0)</f>
        <v>0</v>
      </c>
      <c r="Y16" s="12">
        <v>712</v>
      </c>
      <c r="AI16">
        <f>SUM(Z17:Z17)</f>
        <v>0</v>
      </c>
      <c r="AJ16">
        <f>SUM(AA17:AA17)</f>
        <v>0</v>
      </c>
      <c r="AK16">
        <f>SUM(AB17:AB17)</f>
        <v>0</v>
      </c>
    </row>
    <row r="17" spans="1:43" ht="12.75">
      <c r="A17" s="2" t="s">
        <v>72</v>
      </c>
      <c r="C17" s="1" t="s">
        <v>73</v>
      </c>
      <c r="D17" t="s">
        <v>74</v>
      </c>
      <c r="E17" t="s">
        <v>44</v>
      </c>
      <c r="F17">
        <v>165</v>
      </c>
      <c r="G17">
        <v>0</v>
      </c>
      <c r="H17">
        <f>F17*AE17</f>
        <v>0</v>
      </c>
      <c r="I17">
        <f>J17-H17</f>
        <v>0</v>
      </c>
      <c r="J17">
        <f>F17*G17</f>
        <v>0</v>
      </c>
      <c r="K17">
        <v>0.00337</v>
      </c>
      <c r="L17">
        <f>F17*K17</f>
        <v>0.55605</v>
      </c>
      <c r="M17" t="s">
        <v>45</v>
      </c>
      <c r="N17">
        <v>1</v>
      </c>
      <c r="O17">
        <f>IF(N17=5,I17,0)</f>
        <v>0</v>
      </c>
      <c r="Z17">
        <f>IF(AD17=0,J17,0)</f>
        <v>0</v>
      </c>
      <c r="AA17">
        <f>IF(AD17=15,J17,0)</f>
        <v>0</v>
      </c>
      <c r="AB17">
        <f>IF(AD17=21,J17,0)</f>
        <v>0</v>
      </c>
      <c r="AD17">
        <v>21</v>
      </c>
      <c r="AE17">
        <f>G17*AG17</f>
        <v>0</v>
      </c>
      <c r="AF17">
        <f>G17*(1-AG17)</f>
        <v>0</v>
      </c>
      <c r="AG17">
        <v>0.5710945273631841</v>
      </c>
      <c r="AM17">
        <f>F17*AE17</f>
        <v>0</v>
      </c>
      <c r="AN17">
        <f>F17*AF17</f>
        <v>0</v>
      </c>
      <c r="AO17" t="s">
        <v>75</v>
      </c>
      <c r="AP17" t="s">
        <v>69</v>
      </c>
      <c r="AQ17" s="12" t="s">
        <v>48</v>
      </c>
    </row>
    <row r="18" spans="1:37" ht="12.75">
      <c r="A18" s="13"/>
      <c r="B18" s="14"/>
      <c r="C18" s="14" t="s">
        <v>76</v>
      </c>
      <c r="D18" s="12" t="s">
        <v>77</v>
      </c>
      <c r="E18" s="12"/>
      <c r="F18" s="12"/>
      <c r="G18" s="12"/>
      <c r="H18" s="12">
        <f>SUM(H19:H28)</f>
        <v>0</v>
      </c>
      <c r="I18" s="12">
        <f>SUM(I19:I28)</f>
        <v>0</v>
      </c>
      <c r="J18" s="12">
        <f>H18+I18</f>
        <v>0</v>
      </c>
      <c r="K18" s="12"/>
      <c r="L18" s="12">
        <f>SUM(L19:L28)</f>
        <v>0.99334</v>
      </c>
      <c r="M18" s="12"/>
      <c r="P18" s="12">
        <f>IF(Q18="PR",J18,SUM(O19:O28))</f>
        <v>0</v>
      </c>
      <c r="Q18" s="12" t="s">
        <v>63</v>
      </c>
      <c r="R18" s="12">
        <f>IF(Q18="HS",H18,0)</f>
        <v>0</v>
      </c>
      <c r="S18" s="12">
        <f>IF(Q18="HS",I18-P18,0)</f>
        <v>0</v>
      </c>
      <c r="T18" s="12">
        <f>IF(Q18="PS",H18,0)</f>
        <v>0</v>
      </c>
      <c r="U18" s="12">
        <f>IF(Q18="PS",I18-P18,0)</f>
        <v>0</v>
      </c>
      <c r="V18" s="12">
        <f>IF(Q18="MP",H18,0)</f>
        <v>0</v>
      </c>
      <c r="W18" s="12">
        <f>IF(Q18="MP",I18-P18,0)</f>
        <v>0</v>
      </c>
      <c r="X18" s="12">
        <f>IF(Q18="OM",H18,0)</f>
        <v>0</v>
      </c>
      <c r="Y18" s="12">
        <v>713</v>
      </c>
      <c r="AI18">
        <f>SUM(Z19:Z28)</f>
        <v>0</v>
      </c>
      <c r="AJ18">
        <f>SUM(AA19:AA28)</f>
        <v>0</v>
      </c>
      <c r="AK18">
        <f>SUM(AB19:AB28)</f>
        <v>0</v>
      </c>
    </row>
    <row r="19" spans="1:43" ht="12.75">
      <c r="A19" s="2" t="s">
        <v>78</v>
      </c>
      <c r="C19" s="1" t="s">
        <v>79</v>
      </c>
      <c r="D19" t="s">
        <v>80</v>
      </c>
      <c r="E19" t="s">
        <v>44</v>
      </c>
      <c r="F19">
        <v>44</v>
      </c>
      <c r="G19">
        <v>0</v>
      </c>
      <c r="H19">
        <f aca="true" t="shared" si="0" ref="H19:H28">F19*AE19</f>
        <v>0</v>
      </c>
      <c r="I19">
        <f aca="true" t="shared" si="1" ref="I19:I28">J19-H19</f>
        <v>0</v>
      </c>
      <c r="J19">
        <f aca="true" t="shared" si="2" ref="J19:J28">F19*G19</f>
        <v>0</v>
      </c>
      <c r="K19">
        <v>0.00313</v>
      </c>
      <c r="L19">
        <f aca="true" t="shared" si="3" ref="L19:L28">F19*K19</f>
        <v>0.13772</v>
      </c>
      <c r="M19" t="s">
        <v>45</v>
      </c>
      <c r="N19">
        <v>1</v>
      </c>
      <c r="O19">
        <f aca="true" t="shared" si="4" ref="O19:O28">IF(N19=5,I19,0)</f>
        <v>0</v>
      </c>
      <c r="Z19">
        <f aca="true" t="shared" si="5" ref="Z19:Z28">IF(AD19=0,J19,0)</f>
        <v>0</v>
      </c>
      <c r="AA19">
        <f aca="true" t="shared" si="6" ref="AA19:AA28">IF(AD19=15,J19,0)</f>
        <v>0</v>
      </c>
      <c r="AB19">
        <f aca="true" t="shared" si="7" ref="AB19:AB28">IF(AD19=21,J19,0)</f>
        <v>0</v>
      </c>
      <c r="AD19">
        <v>21</v>
      </c>
      <c r="AE19">
        <f aca="true" t="shared" si="8" ref="AE19:AE28">G19*AG19</f>
        <v>0</v>
      </c>
      <c r="AF19">
        <f aca="true" t="shared" si="9" ref="AF19:AF28">G19*(1-AG19)</f>
        <v>0</v>
      </c>
      <c r="AG19">
        <v>0</v>
      </c>
      <c r="AM19">
        <f aca="true" t="shared" si="10" ref="AM19:AM28">F19*AE19</f>
        <v>0</v>
      </c>
      <c r="AN19">
        <f aca="true" t="shared" si="11" ref="AN19:AN28">F19*AF19</f>
        <v>0</v>
      </c>
      <c r="AO19" t="s">
        <v>81</v>
      </c>
      <c r="AP19" t="s">
        <v>69</v>
      </c>
      <c r="AQ19" s="12" t="s">
        <v>48</v>
      </c>
    </row>
    <row r="20" spans="1:43" ht="12.75">
      <c r="A20" s="2" t="s">
        <v>82</v>
      </c>
      <c r="C20" s="1" t="s">
        <v>83</v>
      </c>
      <c r="D20" t="s">
        <v>84</v>
      </c>
      <c r="E20" t="s">
        <v>44</v>
      </c>
      <c r="F20">
        <v>60</v>
      </c>
      <c r="G20">
        <v>0</v>
      </c>
      <c r="H20">
        <f t="shared" si="0"/>
        <v>0</v>
      </c>
      <c r="I20">
        <f t="shared" si="1"/>
        <v>0</v>
      </c>
      <c r="J20">
        <f t="shared" si="2"/>
        <v>0</v>
      </c>
      <c r="K20">
        <v>0.00544</v>
      </c>
      <c r="L20">
        <f t="shared" si="3"/>
        <v>0.3264</v>
      </c>
      <c r="M20" t="s">
        <v>45</v>
      </c>
      <c r="N20">
        <v>1</v>
      </c>
      <c r="O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D20">
        <v>21</v>
      </c>
      <c r="AE20">
        <f t="shared" si="8"/>
        <v>0</v>
      </c>
      <c r="AF20">
        <f t="shared" si="9"/>
        <v>0</v>
      </c>
      <c r="AG20">
        <v>0</v>
      </c>
      <c r="AM20">
        <f t="shared" si="10"/>
        <v>0</v>
      </c>
      <c r="AN20">
        <f t="shared" si="11"/>
        <v>0</v>
      </c>
      <c r="AO20" t="s">
        <v>81</v>
      </c>
      <c r="AP20" t="s">
        <v>69</v>
      </c>
      <c r="AQ20" s="12" t="s">
        <v>48</v>
      </c>
    </row>
    <row r="21" spans="1:43" ht="12.75">
      <c r="A21" s="2" t="s">
        <v>85</v>
      </c>
      <c r="C21" s="1" t="s">
        <v>86</v>
      </c>
      <c r="D21" t="s">
        <v>87</v>
      </c>
      <c r="E21" t="s">
        <v>44</v>
      </c>
      <c r="F21">
        <v>60</v>
      </c>
      <c r="G21">
        <v>0</v>
      </c>
      <c r="H21">
        <f t="shared" si="0"/>
        <v>0</v>
      </c>
      <c r="I21">
        <f t="shared" si="1"/>
        <v>0</v>
      </c>
      <c r="J21">
        <f t="shared" si="2"/>
        <v>0</v>
      </c>
      <c r="K21">
        <v>0.00394</v>
      </c>
      <c r="L21">
        <f t="shared" si="3"/>
        <v>0.2364</v>
      </c>
      <c r="M21" t="s">
        <v>45</v>
      </c>
      <c r="N21">
        <v>1</v>
      </c>
      <c r="O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D21">
        <v>21</v>
      </c>
      <c r="AE21">
        <f t="shared" si="8"/>
        <v>0</v>
      </c>
      <c r="AF21">
        <f t="shared" si="9"/>
        <v>0</v>
      </c>
      <c r="AG21">
        <v>0.3749579831932773</v>
      </c>
      <c r="AM21">
        <f t="shared" si="10"/>
        <v>0</v>
      </c>
      <c r="AN21">
        <f t="shared" si="11"/>
        <v>0</v>
      </c>
      <c r="AO21" t="s">
        <v>81</v>
      </c>
      <c r="AP21" t="s">
        <v>69</v>
      </c>
      <c r="AQ21" s="12" t="s">
        <v>48</v>
      </c>
    </row>
    <row r="22" spans="1:43" ht="12.75">
      <c r="A22" s="2" t="s">
        <v>88</v>
      </c>
      <c r="C22" s="1" t="s">
        <v>89</v>
      </c>
      <c r="D22" t="s">
        <v>90</v>
      </c>
      <c r="E22" t="s">
        <v>91</v>
      </c>
      <c r="F22">
        <v>2</v>
      </c>
      <c r="G22">
        <v>0</v>
      </c>
      <c r="H22">
        <f t="shared" si="0"/>
        <v>0</v>
      </c>
      <c r="I22">
        <f t="shared" si="1"/>
        <v>0</v>
      </c>
      <c r="J22">
        <f t="shared" si="2"/>
        <v>0</v>
      </c>
      <c r="K22">
        <v>0.025</v>
      </c>
      <c r="L22">
        <f t="shared" si="3"/>
        <v>0.05</v>
      </c>
      <c r="M22" t="s">
        <v>45</v>
      </c>
      <c r="N22">
        <v>1</v>
      </c>
      <c r="O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D22">
        <v>21</v>
      </c>
      <c r="AE22">
        <f t="shared" si="8"/>
        <v>0</v>
      </c>
      <c r="AF22">
        <f t="shared" si="9"/>
        <v>0</v>
      </c>
      <c r="AG22">
        <v>1</v>
      </c>
      <c r="AM22">
        <f t="shared" si="10"/>
        <v>0</v>
      </c>
      <c r="AN22">
        <f t="shared" si="11"/>
        <v>0</v>
      </c>
      <c r="AO22" t="s">
        <v>81</v>
      </c>
      <c r="AP22" t="s">
        <v>69</v>
      </c>
      <c r="AQ22" s="12" t="s">
        <v>48</v>
      </c>
    </row>
    <row r="23" spans="1:43" ht="12.75">
      <c r="A23" s="2" t="s">
        <v>92</v>
      </c>
      <c r="C23" s="1" t="s">
        <v>93</v>
      </c>
      <c r="D23" t="s">
        <v>94</v>
      </c>
      <c r="E23" t="s">
        <v>67</v>
      </c>
      <c r="F23">
        <v>6</v>
      </c>
      <c r="G23">
        <v>0</v>
      </c>
      <c r="H23">
        <f t="shared" si="0"/>
        <v>0</v>
      </c>
      <c r="I23">
        <f t="shared" si="1"/>
        <v>0</v>
      </c>
      <c r="J23">
        <f t="shared" si="2"/>
        <v>0</v>
      </c>
      <c r="K23">
        <v>0.00098</v>
      </c>
      <c r="L23">
        <f t="shared" si="3"/>
        <v>0.00588</v>
      </c>
      <c r="M23" t="s">
        <v>45</v>
      </c>
      <c r="N23">
        <v>1</v>
      </c>
      <c r="O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D23">
        <v>21</v>
      </c>
      <c r="AE23">
        <f t="shared" si="8"/>
        <v>0</v>
      </c>
      <c r="AF23">
        <f t="shared" si="9"/>
        <v>0</v>
      </c>
      <c r="AG23">
        <v>1</v>
      </c>
      <c r="AM23">
        <f t="shared" si="10"/>
        <v>0</v>
      </c>
      <c r="AN23">
        <f t="shared" si="11"/>
        <v>0</v>
      </c>
      <c r="AO23" t="s">
        <v>81</v>
      </c>
      <c r="AP23" t="s">
        <v>69</v>
      </c>
      <c r="AQ23" s="12" t="s">
        <v>48</v>
      </c>
    </row>
    <row r="24" spans="1:43" ht="12.75">
      <c r="A24" s="2" t="s">
        <v>95</v>
      </c>
      <c r="C24" s="1" t="s">
        <v>96</v>
      </c>
      <c r="D24" t="s">
        <v>97</v>
      </c>
      <c r="E24" t="s">
        <v>98</v>
      </c>
      <c r="F24">
        <v>0.12</v>
      </c>
      <c r="G24">
        <v>0</v>
      </c>
      <c r="H24">
        <f t="shared" si="0"/>
        <v>0</v>
      </c>
      <c r="I24">
        <f t="shared" si="1"/>
        <v>0</v>
      </c>
      <c r="J24">
        <f t="shared" si="2"/>
        <v>0</v>
      </c>
      <c r="K24">
        <v>0</v>
      </c>
      <c r="L24">
        <f t="shared" si="3"/>
        <v>0</v>
      </c>
      <c r="M24" t="s">
        <v>45</v>
      </c>
      <c r="N24">
        <v>5</v>
      </c>
      <c r="O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D24">
        <v>21</v>
      </c>
      <c r="AE24">
        <f t="shared" si="8"/>
        <v>0</v>
      </c>
      <c r="AF24">
        <f t="shared" si="9"/>
        <v>0</v>
      </c>
      <c r="AG24">
        <v>0</v>
      </c>
      <c r="AM24">
        <f t="shared" si="10"/>
        <v>0</v>
      </c>
      <c r="AN24">
        <f t="shared" si="11"/>
        <v>0</v>
      </c>
      <c r="AO24" t="s">
        <v>81</v>
      </c>
      <c r="AP24" t="s">
        <v>69</v>
      </c>
      <c r="AQ24" s="12" t="s">
        <v>48</v>
      </c>
    </row>
    <row r="25" spans="1:43" ht="12.75">
      <c r="A25" s="2" t="s">
        <v>99</v>
      </c>
      <c r="C25" s="1" t="s">
        <v>100</v>
      </c>
      <c r="D25" t="s">
        <v>101</v>
      </c>
      <c r="E25" t="s">
        <v>98</v>
      </c>
      <c r="F25">
        <v>0.55</v>
      </c>
      <c r="G25">
        <v>0</v>
      </c>
      <c r="H25">
        <f t="shared" si="0"/>
        <v>0</v>
      </c>
      <c r="I25">
        <f t="shared" si="1"/>
        <v>0</v>
      </c>
      <c r="J25">
        <f t="shared" si="2"/>
        <v>0</v>
      </c>
      <c r="K25">
        <v>0</v>
      </c>
      <c r="L25">
        <f t="shared" si="3"/>
        <v>0</v>
      </c>
      <c r="M25" t="s">
        <v>45</v>
      </c>
      <c r="N25">
        <v>5</v>
      </c>
      <c r="O25">
        <f t="shared" si="4"/>
        <v>0</v>
      </c>
      <c r="Z25">
        <f t="shared" si="5"/>
        <v>0</v>
      </c>
      <c r="AA25">
        <f t="shared" si="6"/>
        <v>0</v>
      </c>
      <c r="AB25">
        <f t="shared" si="7"/>
        <v>0</v>
      </c>
      <c r="AD25">
        <v>21</v>
      </c>
      <c r="AE25">
        <f t="shared" si="8"/>
        <v>0</v>
      </c>
      <c r="AF25">
        <f t="shared" si="9"/>
        <v>0</v>
      </c>
      <c r="AG25">
        <v>0</v>
      </c>
      <c r="AM25">
        <f t="shared" si="10"/>
        <v>0</v>
      </c>
      <c r="AN25">
        <f t="shared" si="11"/>
        <v>0</v>
      </c>
      <c r="AO25" t="s">
        <v>81</v>
      </c>
      <c r="AP25" t="s">
        <v>69</v>
      </c>
      <c r="AQ25" s="12" t="s">
        <v>48</v>
      </c>
    </row>
    <row r="26" spans="1:43" ht="12.75">
      <c r="A26" s="2" t="s">
        <v>102</v>
      </c>
      <c r="C26" s="1" t="s">
        <v>86</v>
      </c>
      <c r="D26" t="s">
        <v>103</v>
      </c>
      <c r="E26" t="s">
        <v>44</v>
      </c>
      <c r="F26">
        <v>44</v>
      </c>
      <c r="G26">
        <v>0</v>
      </c>
      <c r="H26">
        <f t="shared" si="0"/>
        <v>0</v>
      </c>
      <c r="I26">
        <f t="shared" si="1"/>
        <v>0</v>
      </c>
      <c r="J26">
        <f t="shared" si="2"/>
        <v>0</v>
      </c>
      <c r="K26">
        <v>0.00394</v>
      </c>
      <c r="L26">
        <f t="shared" si="3"/>
        <v>0.17336</v>
      </c>
      <c r="M26" t="s">
        <v>45</v>
      </c>
      <c r="N26">
        <v>1</v>
      </c>
      <c r="O26">
        <f t="shared" si="4"/>
        <v>0</v>
      </c>
      <c r="Z26">
        <f t="shared" si="5"/>
        <v>0</v>
      </c>
      <c r="AA26">
        <f t="shared" si="6"/>
        <v>0</v>
      </c>
      <c r="AB26">
        <f t="shared" si="7"/>
        <v>0</v>
      </c>
      <c r="AD26">
        <v>21</v>
      </c>
      <c r="AE26">
        <f t="shared" si="8"/>
        <v>0</v>
      </c>
      <c r="AF26">
        <f t="shared" si="9"/>
        <v>0</v>
      </c>
      <c r="AG26">
        <v>0.3749579831932773</v>
      </c>
      <c r="AM26">
        <f t="shared" si="10"/>
        <v>0</v>
      </c>
      <c r="AN26">
        <f t="shared" si="11"/>
        <v>0</v>
      </c>
      <c r="AO26" t="s">
        <v>81</v>
      </c>
      <c r="AP26" t="s">
        <v>69</v>
      </c>
      <c r="AQ26" s="12" t="s">
        <v>48</v>
      </c>
    </row>
    <row r="27" spans="1:43" ht="12.75">
      <c r="A27" s="2" t="s">
        <v>104</v>
      </c>
      <c r="C27" s="1" t="s">
        <v>105</v>
      </c>
      <c r="D27" t="s">
        <v>106</v>
      </c>
      <c r="E27" t="s">
        <v>44</v>
      </c>
      <c r="F27">
        <v>44</v>
      </c>
      <c r="G27">
        <v>0</v>
      </c>
      <c r="H27">
        <f t="shared" si="0"/>
        <v>0</v>
      </c>
      <c r="I27">
        <f t="shared" si="1"/>
        <v>0</v>
      </c>
      <c r="J27">
        <f t="shared" si="2"/>
        <v>0</v>
      </c>
      <c r="K27">
        <v>0.0012</v>
      </c>
      <c r="L27">
        <f t="shared" si="3"/>
        <v>0.05279999999999999</v>
      </c>
      <c r="M27" t="s">
        <v>45</v>
      </c>
      <c r="N27">
        <v>1</v>
      </c>
      <c r="O27">
        <f t="shared" si="4"/>
        <v>0</v>
      </c>
      <c r="Z27">
        <f t="shared" si="5"/>
        <v>0</v>
      </c>
      <c r="AA27">
        <f t="shared" si="6"/>
        <v>0</v>
      </c>
      <c r="AB27">
        <f t="shared" si="7"/>
        <v>0</v>
      </c>
      <c r="AD27">
        <v>21</v>
      </c>
      <c r="AE27">
        <f t="shared" si="8"/>
        <v>0</v>
      </c>
      <c r="AF27">
        <f t="shared" si="9"/>
        <v>0</v>
      </c>
      <c r="AG27">
        <v>1</v>
      </c>
      <c r="AM27">
        <f t="shared" si="10"/>
        <v>0</v>
      </c>
      <c r="AN27">
        <f t="shared" si="11"/>
        <v>0</v>
      </c>
      <c r="AO27" t="s">
        <v>81</v>
      </c>
      <c r="AP27" t="s">
        <v>69</v>
      </c>
      <c r="AQ27" s="12" t="s">
        <v>48</v>
      </c>
    </row>
    <row r="28" spans="1:43" ht="12.75">
      <c r="A28" s="2" t="s">
        <v>107</v>
      </c>
      <c r="C28" s="1" t="s">
        <v>93</v>
      </c>
      <c r="D28" t="s">
        <v>108</v>
      </c>
      <c r="E28" t="s">
        <v>67</v>
      </c>
      <c r="F28">
        <v>11</v>
      </c>
      <c r="G28">
        <v>0</v>
      </c>
      <c r="H28">
        <f t="shared" si="0"/>
        <v>0</v>
      </c>
      <c r="I28">
        <f t="shared" si="1"/>
        <v>0</v>
      </c>
      <c r="J28">
        <f t="shared" si="2"/>
        <v>0</v>
      </c>
      <c r="K28">
        <v>0.00098</v>
      </c>
      <c r="L28">
        <f t="shared" si="3"/>
        <v>0.01078</v>
      </c>
      <c r="M28" t="s">
        <v>45</v>
      </c>
      <c r="N28">
        <v>1</v>
      </c>
      <c r="O28">
        <f t="shared" si="4"/>
        <v>0</v>
      </c>
      <c r="Z28">
        <f t="shared" si="5"/>
        <v>0</v>
      </c>
      <c r="AA28">
        <f t="shared" si="6"/>
        <v>0</v>
      </c>
      <c r="AB28">
        <f t="shared" si="7"/>
        <v>0</v>
      </c>
      <c r="AD28">
        <v>21</v>
      </c>
      <c r="AE28">
        <f t="shared" si="8"/>
        <v>0</v>
      </c>
      <c r="AF28">
        <f t="shared" si="9"/>
        <v>0</v>
      </c>
      <c r="AG28">
        <v>1</v>
      </c>
      <c r="AM28">
        <f t="shared" si="10"/>
        <v>0</v>
      </c>
      <c r="AN28">
        <f t="shared" si="11"/>
        <v>0</v>
      </c>
      <c r="AO28" t="s">
        <v>81</v>
      </c>
      <c r="AP28" t="s">
        <v>69</v>
      </c>
      <c r="AQ28" s="12" t="s">
        <v>48</v>
      </c>
    </row>
    <row r="29" spans="1:37" ht="12.75">
      <c r="A29" s="13"/>
      <c r="B29" s="14"/>
      <c r="C29" s="14" t="s">
        <v>109</v>
      </c>
      <c r="D29" s="12" t="s">
        <v>110</v>
      </c>
      <c r="E29" s="12"/>
      <c r="F29" s="12"/>
      <c r="G29" s="12"/>
      <c r="H29" s="12">
        <f>SUM(H30:H34)</f>
        <v>0</v>
      </c>
      <c r="I29" s="12">
        <f>SUM(I30:I34)</f>
        <v>0</v>
      </c>
      <c r="J29" s="12">
        <f>H29+I29</f>
        <v>0</v>
      </c>
      <c r="K29" s="12"/>
      <c r="L29" s="12">
        <f>SUM(L30:L34)</f>
        <v>1.1142</v>
      </c>
      <c r="M29" s="12"/>
      <c r="P29" s="12">
        <f>IF(Q29="PR",J29,SUM(O30:O34))</f>
        <v>0</v>
      </c>
      <c r="Q29" s="12" t="s">
        <v>63</v>
      </c>
      <c r="R29" s="12">
        <f>IF(Q29="HS",H29,0)</f>
        <v>0</v>
      </c>
      <c r="S29" s="12">
        <f>IF(Q29="HS",I29-P29,0)</f>
        <v>0</v>
      </c>
      <c r="T29" s="12">
        <f>IF(Q29="PS",H29,0)</f>
        <v>0</v>
      </c>
      <c r="U29" s="12">
        <f>IF(Q29="PS",I29-P29,0)</f>
        <v>0</v>
      </c>
      <c r="V29" s="12">
        <f>IF(Q29="MP",H29,0)</f>
        <v>0</v>
      </c>
      <c r="W29" s="12">
        <f>IF(Q29="MP",I29-P29,0)</f>
        <v>0</v>
      </c>
      <c r="X29" s="12">
        <f>IF(Q29="OM",H29,0)</f>
        <v>0</v>
      </c>
      <c r="Y29" s="12">
        <v>762</v>
      </c>
      <c r="AI29">
        <f>SUM(Z30:Z34)</f>
        <v>0</v>
      </c>
      <c r="AJ29">
        <f>SUM(AA30:AA34)</f>
        <v>0</v>
      </c>
      <c r="AK29">
        <f>SUM(AB30:AB34)</f>
        <v>0</v>
      </c>
    </row>
    <row r="30" spans="1:43" ht="12.75">
      <c r="A30" s="2" t="s">
        <v>111</v>
      </c>
      <c r="C30" s="1" t="s">
        <v>112</v>
      </c>
      <c r="D30" t="s">
        <v>113</v>
      </c>
      <c r="E30" t="s">
        <v>44</v>
      </c>
      <c r="F30">
        <v>30</v>
      </c>
      <c r="G30">
        <v>0</v>
      </c>
      <c r="H30">
        <f>F30*AE30</f>
        <v>0</v>
      </c>
      <c r="I30">
        <f>J30-H30</f>
        <v>0</v>
      </c>
      <c r="J30">
        <f>F30*G30</f>
        <v>0</v>
      </c>
      <c r="K30">
        <v>0.014</v>
      </c>
      <c r="L30">
        <f>F30*K30</f>
        <v>0.42</v>
      </c>
      <c r="M30" t="s">
        <v>45</v>
      </c>
      <c r="N30">
        <v>1</v>
      </c>
      <c r="O30">
        <f>IF(N30=5,I30,0)</f>
        <v>0</v>
      </c>
      <c r="Z30">
        <f>IF(AD30=0,J30,0)</f>
        <v>0</v>
      </c>
      <c r="AA30">
        <f>IF(AD30=15,J30,0)</f>
        <v>0</v>
      </c>
      <c r="AB30">
        <f>IF(AD30=21,J30,0)</f>
        <v>0</v>
      </c>
      <c r="AD30">
        <v>21</v>
      </c>
      <c r="AE30">
        <f>G30*AG30</f>
        <v>0</v>
      </c>
      <c r="AF30">
        <f>G30*(1-AG30)</f>
        <v>0</v>
      </c>
      <c r="AG30">
        <v>0</v>
      </c>
      <c r="AM30">
        <f>F30*AE30</f>
        <v>0</v>
      </c>
      <c r="AN30">
        <f>F30*AF30</f>
        <v>0</v>
      </c>
      <c r="AO30" t="s">
        <v>114</v>
      </c>
      <c r="AP30" t="s">
        <v>115</v>
      </c>
      <c r="AQ30" s="12" t="s">
        <v>48</v>
      </c>
    </row>
    <row r="31" spans="1:43" ht="12.75">
      <c r="A31" s="2" t="s">
        <v>116</v>
      </c>
      <c r="C31" s="1" t="s">
        <v>117</v>
      </c>
      <c r="D31" t="s">
        <v>118</v>
      </c>
      <c r="E31" t="s">
        <v>44</v>
      </c>
      <c r="F31">
        <v>30</v>
      </c>
      <c r="G31">
        <v>0</v>
      </c>
      <c r="H31">
        <f>F31*AE31</f>
        <v>0</v>
      </c>
      <c r="I31">
        <f>J31-H31</f>
        <v>0</v>
      </c>
      <c r="J31">
        <f>F31*G31</f>
        <v>0</v>
      </c>
      <c r="K31">
        <v>2E-05</v>
      </c>
      <c r="L31">
        <f>F31*K31</f>
        <v>0.0006000000000000001</v>
      </c>
      <c r="M31" t="s">
        <v>45</v>
      </c>
      <c r="N31">
        <v>1</v>
      </c>
      <c r="O31">
        <f>IF(N31=5,I31,0)</f>
        <v>0</v>
      </c>
      <c r="Z31">
        <f>IF(AD31=0,J31,0)</f>
        <v>0</v>
      </c>
      <c r="AA31">
        <f>IF(AD31=15,J31,0)</f>
        <v>0</v>
      </c>
      <c r="AB31">
        <f>IF(AD31=21,J31,0)</f>
        <v>0</v>
      </c>
      <c r="AD31">
        <v>21</v>
      </c>
      <c r="AE31">
        <f>G31*AG31</f>
        <v>0</v>
      </c>
      <c r="AF31">
        <f>G31*(1-AG31)</f>
        <v>0</v>
      </c>
      <c r="AG31">
        <v>0.07644891122278057</v>
      </c>
      <c r="AM31">
        <f>F31*AE31</f>
        <v>0</v>
      </c>
      <c r="AN31">
        <f>F31*AF31</f>
        <v>0</v>
      </c>
      <c r="AO31" t="s">
        <v>114</v>
      </c>
      <c r="AP31" t="s">
        <v>115</v>
      </c>
      <c r="AQ31" s="12" t="s">
        <v>48</v>
      </c>
    </row>
    <row r="32" spans="1:43" ht="12.75">
      <c r="A32" s="2" t="s">
        <v>119</v>
      </c>
      <c r="C32" s="1" t="s">
        <v>120</v>
      </c>
      <c r="D32" t="s">
        <v>121</v>
      </c>
      <c r="E32" t="s">
        <v>44</v>
      </c>
      <c r="F32">
        <v>35</v>
      </c>
      <c r="G32">
        <v>0</v>
      </c>
      <c r="H32">
        <f>F32*AE32</f>
        <v>0</v>
      </c>
      <c r="I32">
        <f>J32-H32</f>
        <v>0</v>
      </c>
      <c r="J32">
        <f>F32*G32</f>
        <v>0</v>
      </c>
      <c r="K32">
        <v>0.0099</v>
      </c>
      <c r="L32">
        <f>F32*K32</f>
        <v>0.34650000000000003</v>
      </c>
      <c r="M32" t="s">
        <v>45</v>
      </c>
      <c r="N32">
        <v>1</v>
      </c>
      <c r="O32">
        <f>IF(N32=5,I32,0)</f>
        <v>0</v>
      </c>
      <c r="Z32">
        <f>IF(AD32=0,J32,0)</f>
        <v>0</v>
      </c>
      <c r="AA32">
        <f>IF(AD32=15,J32,0)</f>
        <v>0</v>
      </c>
      <c r="AB32">
        <f>IF(AD32=21,J32,0)</f>
        <v>0</v>
      </c>
      <c r="AD32">
        <v>21</v>
      </c>
      <c r="AE32">
        <f>G32*AG32</f>
        <v>0</v>
      </c>
      <c r="AF32">
        <f>G32*(1-AG32)</f>
        <v>0</v>
      </c>
      <c r="AG32">
        <v>1</v>
      </c>
      <c r="AM32">
        <f>F32*AE32</f>
        <v>0</v>
      </c>
      <c r="AN32">
        <f>F32*AF32</f>
        <v>0</v>
      </c>
      <c r="AO32" t="s">
        <v>114</v>
      </c>
      <c r="AP32" t="s">
        <v>115</v>
      </c>
      <c r="AQ32" s="12" t="s">
        <v>48</v>
      </c>
    </row>
    <row r="33" spans="1:43" ht="12.75">
      <c r="A33" s="2" t="s">
        <v>122</v>
      </c>
      <c r="C33" s="1" t="s">
        <v>117</v>
      </c>
      <c r="D33" t="s">
        <v>123</v>
      </c>
      <c r="E33" t="s">
        <v>44</v>
      </c>
      <c r="F33">
        <v>30</v>
      </c>
      <c r="G33">
        <v>0</v>
      </c>
      <c r="H33">
        <f>F33*AE33</f>
        <v>0</v>
      </c>
      <c r="I33">
        <f>J33-H33</f>
        <v>0</v>
      </c>
      <c r="J33">
        <f>F33*G33</f>
        <v>0</v>
      </c>
      <c r="K33">
        <v>2E-05</v>
      </c>
      <c r="L33">
        <f>F33*K33</f>
        <v>0.0006000000000000001</v>
      </c>
      <c r="M33" t="s">
        <v>45</v>
      </c>
      <c r="N33">
        <v>1</v>
      </c>
      <c r="O33">
        <f>IF(N33=5,I33,0)</f>
        <v>0</v>
      </c>
      <c r="Z33">
        <f>IF(AD33=0,J33,0)</f>
        <v>0</v>
      </c>
      <c r="AA33">
        <f>IF(AD33=15,J33,0)</f>
        <v>0</v>
      </c>
      <c r="AB33">
        <f>IF(AD33=21,J33,0)</f>
        <v>0</v>
      </c>
      <c r="AD33">
        <v>21</v>
      </c>
      <c r="AE33">
        <f>G33*AG33</f>
        <v>0</v>
      </c>
      <c r="AF33">
        <f>G33*(1-AG33)</f>
        <v>0</v>
      </c>
      <c r="AG33">
        <v>0.07644891122278057</v>
      </c>
      <c r="AM33">
        <f>F33*AE33</f>
        <v>0</v>
      </c>
      <c r="AN33">
        <f>F33*AF33</f>
        <v>0</v>
      </c>
      <c r="AO33" t="s">
        <v>114</v>
      </c>
      <c r="AP33" t="s">
        <v>115</v>
      </c>
      <c r="AQ33" s="12" t="s">
        <v>48</v>
      </c>
    </row>
    <row r="34" spans="1:43" ht="12.75">
      <c r="A34" s="2" t="s">
        <v>124</v>
      </c>
      <c r="C34" s="1" t="s">
        <v>120</v>
      </c>
      <c r="D34" t="s">
        <v>121</v>
      </c>
      <c r="E34" t="s">
        <v>44</v>
      </c>
      <c r="F34">
        <v>35</v>
      </c>
      <c r="G34">
        <v>0</v>
      </c>
      <c r="H34">
        <f>F34*AE34</f>
        <v>0</v>
      </c>
      <c r="I34">
        <f>J34-H34</f>
        <v>0</v>
      </c>
      <c r="J34">
        <f>F34*G34</f>
        <v>0</v>
      </c>
      <c r="K34">
        <v>0.0099</v>
      </c>
      <c r="L34">
        <f>F34*K34</f>
        <v>0.34650000000000003</v>
      </c>
      <c r="M34" t="s">
        <v>45</v>
      </c>
      <c r="N34">
        <v>1</v>
      </c>
      <c r="O34">
        <f>IF(N34=5,I34,0)</f>
        <v>0</v>
      </c>
      <c r="Z34">
        <f>IF(AD34=0,J34,0)</f>
        <v>0</v>
      </c>
      <c r="AA34">
        <f>IF(AD34=15,J34,0)</f>
        <v>0</v>
      </c>
      <c r="AB34">
        <f>IF(AD34=21,J34,0)</f>
        <v>0</v>
      </c>
      <c r="AD34">
        <v>21</v>
      </c>
      <c r="AE34">
        <f>G34*AG34</f>
        <v>0</v>
      </c>
      <c r="AF34">
        <f>G34*(1-AG34)</f>
        <v>0</v>
      </c>
      <c r="AG34">
        <v>1</v>
      </c>
      <c r="AM34">
        <f>F34*AE34</f>
        <v>0</v>
      </c>
      <c r="AN34">
        <f>F34*AF34</f>
        <v>0</v>
      </c>
      <c r="AO34" t="s">
        <v>114</v>
      </c>
      <c r="AP34" t="s">
        <v>115</v>
      </c>
      <c r="AQ34" s="12" t="s">
        <v>48</v>
      </c>
    </row>
    <row r="35" spans="1:37" ht="12.75">
      <c r="A35" s="13"/>
      <c r="B35" s="14"/>
      <c r="C35" s="14" t="s">
        <v>125</v>
      </c>
      <c r="D35" s="12" t="s">
        <v>126</v>
      </c>
      <c r="E35" s="12"/>
      <c r="F35" s="12"/>
      <c r="G35" s="12"/>
      <c r="H35" s="12">
        <f>SUM(H36:H38)</f>
        <v>0</v>
      </c>
      <c r="I35" s="12">
        <f>SUM(I36:I38)</f>
        <v>0</v>
      </c>
      <c r="J35" s="12">
        <f>H35+I35</f>
        <v>0</v>
      </c>
      <c r="K35" s="12"/>
      <c r="L35" s="12">
        <f>SUM(L36:L38)</f>
        <v>1.33126</v>
      </c>
      <c r="M35" s="12"/>
      <c r="P35" s="12">
        <f>IF(Q35="PR",J35,SUM(O36:O38))</f>
        <v>0</v>
      </c>
      <c r="Q35" s="12" t="s">
        <v>63</v>
      </c>
      <c r="R35" s="12">
        <f>IF(Q35="HS",H35,0)</f>
        <v>0</v>
      </c>
      <c r="S35" s="12">
        <f>IF(Q35="HS",I35-P35,0)</f>
        <v>0</v>
      </c>
      <c r="T35" s="12">
        <f>IF(Q35="PS",H35,0)</f>
        <v>0</v>
      </c>
      <c r="U35" s="12">
        <f>IF(Q35="PS",I35-P35,0)</f>
        <v>0</v>
      </c>
      <c r="V35" s="12">
        <f>IF(Q35="MP",H35,0)</f>
        <v>0</v>
      </c>
      <c r="W35" s="12">
        <f>IF(Q35="MP",I35-P35,0)</f>
        <v>0</v>
      </c>
      <c r="X35" s="12">
        <f>IF(Q35="OM",H35,0)</f>
        <v>0</v>
      </c>
      <c r="Y35" s="12">
        <v>764</v>
      </c>
      <c r="AI35">
        <f>SUM(Z36:Z38)</f>
        <v>0</v>
      </c>
      <c r="AJ35">
        <f>SUM(AA36:AA38)</f>
        <v>0</v>
      </c>
      <c r="AK35">
        <f>SUM(AB36:AB38)</f>
        <v>0</v>
      </c>
    </row>
    <row r="36" spans="1:43" ht="12.75">
      <c r="A36" s="2" t="s">
        <v>127</v>
      </c>
      <c r="C36" s="1" t="s">
        <v>128</v>
      </c>
      <c r="D36" t="s">
        <v>129</v>
      </c>
      <c r="E36" t="s">
        <v>130</v>
      </c>
      <c r="F36">
        <v>20</v>
      </c>
      <c r="G36">
        <v>0</v>
      </c>
      <c r="H36">
        <f>F36*AE36</f>
        <v>0</v>
      </c>
      <c r="I36">
        <f>J36-H36</f>
        <v>0</v>
      </c>
      <c r="J36">
        <f>F36*G36</f>
        <v>0</v>
      </c>
      <c r="K36">
        <v>0.0023</v>
      </c>
      <c r="L36">
        <f>F36*K36</f>
        <v>0.046</v>
      </c>
      <c r="M36" t="s">
        <v>45</v>
      </c>
      <c r="N36">
        <v>1</v>
      </c>
      <c r="O36">
        <f>IF(N36=5,I36,0)</f>
        <v>0</v>
      </c>
      <c r="Z36">
        <f>IF(AD36=0,J36,0)</f>
        <v>0</v>
      </c>
      <c r="AA36">
        <f>IF(AD36=15,J36,0)</f>
        <v>0</v>
      </c>
      <c r="AB36">
        <f>IF(AD36=21,J36,0)</f>
        <v>0</v>
      </c>
      <c r="AD36">
        <v>21</v>
      </c>
      <c r="AE36">
        <f>G36*AG36</f>
        <v>0</v>
      </c>
      <c r="AF36">
        <f>G36*(1-AG36)</f>
        <v>0</v>
      </c>
      <c r="AG36">
        <v>0</v>
      </c>
      <c r="AM36">
        <f>F36*AE36</f>
        <v>0</v>
      </c>
      <c r="AN36">
        <f>F36*AF36</f>
        <v>0</v>
      </c>
      <c r="AO36" t="s">
        <v>131</v>
      </c>
      <c r="AP36" t="s">
        <v>115</v>
      </c>
      <c r="AQ36" s="12" t="s">
        <v>48</v>
      </c>
    </row>
    <row r="37" spans="1:43" ht="12.75">
      <c r="A37" s="2" t="s">
        <v>132</v>
      </c>
      <c r="C37" s="1" t="s">
        <v>133</v>
      </c>
      <c r="D37" t="s">
        <v>129</v>
      </c>
      <c r="E37" t="s">
        <v>130</v>
      </c>
      <c r="F37">
        <v>62</v>
      </c>
      <c r="G37">
        <v>0</v>
      </c>
      <c r="H37">
        <f>F37*AE37</f>
        <v>0</v>
      </c>
      <c r="I37">
        <f>J37-H37</f>
        <v>0</v>
      </c>
      <c r="J37">
        <f>F37*G37</f>
        <v>0</v>
      </c>
      <c r="K37">
        <v>0.00243</v>
      </c>
      <c r="L37">
        <f>F37*K37</f>
        <v>0.15066</v>
      </c>
      <c r="M37" t="s">
        <v>45</v>
      </c>
      <c r="N37">
        <v>1</v>
      </c>
      <c r="O37">
        <f>IF(N37=5,I37,0)</f>
        <v>0</v>
      </c>
      <c r="Z37">
        <f>IF(AD37=0,J37,0)</f>
        <v>0</v>
      </c>
      <c r="AA37">
        <f>IF(AD37=15,J37,0)</f>
        <v>0</v>
      </c>
      <c r="AB37">
        <f>IF(AD37=21,J37,0)</f>
        <v>0</v>
      </c>
      <c r="AD37">
        <v>21</v>
      </c>
      <c r="AE37">
        <f>G37*AG37</f>
        <v>0</v>
      </c>
      <c r="AF37">
        <f>G37*(1-AG37)</f>
        <v>0</v>
      </c>
      <c r="AG37">
        <v>0</v>
      </c>
      <c r="AM37">
        <f>F37*AE37</f>
        <v>0</v>
      </c>
      <c r="AN37">
        <f>F37*AF37</f>
        <v>0</v>
      </c>
      <c r="AO37" t="s">
        <v>131</v>
      </c>
      <c r="AP37" t="s">
        <v>115</v>
      </c>
      <c r="AQ37" s="12" t="s">
        <v>48</v>
      </c>
    </row>
    <row r="38" spans="1:43" ht="12.75">
      <c r="A38" s="2" t="s">
        <v>134</v>
      </c>
      <c r="C38" s="1" t="s">
        <v>135</v>
      </c>
      <c r="D38" t="s">
        <v>136</v>
      </c>
      <c r="E38" t="s">
        <v>44</v>
      </c>
      <c r="F38">
        <v>155</v>
      </c>
      <c r="G38">
        <v>0</v>
      </c>
      <c r="H38">
        <f>F38*AE38</f>
        <v>0</v>
      </c>
      <c r="I38">
        <f>J38-H38</f>
        <v>0</v>
      </c>
      <c r="J38">
        <f>F38*G38</f>
        <v>0</v>
      </c>
      <c r="K38">
        <v>0.00732</v>
      </c>
      <c r="L38">
        <f>F38*K38</f>
        <v>1.1346</v>
      </c>
      <c r="M38" t="s">
        <v>45</v>
      </c>
      <c r="N38">
        <v>1</v>
      </c>
      <c r="O38">
        <f>IF(N38=5,I38,0)</f>
        <v>0</v>
      </c>
      <c r="Z38">
        <f>IF(AD38=0,J38,0)</f>
        <v>0</v>
      </c>
      <c r="AA38">
        <f>IF(AD38=15,J38,0)</f>
        <v>0</v>
      </c>
      <c r="AB38">
        <f>IF(AD38=21,J38,0)</f>
        <v>0</v>
      </c>
      <c r="AD38">
        <v>21</v>
      </c>
      <c r="AE38">
        <f>G38*AG38</f>
        <v>0</v>
      </c>
      <c r="AF38">
        <f>G38*(1-AG38)</f>
        <v>0</v>
      </c>
      <c r="AG38">
        <v>0</v>
      </c>
      <c r="AM38">
        <f>F38*AE38</f>
        <v>0</v>
      </c>
      <c r="AN38">
        <f>F38*AF38</f>
        <v>0</v>
      </c>
      <c r="AO38" t="s">
        <v>131</v>
      </c>
      <c r="AP38" t="s">
        <v>115</v>
      </c>
      <c r="AQ38" s="12" t="s">
        <v>48</v>
      </c>
    </row>
    <row r="39" spans="1:37" ht="12.75">
      <c r="A39" s="13"/>
      <c r="B39" s="14"/>
      <c r="C39" s="14" t="s">
        <v>137</v>
      </c>
      <c r="D39" s="12" t="s">
        <v>138</v>
      </c>
      <c r="E39" s="12"/>
      <c r="F39" s="12"/>
      <c r="G39" s="12"/>
      <c r="H39" s="12">
        <f>SUM(H40:H42)</f>
        <v>0</v>
      </c>
      <c r="I39" s="12">
        <f>SUM(I40:I42)</f>
        <v>0</v>
      </c>
      <c r="J39" s="12">
        <f>H39+I39</f>
        <v>0</v>
      </c>
      <c r="K39" s="12"/>
      <c r="L39" s="12">
        <f>SUM(L40:L42)</f>
        <v>0.07936000000000001</v>
      </c>
      <c r="M39" s="12"/>
      <c r="P39" s="12">
        <f>IF(Q39="PR",J39,SUM(O40:O42))</f>
        <v>0</v>
      </c>
      <c r="Q39" s="12" t="s">
        <v>63</v>
      </c>
      <c r="R39" s="12">
        <f>IF(Q39="HS",H39,0)</f>
        <v>0</v>
      </c>
      <c r="S39" s="12">
        <f>IF(Q39="HS",I39-P39,0)</f>
        <v>0</v>
      </c>
      <c r="T39" s="12">
        <f>IF(Q39="PS",H39,0)</f>
        <v>0</v>
      </c>
      <c r="U39" s="12">
        <f>IF(Q39="PS",I39-P39,0)</f>
        <v>0</v>
      </c>
      <c r="V39" s="12">
        <f>IF(Q39="MP",H39,0)</f>
        <v>0</v>
      </c>
      <c r="W39" s="12">
        <f>IF(Q39="MP",I39-P39,0)</f>
        <v>0</v>
      </c>
      <c r="X39" s="12">
        <f>IF(Q39="OM",H39,0)</f>
        <v>0</v>
      </c>
      <c r="Y39" s="12">
        <v>767</v>
      </c>
      <c r="AI39">
        <f>SUM(Z40:Z42)</f>
        <v>0</v>
      </c>
      <c r="AJ39">
        <f>SUM(AA40:AA42)</f>
        <v>0</v>
      </c>
      <c r="AK39">
        <f>SUM(AB40:AB42)</f>
        <v>0</v>
      </c>
    </row>
    <row r="40" spans="1:43" ht="12.75">
      <c r="A40" s="2" t="s">
        <v>139</v>
      </c>
      <c r="C40" s="1" t="s">
        <v>140</v>
      </c>
      <c r="D40" t="s">
        <v>141</v>
      </c>
      <c r="E40" t="s">
        <v>130</v>
      </c>
      <c r="F40">
        <v>124</v>
      </c>
      <c r="G40">
        <v>0</v>
      </c>
      <c r="H40">
        <f>F40*AE40</f>
        <v>0</v>
      </c>
      <c r="I40">
        <f>J40-H40</f>
        <v>0</v>
      </c>
      <c r="J40">
        <f>F40*G40</f>
        <v>0</v>
      </c>
      <c r="K40">
        <v>3E-05</v>
      </c>
      <c r="L40">
        <f>F40*K40</f>
        <v>0.00372</v>
      </c>
      <c r="M40" t="s">
        <v>45</v>
      </c>
      <c r="N40">
        <v>1</v>
      </c>
      <c r="O40">
        <f>IF(N40=5,I40,0)</f>
        <v>0</v>
      </c>
      <c r="Z40">
        <f>IF(AD40=0,J40,0)</f>
        <v>0</v>
      </c>
      <c r="AA40">
        <f>IF(AD40=15,J40,0)</f>
        <v>0</v>
      </c>
      <c r="AB40">
        <f>IF(AD40=21,J40,0)</f>
        <v>0</v>
      </c>
      <c r="AD40">
        <v>21</v>
      </c>
      <c r="AE40">
        <f>G40*AG40</f>
        <v>0</v>
      </c>
      <c r="AF40">
        <f>G40*(1-AG40)</f>
        <v>0</v>
      </c>
      <c r="AG40">
        <v>0.05997610513739544</v>
      </c>
      <c r="AM40">
        <f>F40*AE40</f>
        <v>0</v>
      </c>
      <c r="AN40">
        <f>F40*AF40</f>
        <v>0</v>
      </c>
      <c r="AO40" t="s">
        <v>142</v>
      </c>
      <c r="AP40" t="s">
        <v>115</v>
      </c>
      <c r="AQ40" s="12" t="s">
        <v>48</v>
      </c>
    </row>
    <row r="41" spans="1:43" ht="12.75">
      <c r="A41" s="2" t="s">
        <v>143</v>
      </c>
      <c r="C41" s="1" t="s">
        <v>144</v>
      </c>
      <c r="D41" t="s">
        <v>145</v>
      </c>
      <c r="E41" t="s">
        <v>130</v>
      </c>
      <c r="F41">
        <v>62</v>
      </c>
      <c r="G41">
        <v>0</v>
      </c>
      <c r="H41">
        <f>F41*AE41</f>
        <v>0</v>
      </c>
      <c r="I41">
        <f>J41-H41</f>
        <v>0</v>
      </c>
      <c r="J41">
        <f>F41*G41</f>
        <v>0</v>
      </c>
      <c r="K41">
        <v>0.0008</v>
      </c>
      <c r="L41">
        <f>F41*K41</f>
        <v>0.049600000000000005</v>
      </c>
      <c r="M41" t="s">
        <v>45</v>
      </c>
      <c r="N41">
        <v>1</v>
      </c>
      <c r="O41">
        <f>IF(N41=5,I41,0)</f>
        <v>0</v>
      </c>
      <c r="Z41">
        <f>IF(AD41=0,J41,0)</f>
        <v>0</v>
      </c>
      <c r="AA41">
        <f>IF(AD41=15,J41,0)</f>
        <v>0</v>
      </c>
      <c r="AB41">
        <f>IF(AD41=21,J41,0)</f>
        <v>0</v>
      </c>
      <c r="AD41">
        <v>21</v>
      </c>
      <c r="AE41">
        <f>G41*AG41</f>
        <v>0</v>
      </c>
      <c r="AF41">
        <f>G41*(1-AG41)</f>
        <v>0</v>
      </c>
      <c r="AG41">
        <v>1</v>
      </c>
      <c r="AM41">
        <f>F41*AE41</f>
        <v>0</v>
      </c>
      <c r="AN41">
        <f>F41*AF41</f>
        <v>0</v>
      </c>
      <c r="AO41" t="s">
        <v>142</v>
      </c>
      <c r="AP41" t="s">
        <v>115</v>
      </c>
      <c r="AQ41" s="12" t="s">
        <v>48</v>
      </c>
    </row>
    <row r="42" spans="1:43" ht="12.75">
      <c r="A42" s="2" t="s">
        <v>146</v>
      </c>
      <c r="C42" s="1" t="s">
        <v>147</v>
      </c>
      <c r="D42" t="s">
        <v>148</v>
      </c>
      <c r="E42" t="s">
        <v>130</v>
      </c>
      <c r="F42">
        <v>62</v>
      </c>
      <c r="G42">
        <v>0</v>
      </c>
      <c r="H42">
        <f>F42*AE42</f>
        <v>0</v>
      </c>
      <c r="I42">
        <f>J42-H42</f>
        <v>0</v>
      </c>
      <c r="J42">
        <f>F42*G42</f>
        <v>0</v>
      </c>
      <c r="K42">
        <v>0.00042</v>
      </c>
      <c r="L42">
        <f>F42*K42</f>
        <v>0.02604</v>
      </c>
      <c r="M42" t="s">
        <v>45</v>
      </c>
      <c r="N42">
        <v>1</v>
      </c>
      <c r="O42">
        <f>IF(N42=5,I42,0)</f>
        <v>0</v>
      </c>
      <c r="Z42">
        <f>IF(AD42=0,J42,0)</f>
        <v>0</v>
      </c>
      <c r="AA42">
        <f>IF(AD42=15,J42,0)</f>
        <v>0</v>
      </c>
      <c r="AB42">
        <f>IF(AD42=21,J42,0)</f>
        <v>0</v>
      </c>
      <c r="AD42">
        <v>21</v>
      </c>
      <c r="AE42">
        <f>G42*AG42</f>
        <v>0</v>
      </c>
      <c r="AF42">
        <f>G42*(1-AG42)</f>
        <v>0</v>
      </c>
      <c r="AG42">
        <v>1</v>
      </c>
      <c r="AM42">
        <f>F42*AE42</f>
        <v>0</v>
      </c>
      <c r="AN42">
        <f>F42*AF42</f>
        <v>0</v>
      </c>
      <c r="AO42" t="s">
        <v>142</v>
      </c>
      <c r="AP42" t="s">
        <v>115</v>
      </c>
      <c r="AQ42" s="12" t="s">
        <v>48</v>
      </c>
    </row>
    <row r="43" spans="1:37" ht="12.75">
      <c r="A43" s="13"/>
      <c r="B43" s="14"/>
      <c r="C43" s="14" t="s">
        <v>149</v>
      </c>
      <c r="D43" s="12" t="s">
        <v>150</v>
      </c>
      <c r="E43" s="12"/>
      <c r="F43" s="12"/>
      <c r="G43" s="12"/>
      <c r="H43" s="12">
        <f>SUM(H44:H44)</f>
        <v>0</v>
      </c>
      <c r="I43" s="12">
        <f>SUM(I44:I44)</f>
        <v>0</v>
      </c>
      <c r="J43" s="12">
        <f>H43+I43</f>
        <v>0</v>
      </c>
      <c r="K43" s="12"/>
      <c r="L43" s="12">
        <f>SUM(L44:L44)</f>
        <v>0.014599999999999998</v>
      </c>
      <c r="M43" s="12"/>
      <c r="P43" s="12">
        <f>IF(Q43="PR",J43,SUM(O44:O44))</f>
        <v>0</v>
      </c>
      <c r="Q43" s="12" t="s">
        <v>63</v>
      </c>
      <c r="R43" s="12">
        <f>IF(Q43="HS",H43,0)</f>
        <v>0</v>
      </c>
      <c r="S43" s="12">
        <f>IF(Q43="HS",I43-P43,0)</f>
        <v>0</v>
      </c>
      <c r="T43" s="12">
        <f>IF(Q43="PS",H43,0)</f>
        <v>0</v>
      </c>
      <c r="U43" s="12">
        <f>IF(Q43="PS",I43-P43,0)</f>
        <v>0</v>
      </c>
      <c r="V43" s="12">
        <f>IF(Q43="MP",H43,0)</f>
        <v>0</v>
      </c>
      <c r="W43" s="12">
        <f>IF(Q43="MP",I43-P43,0)</f>
        <v>0</v>
      </c>
      <c r="X43" s="12">
        <f>IF(Q43="OM",H43,0)</f>
        <v>0</v>
      </c>
      <c r="Y43" s="12">
        <v>771</v>
      </c>
      <c r="AI43">
        <f>SUM(Z44:Z44)</f>
        <v>0</v>
      </c>
      <c r="AJ43">
        <f>SUM(AA44:AA44)</f>
        <v>0</v>
      </c>
      <c r="AK43">
        <f>SUM(AB44:AB44)</f>
        <v>0</v>
      </c>
    </row>
    <row r="44" spans="1:43" ht="12.75">
      <c r="A44" s="2" t="s">
        <v>38</v>
      </c>
      <c r="C44" s="1" t="s">
        <v>151</v>
      </c>
      <c r="D44" t="s">
        <v>152</v>
      </c>
      <c r="E44" t="s">
        <v>130</v>
      </c>
      <c r="F44">
        <v>20</v>
      </c>
      <c r="G44">
        <v>0</v>
      </c>
      <c r="H44">
        <f>F44*AE44</f>
        <v>0</v>
      </c>
      <c r="I44">
        <f>J44-H44</f>
        <v>0</v>
      </c>
      <c r="J44">
        <f>F44*G44</f>
        <v>0</v>
      </c>
      <c r="K44">
        <v>0.00073</v>
      </c>
      <c r="L44">
        <f>F44*K44</f>
        <v>0.014599999999999998</v>
      </c>
      <c r="M44" t="s">
        <v>45</v>
      </c>
      <c r="N44">
        <v>1</v>
      </c>
      <c r="O44">
        <f>IF(N44=5,I44,0)</f>
        <v>0</v>
      </c>
      <c r="Z44">
        <f>IF(AD44=0,J44,0)</f>
        <v>0</v>
      </c>
      <c r="AA44">
        <f>IF(AD44=15,J44,0)</f>
        <v>0</v>
      </c>
      <c r="AB44">
        <f>IF(AD44=21,J44,0)</f>
        <v>0</v>
      </c>
      <c r="AD44">
        <v>21</v>
      </c>
      <c r="AE44">
        <f>G44*AG44</f>
        <v>0</v>
      </c>
      <c r="AF44">
        <f>G44*(1-AG44)</f>
        <v>0</v>
      </c>
      <c r="AG44">
        <v>0.947641261498029</v>
      </c>
      <c r="AM44">
        <f>F44*AE44</f>
        <v>0</v>
      </c>
      <c r="AN44">
        <f>F44*AF44</f>
        <v>0</v>
      </c>
      <c r="AO44" t="s">
        <v>153</v>
      </c>
      <c r="AP44" t="s">
        <v>154</v>
      </c>
      <c r="AQ44" s="12" t="s">
        <v>48</v>
      </c>
    </row>
    <row r="45" spans="1:37" ht="12.75">
      <c r="A45" s="13"/>
      <c r="B45" s="14"/>
      <c r="C45" s="14" t="s">
        <v>155</v>
      </c>
      <c r="D45" s="12" t="s">
        <v>156</v>
      </c>
      <c r="E45" s="12"/>
      <c r="F45" s="12"/>
      <c r="G45" s="12"/>
      <c r="H45" s="12">
        <f>SUM(H46:H47)</f>
        <v>0</v>
      </c>
      <c r="I45" s="12">
        <f>SUM(I46:I47)</f>
        <v>0</v>
      </c>
      <c r="J45" s="12">
        <f>H45+I45</f>
        <v>0</v>
      </c>
      <c r="K45" s="12"/>
      <c r="L45" s="12">
        <f>SUM(L46:L47)</f>
        <v>0</v>
      </c>
      <c r="M45" s="12"/>
      <c r="P45" s="12">
        <f>IF(Q45="PR",J45,SUM(O46:O47))</f>
        <v>0</v>
      </c>
      <c r="Q45" s="12" t="s">
        <v>40</v>
      </c>
      <c r="R45" s="12">
        <f>IF(Q45="HS",H45,0)</f>
        <v>0</v>
      </c>
      <c r="S45" s="12">
        <f>IF(Q45="HS",I45-P45,0)</f>
        <v>0</v>
      </c>
      <c r="T45" s="12">
        <f>IF(Q45="PS",H45,0)</f>
        <v>0</v>
      </c>
      <c r="U45" s="12">
        <f>IF(Q45="PS",I45-P45,0)</f>
        <v>0</v>
      </c>
      <c r="V45" s="12">
        <f>IF(Q45="MP",H45,0)</f>
        <v>0</v>
      </c>
      <c r="W45" s="12">
        <f>IF(Q45="MP",I45-P45,0)</f>
        <v>0</v>
      </c>
      <c r="X45" s="12">
        <f>IF(Q45="OM",H45,0)</f>
        <v>0</v>
      </c>
      <c r="Y45" s="12">
        <v>97</v>
      </c>
      <c r="AI45">
        <f>SUM(Z46:Z47)</f>
        <v>0</v>
      </c>
      <c r="AJ45">
        <f>SUM(AA46:AA47)</f>
        <v>0</v>
      </c>
      <c r="AK45">
        <f>SUM(AB46:AB47)</f>
        <v>0</v>
      </c>
    </row>
    <row r="46" spans="1:43" ht="12.75">
      <c r="A46" s="2" t="s">
        <v>157</v>
      </c>
      <c r="C46" s="1" t="s">
        <v>158</v>
      </c>
      <c r="D46" t="s">
        <v>159</v>
      </c>
      <c r="E46" t="s">
        <v>98</v>
      </c>
      <c r="F46">
        <v>2</v>
      </c>
      <c r="G46">
        <v>0</v>
      </c>
      <c r="H46">
        <f>F46*AE46</f>
        <v>0</v>
      </c>
      <c r="I46">
        <f>J46-H46</f>
        <v>0</v>
      </c>
      <c r="J46">
        <f>F46*G46</f>
        <v>0</v>
      </c>
      <c r="K46">
        <v>0</v>
      </c>
      <c r="L46">
        <f>F46*K46</f>
        <v>0</v>
      </c>
      <c r="M46" t="s">
        <v>45</v>
      </c>
      <c r="N46">
        <v>1</v>
      </c>
      <c r="O46">
        <f>IF(N46=5,I46,0)</f>
        <v>0</v>
      </c>
      <c r="Z46">
        <f>IF(AD46=0,J46,0)</f>
        <v>0</v>
      </c>
      <c r="AA46">
        <f>IF(AD46=15,J46,0)</f>
        <v>0</v>
      </c>
      <c r="AB46">
        <f>IF(AD46=21,J46,0)</f>
        <v>0</v>
      </c>
      <c r="AD46">
        <v>21</v>
      </c>
      <c r="AE46">
        <f>G46*AG46</f>
        <v>0</v>
      </c>
      <c r="AF46">
        <f>G46*(1-AG46)</f>
        <v>0</v>
      </c>
      <c r="AG46">
        <v>0</v>
      </c>
      <c r="AM46">
        <f>F46*AE46</f>
        <v>0</v>
      </c>
      <c r="AN46">
        <f>F46*AF46</f>
        <v>0</v>
      </c>
      <c r="AO46" t="s">
        <v>160</v>
      </c>
      <c r="AP46" t="s">
        <v>161</v>
      </c>
      <c r="AQ46" s="12" t="s">
        <v>48</v>
      </c>
    </row>
    <row r="47" spans="1:43" ht="12.75">
      <c r="A47" s="2" t="s">
        <v>162</v>
      </c>
      <c r="C47" s="1" t="s">
        <v>163</v>
      </c>
      <c r="D47" t="s">
        <v>164</v>
      </c>
      <c r="E47" t="s">
        <v>98</v>
      </c>
      <c r="F47">
        <v>2.5</v>
      </c>
      <c r="G47">
        <v>0</v>
      </c>
      <c r="H47">
        <f>F47*AE47</f>
        <v>0</v>
      </c>
      <c r="I47">
        <f>J47-H47</f>
        <v>0</v>
      </c>
      <c r="J47">
        <f>F47*G47</f>
        <v>0</v>
      </c>
      <c r="K47">
        <v>0</v>
      </c>
      <c r="L47">
        <f>F47*K47</f>
        <v>0</v>
      </c>
      <c r="M47" t="s">
        <v>45</v>
      </c>
      <c r="N47">
        <v>5</v>
      </c>
      <c r="O47">
        <f>IF(N47=5,I47,0)</f>
        <v>0</v>
      </c>
      <c r="Z47">
        <f>IF(AD47=0,J47,0)</f>
        <v>0</v>
      </c>
      <c r="AA47">
        <f>IF(AD47=15,J47,0)</f>
        <v>0</v>
      </c>
      <c r="AB47">
        <f>IF(AD47=21,J47,0)</f>
        <v>0</v>
      </c>
      <c r="AD47">
        <v>21</v>
      </c>
      <c r="AE47">
        <f>G47*AG47</f>
        <v>0</v>
      </c>
      <c r="AF47">
        <f>G47*(1-AG47)</f>
        <v>0</v>
      </c>
      <c r="AG47">
        <v>0</v>
      </c>
      <c r="AM47">
        <f>F47*AE47</f>
        <v>0</v>
      </c>
      <c r="AN47">
        <f>F47*AF47</f>
        <v>0</v>
      </c>
      <c r="AO47" t="s">
        <v>160</v>
      </c>
      <c r="AP47" t="s">
        <v>161</v>
      </c>
      <c r="AQ47" s="12" t="s">
        <v>48</v>
      </c>
    </row>
    <row r="48" spans="1:37" ht="12.75">
      <c r="A48" s="13"/>
      <c r="B48" s="14"/>
      <c r="C48" s="14" t="s">
        <v>165</v>
      </c>
      <c r="D48" s="12" t="s">
        <v>166</v>
      </c>
      <c r="E48" s="12"/>
      <c r="F48" s="12"/>
      <c r="G48" s="12"/>
      <c r="H48" s="12">
        <f>SUM(H49:H50)</f>
        <v>0</v>
      </c>
      <c r="I48" s="12">
        <f>SUM(I49:I50)</f>
        <v>0</v>
      </c>
      <c r="J48" s="12">
        <f>H48+I48</f>
        <v>0</v>
      </c>
      <c r="K48" s="12"/>
      <c r="L48" s="12">
        <f>SUM(L49:L50)</f>
        <v>0</v>
      </c>
      <c r="M48" s="12"/>
      <c r="P48" s="12">
        <f>IF(Q48="PR",J48,SUM(O49:O50))</f>
        <v>0</v>
      </c>
      <c r="Q48" s="12"/>
      <c r="R48" s="12">
        <f>IF(Q48="HS",H48,0)</f>
        <v>0</v>
      </c>
      <c r="S48" s="12">
        <f>IF(Q48="HS",I48-P48,0)</f>
        <v>0</v>
      </c>
      <c r="T48" s="12">
        <f>IF(Q48="PS",H48,0)</f>
        <v>0</v>
      </c>
      <c r="U48" s="12">
        <f>IF(Q48="PS",I48-P48,0)</f>
        <v>0</v>
      </c>
      <c r="V48" s="12">
        <f>IF(Q48="MP",H48,0)</f>
        <v>0</v>
      </c>
      <c r="W48" s="12">
        <f>IF(Q48="MP",I48-P48,0)</f>
        <v>0</v>
      </c>
      <c r="X48" s="12">
        <f>IF(Q48="OM",H48,0)</f>
        <v>0</v>
      </c>
      <c r="Y48" s="12" t="s">
        <v>165</v>
      </c>
      <c r="AI48">
        <f>SUM(Z49:Z50)</f>
        <v>0</v>
      </c>
      <c r="AJ48">
        <f>SUM(AA49:AA50)</f>
        <v>0</v>
      </c>
      <c r="AK48">
        <f>SUM(AB49:AB50)</f>
        <v>0</v>
      </c>
    </row>
    <row r="49" spans="1:43" ht="12.75">
      <c r="A49" s="2" t="s">
        <v>167</v>
      </c>
      <c r="C49" s="1" t="s">
        <v>168</v>
      </c>
      <c r="D49" t="s">
        <v>169</v>
      </c>
      <c r="E49" t="s">
        <v>98</v>
      </c>
      <c r="F49">
        <v>14</v>
      </c>
      <c r="G49">
        <v>0</v>
      </c>
      <c r="H49">
        <f>F49*AE49</f>
        <v>0</v>
      </c>
      <c r="I49">
        <f>J49-H49</f>
        <v>0</v>
      </c>
      <c r="J49">
        <f>F49*G49</f>
        <v>0</v>
      </c>
      <c r="K49">
        <v>0</v>
      </c>
      <c r="L49">
        <f>F49*K49</f>
        <v>0</v>
      </c>
      <c r="M49" t="s">
        <v>45</v>
      </c>
      <c r="N49">
        <v>5</v>
      </c>
      <c r="O49">
        <f>IF(N49=5,I49,0)</f>
        <v>0</v>
      </c>
      <c r="Z49">
        <f>IF(AD49=0,J49,0)</f>
        <v>0</v>
      </c>
      <c r="AA49">
        <f>IF(AD49=15,J49,0)</f>
        <v>0</v>
      </c>
      <c r="AB49">
        <f>IF(AD49=21,J49,0)</f>
        <v>0</v>
      </c>
      <c r="AD49">
        <v>21</v>
      </c>
      <c r="AE49">
        <f>G49*AG49</f>
        <v>0</v>
      </c>
      <c r="AF49">
        <f>G49*(1-AG49)</f>
        <v>0</v>
      </c>
      <c r="AG49">
        <v>0</v>
      </c>
      <c r="AM49">
        <f>F49*AE49</f>
        <v>0</v>
      </c>
      <c r="AN49">
        <f>F49*AF49</f>
        <v>0</v>
      </c>
      <c r="AO49" t="s">
        <v>170</v>
      </c>
      <c r="AP49" t="s">
        <v>161</v>
      </c>
      <c r="AQ49" s="12" t="s">
        <v>48</v>
      </c>
    </row>
    <row r="50" spans="1:43" ht="12.75">
      <c r="A50" s="2" t="s">
        <v>171</v>
      </c>
      <c r="C50" s="1" t="s">
        <v>168</v>
      </c>
      <c r="D50" t="s">
        <v>172</v>
      </c>
      <c r="E50" t="s">
        <v>98</v>
      </c>
      <c r="F50">
        <v>14</v>
      </c>
      <c r="G50">
        <v>0</v>
      </c>
      <c r="H50">
        <f>F50*AE50</f>
        <v>0</v>
      </c>
      <c r="I50">
        <f>J50-H50</f>
        <v>0</v>
      </c>
      <c r="J50">
        <f>F50*G50</f>
        <v>0</v>
      </c>
      <c r="K50">
        <v>0</v>
      </c>
      <c r="L50">
        <f>F50*K50</f>
        <v>0</v>
      </c>
      <c r="M50" t="s">
        <v>45</v>
      </c>
      <c r="N50">
        <v>5</v>
      </c>
      <c r="O50">
        <f>IF(N50=5,I50,0)</f>
        <v>0</v>
      </c>
      <c r="Z50">
        <f>IF(AD50=0,J50,0)</f>
        <v>0</v>
      </c>
      <c r="AA50">
        <f>IF(AD50=15,J50,0)</f>
        <v>0</v>
      </c>
      <c r="AB50">
        <f>IF(AD50=21,J50,0)</f>
        <v>0</v>
      </c>
      <c r="AD50">
        <v>21</v>
      </c>
      <c r="AE50">
        <f>G50*AG50</f>
        <v>0</v>
      </c>
      <c r="AF50">
        <f>G50*(1-AG50)</f>
        <v>0</v>
      </c>
      <c r="AG50">
        <v>0</v>
      </c>
      <c r="AM50">
        <f>F50*AE50</f>
        <v>0</v>
      </c>
      <c r="AN50">
        <f>F50*AF50</f>
        <v>0</v>
      </c>
      <c r="AO50" t="s">
        <v>170</v>
      </c>
      <c r="AP50" t="s">
        <v>161</v>
      </c>
      <c r="AQ50" s="12" t="s">
        <v>48</v>
      </c>
    </row>
    <row r="51" spans="1:37" ht="12.75">
      <c r="A51" s="13"/>
      <c r="B51" s="14"/>
      <c r="C51" s="14" t="s">
        <v>173</v>
      </c>
      <c r="D51" s="12" t="s">
        <v>77</v>
      </c>
      <c r="E51" s="12"/>
      <c r="F51" s="12"/>
      <c r="G51" s="12"/>
      <c r="H51" s="12">
        <f>SUM(H52:H52)</f>
        <v>0</v>
      </c>
      <c r="I51" s="12">
        <f>SUM(I52:I52)</f>
        <v>0</v>
      </c>
      <c r="J51" s="12">
        <f>H51+I51</f>
        <v>0</v>
      </c>
      <c r="K51" s="12"/>
      <c r="L51" s="12">
        <f>SUM(L52:L52)</f>
        <v>0</v>
      </c>
      <c r="M51" s="12"/>
      <c r="P51" s="12">
        <f>IF(Q51="PR",J51,SUM(O52:O52))</f>
        <v>0</v>
      </c>
      <c r="Q51" s="12"/>
      <c r="R51" s="12">
        <f>IF(Q51="HS",H51,0)</f>
        <v>0</v>
      </c>
      <c r="S51" s="12">
        <f>IF(Q51="HS",I51-P51,0)</f>
        <v>0</v>
      </c>
      <c r="T51" s="12">
        <f>IF(Q51="PS",H51,0)</f>
        <v>0</v>
      </c>
      <c r="U51" s="12">
        <f>IF(Q51="PS",I51-P51,0)</f>
        <v>0</v>
      </c>
      <c r="V51" s="12">
        <f>IF(Q51="MP",H51,0)</f>
        <v>0</v>
      </c>
      <c r="W51" s="12">
        <f>IF(Q51="MP",I51-P51,0)</f>
        <v>0</v>
      </c>
      <c r="X51" s="12">
        <f>IF(Q51="OM",H51,0)</f>
        <v>0</v>
      </c>
      <c r="Y51" s="12" t="s">
        <v>173</v>
      </c>
      <c r="AI51">
        <f>SUM(Z52:Z52)</f>
        <v>0</v>
      </c>
      <c r="AJ51">
        <f>SUM(AA52:AA52)</f>
        <v>0</v>
      </c>
      <c r="AK51">
        <f>SUM(AB52:AB52)</f>
        <v>0</v>
      </c>
    </row>
    <row r="52" spans="1:43" ht="12.75">
      <c r="A52" s="2" t="s">
        <v>174</v>
      </c>
      <c r="C52" s="1" t="s">
        <v>175</v>
      </c>
      <c r="D52" t="s">
        <v>176</v>
      </c>
      <c r="E52" t="s">
        <v>98</v>
      </c>
      <c r="F52">
        <v>0.08</v>
      </c>
      <c r="G52">
        <v>0</v>
      </c>
      <c r="H52">
        <f>F52*AE52</f>
        <v>0</v>
      </c>
      <c r="I52">
        <f>J52-H52</f>
        <v>0</v>
      </c>
      <c r="J52">
        <f>F52*G52</f>
        <v>0</v>
      </c>
      <c r="K52">
        <v>0</v>
      </c>
      <c r="L52">
        <f>F52*K52</f>
        <v>0</v>
      </c>
      <c r="M52" t="s">
        <v>45</v>
      </c>
      <c r="N52">
        <v>5</v>
      </c>
      <c r="O52">
        <f>IF(N52=5,I52,0)</f>
        <v>0</v>
      </c>
      <c r="Z52">
        <f>IF(AD52=0,J52,0)</f>
        <v>0</v>
      </c>
      <c r="AA52">
        <f>IF(AD52=15,J52,0)</f>
        <v>0</v>
      </c>
      <c r="AB52">
        <f>IF(AD52=21,J52,0)</f>
        <v>0</v>
      </c>
      <c r="AD52">
        <v>21</v>
      </c>
      <c r="AE52">
        <f>G52*AG52</f>
        <v>0</v>
      </c>
      <c r="AF52">
        <f>G52*(1-AG52)</f>
        <v>0</v>
      </c>
      <c r="AG52">
        <v>0</v>
      </c>
      <c r="AM52">
        <f>F52*AE52</f>
        <v>0</v>
      </c>
      <c r="AN52">
        <f>F52*AF52</f>
        <v>0</v>
      </c>
      <c r="AO52" t="s">
        <v>177</v>
      </c>
      <c r="AP52" t="s">
        <v>161</v>
      </c>
      <c r="AQ52" s="12" t="s">
        <v>48</v>
      </c>
    </row>
    <row r="53" spans="1:37" ht="12.75">
      <c r="A53" s="13"/>
      <c r="B53" s="14"/>
      <c r="C53" s="14" t="s">
        <v>178</v>
      </c>
      <c r="D53" s="12" t="s">
        <v>179</v>
      </c>
      <c r="E53" s="12"/>
      <c r="F53" s="12"/>
      <c r="G53" s="12"/>
      <c r="H53" s="12">
        <f>SUM(H54:H54)</f>
        <v>0</v>
      </c>
      <c r="I53" s="12">
        <f>SUM(I54:I54)</f>
        <v>0</v>
      </c>
      <c r="J53" s="12">
        <f>H53+I53</f>
        <v>0</v>
      </c>
      <c r="K53" s="12"/>
      <c r="L53" s="12">
        <f>SUM(L54:L54)</f>
        <v>0</v>
      </c>
      <c r="M53" s="12"/>
      <c r="P53" s="12">
        <f>IF(Q53="PR",J53,SUM(O54:O54))</f>
        <v>0</v>
      </c>
      <c r="Q53" s="12"/>
      <c r="R53" s="12">
        <f>IF(Q53="HS",H53,0)</f>
        <v>0</v>
      </c>
      <c r="S53" s="12">
        <f>IF(Q53="HS",I53-P53,0)</f>
        <v>0</v>
      </c>
      <c r="T53" s="12">
        <f>IF(Q53="PS",H53,0)</f>
        <v>0</v>
      </c>
      <c r="U53" s="12">
        <f>IF(Q53="PS",I53-P53,0)</f>
        <v>0</v>
      </c>
      <c r="V53" s="12">
        <f>IF(Q53="MP",H53,0)</f>
        <v>0</v>
      </c>
      <c r="W53" s="12">
        <f>IF(Q53="MP",I53-P53,0)</f>
        <v>0</v>
      </c>
      <c r="X53" s="12">
        <f>IF(Q53="OM",H53,0)</f>
        <v>0</v>
      </c>
      <c r="Y53" s="12" t="s">
        <v>178</v>
      </c>
      <c r="AI53">
        <f>SUM(Z54:Z54)</f>
        <v>0</v>
      </c>
      <c r="AJ53">
        <f>SUM(AA54:AA54)</f>
        <v>0</v>
      </c>
      <c r="AK53">
        <f>SUM(AB54:AB54)</f>
        <v>0</v>
      </c>
    </row>
    <row r="54" spans="1:43" ht="12.75">
      <c r="A54" s="2" t="s">
        <v>180</v>
      </c>
      <c r="C54" s="1" t="s">
        <v>181</v>
      </c>
      <c r="D54" t="s">
        <v>182</v>
      </c>
      <c r="E54" t="s">
        <v>98</v>
      </c>
      <c r="F54">
        <v>0.65</v>
      </c>
      <c r="G54">
        <v>0</v>
      </c>
      <c r="H54">
        <f>F54*AE54</f>
        <v>0</v>
      </c>
      <c r="I54">
        <f>J54-H54</f>
        <v>0</v>
      </c>
      <c r="J54">
        <f>F54*G54</f>
        <v>0</v>
      </c>
      <c r="K54">
        <v>0</v>
      </c>
      <c r="L54">
        <f>F54*K54</f>
        <v>0</v>
      </c>
      <c r="M54" t="s">
        <v>45</v>
      </c>
      <c r="N54">
        <v>5</v>
      </c>
      <c r="O54">
        <f>IF(N54=5,I54,0)</f>
        <v>0</v>
      </c>
      <c r="Z54">
        <f>IF(AD54=0,J54,0)</f>
        <v>0</v>
      </c>
      <c r="AA54">
        <f>IF(AD54=15,J54,0)</f>
        <v>0</v>
      </c>
      <c r="AB54">
        <f>IF(AD54=21,J54,0)</f>
        <v>0</v>
      </c>
      <c r="AD54">
        <v>21</v>
      </c>
      <c r="AE54">
        <f>G54*AG54</f>
        <v>0</v>
      </c>
      <c r="AF54">
        <f>G54*(1-AG54)</f>
        <v>0</v>
      </c>
      <c r="AG54">
        <v>0</v>
      </c>
      <c r="AM54">
        <f>F54*AE54</f>
        <v>0</v>
      </c>
      <c r="AN54">
        <f>F54*AF54</f>
        <v>0</v>
      </c>
      <c r="AO54" t="s">
        <v>183</v>
      </c>
      <c r="AP54" t="s">
        <v>161</v>
      </c>
      <c r="AQ54" s="12" t="s">
        <v>48</v>
      </c>
    </row>
    <row r="55" spans="1:37" ht="12.75">
      <c r="A55" s="13"/>
      <c r="B55" s="14"/>
      <c r="C55" s="14" t="s">
        <v>184</v>
      </c>
      <c r="D55" s="12" t="s">
        <v>185</v>
      </c>
      <c r="E55" s="12"/>
      <c r="F55" s="12"/>
      <c r="G55" s="12"/>
      <c r="H55" s="12">
        <f>SUM(H56:H56)</f>
        <v>0</v>
      </c>
      <c r="I55" s="12">
        <f>SUM(I56:I56)</f>
        <v>0</v>
      </c>
      <c r="J55" s="12">
        <f>H55+I55</f>
        <v>0</v>
      </c>
      <c r="K55" s="12"/>
      <c r="L55" s="12">
        <f>SUM(L56:L56)</f>
        <v>0</v>
      </c>
      <c r="M55" s="12"/>
      <c r="P55" s="12">
        <f>IF(Q55="PR",J55,SUM(O56:O56))</f>
        <v>0</v>
      </c>
      <c r="Q55" s="12" t="s">
        <v>186</v>
      </c>
      <c r="R55" s="12">
        <f>IF(Q55="HS",H55,0)</f>
        <v>0</v>
      </c>
      <c r="S55" s="12">
        <f>IF(Q55="HS",I55-P55,0)</f>
        <v>0</v>
      </c>
      <c r="T55" s="12">
        <f>IF(Q55="PS",H55,0)</f>
        <v>0</v>
      </c>
      <c r="U55" s="12">
        <f>IF(Q55="PS",I55-P55,0)</f>
        <v>0</v>
      </c>
      <c r="V55" s="12">
        <f>IF(Q55="MP",H55,0)</f>
        <v>0</v>
      </c>
      <c r="W55" s="12">
        <f>IF(Q55="MP",I55-P55,0)</f>
        <v>0</v>
      </c>
      <c r="X55" s="12">
        <f>IF(Q55="OM",H55,0)</f>
        <v>0</v>
      </c>
      <c r="Y55" s="12" t="s">
        <v>184</v>
      </c>
      <c r="AI55">
        <f>SUM(Z56:Z56)</f>
        <v>0</v>
      </c>
      <c r="AJ55">
        <f>SUM(AA56:AA56)</f>
        <v>0</v>
      </c>
      <c r="AK55">
        <f>SUM(AB56:AB56)</f>
        <v>0</v>
      </c>
    </row>
    <row r="56" spans="1:43" ht="12.75">
      <c r="A56" s="2" t="s">
        <v>187</v>
      </c>
      <c r="C56" s="1" t="s">
        <v>188</v>
      </c>
      <c r="D56" t="s">
        <v>189</v>
      </c>
      <c r="E56" t="s">
        <v>190</v>
      </c>
      <c r="F56">
        <v>5</v>
      </c>
      <c r="G56">
        <v>0</v>
      </c>
      <c r="H56">
        <f>F56*AE56</f>
        <v>0</v>
      </c>
      <c r="I56">
        <f>J56-H56</f>
        <v>0</v>
      </c>
      <c r="J56">
        <f>F56*G56</f>
        <v>0</v>
      </c>
      <c r="K56">
        <v>0</v>
      </c>
      <c r="L56">
        <f>F56*K56</f>
        <v>0</v>
      </c>
      <c r="M56" t="s">
        <v>45</v>
      </c>
      <c r="N56">
        <v>1</v>
      </c>
      <c r="O56">
        <f>IF(N56=5,I56,0)</f>
        <v>0</v>
      </c>
      <c r="Z56">
        <f>IF(AD56=0,J56,0)</f>
        <v>0</v>
      </c>
      <c r="AA56">
        <f>IF(AD56=15,J56,0)</f>
        <v>0</v>
      </c>
      <c r="AB56">
        <f>IF(AD56=21,J56,0)</f>
        <v>0</v>
      </c>
      <c r="AD56">
        <v>21</v>
      </c>
      <c r="AE56">
        <f>G56*AG56</f>
        <v>0</v>
      </c>
      <c r="AF56">
        <f>G56*(1-AG56)</f>
        <v>0</v>
      </c>
      <c r="AG56">
        <v>0</v>
      </c>
      <c r="AM56">
        <f>F56*AE56</f>
        <v>0</v>
      </c>
      <c r="AN56">
        <f>F56*AF56</f>
        <v>0</v>
      </c>
      <c r="AO56" t="s">
        <v>191</v>
      </c>
      <c r="AP56" t="s">
        <v>161</v>
      </c>
      <c r="AQ56" s="12" t="s">
        <v>48</v>
      </c>
    </row>
    <row r="57" spans="1:37" ht="12.75">
      <c r="A57" s="13"/>
      <c r="B57" s="14"/>
      <c r="C57" s="14" t="s">
        <v>192</v>
      </c>
      <c r="D57" s="12" t="s">
        <v>193</v>
      </c>
      <c r="E57" s="12"/>
      <c r="F57" s="12"/>
      <c r="G57" s="12"/>
      <c r="H57" s="12">
        <f>SUM(H58:H59)</f>
        <v>0</v>
      </c>
      <c r="I57" s="12">
        <f>SUM(I58:I59)</f>
        <v>0</v>
      </c>
      <c r="J57" s="12">
        <f>H57+I57</f>
        <v>0</v>
      </c>
      <c r="K57" s="12"/>
      <c r="L57" s="12">
        <f>SUM(L58:L59)</f>
        <v>0</v>
      </c>
      <c r="M57" s="12"/>
      <c r="P57" s="12">
        <f>IF(Q57="PR",J57,SUM(O58:O59))</f>
        <v>0</v>
      </c>
      <c r="Q57" s="12" t="s">
        <v>186</v>
      </c>
      <c r="R57" s="12">
        <f>IF(Q57="HS",H57,0)</f>
        <v>0</v>
      </c>
      <c r="S57" s="12">
        <f>IF(Q57="HS",I57-P57,0)</f>
        <v>0</v>
      </c>
      <c r="T57" s="12">
        <f>IF(Q57="PS",H57,0)</f>
        <v>0</v>
      </c>
      <c r="U57" s="12">
        <f>IF(Q57="PS",I57-P57,0)</f>
        <v>0</v>
      </c>
      <c r="V57" s="12">
        <f>IF(Q57="MP",H57,0)</f>
        <v>0</v>
      </c>
      <c r="W57" s="12">
        <f>IF(Q57="MP",I57-P57,0)</f>
        <v>0</v>
      </c>
      <c r="X57" s="12">
        <f>IF(Q57="OM",H57,0)</f>
        <v>0</v>
      </c>
      <c r="Y57" s="12" t="s">
        <v>192</v>
      </c>
      <c r="AI57">
        <f>SUM(Z58:Z59)</f>
        <v>0</v>
      </c>
      <c r="AJ57">
        <f>SUM(AA58:AA59)</f>
        <v>0</v>
      </c>
      <c r="AK57">
        <f>SUM(AB58:AB59)</f>
        <v>0</v>
      </c>
    </row>
    <row r="58" spans="1:43" ht="12.75">
      <c r="A58" s="2" t="s">
        <v>194</v>
      </c>
      <c r="C58" s="1" t="s">
        <v>195</v>
      </c>
      <c r="D58" t="s">
        <v>196</v>
      </c>
      <c r="E58" t="s">
        <v>130</v>
      </c>
      <c r="F58">
        <v>65</v>
      </c>
      <c r="G58">
        <v>0</v>
      </c>
      <c r="H58">
        <f>F58*AE58</f>
        <v>0</v>
      </c>
      <c r="I58">
        <f>J58-H58</f>
        <v>0</v>
      </c>
      <c r="J58">
        <f>F58*G58</f>
        <v>0</v>
      </c>
      <c r="K58">
        <v>0</v>
      </c>
      <c r="L58">
        <f>F58*K58</f>
        <v>0</v>
      </c>
      <c r="M58" t="s">
        <v>45</v>
      </c>
      <c r="N58">
        <v>1</v>
      </c>
      <c r="O58">
        <f>IF(N58=5,I58,0)</f>
        <v>0</v>
      </c>
      <c r="Z58">
        <f>IF(AD58=0,J58,0)</f>
        <v>0</v>
      </c>
      <c r="AA58">
        <f>IF(AD58=15,J58,0)</f>
        <v>0</v>
      </c>
      <c r="AB58">
        <f>IF(AD58=21,J58,0)</f>
        <v>0</v>
      </c>
      <c r="AD58">
        <v>21</v>
      </c>
      <c r="AE58">
        <f>G58*AG58</f>
        <v>0</v>
      </c>
      <c r="AF58">
        <f>G58*(1-AG58)</f>
        <v>0</v>
      </c>
      <c r="AG58">
        <v>0</v>
      </c>
      <c r="AM58">
        <f>F58*AE58</f>
        <v>0</v>
      </c>
      <c r="AN58">
        <f>F58*AF58</f>
        <v>0</v>
      </c>
      <c r="AO58" t="s">
        <v>197</v>
      </c>
      <c r="AP58" t="s">
        <v>161</v>
      </c>
      <c r="AQ58" s="12" t="s">
        <v>48</v>
      </c>
    </row>
    <row r="59" spans="1:43" ht="12.75">
      <c r="A59" s="2" t="s">
        <v>198</v>
      </c>
      <c r="C59" s="1" t="s">
        <v>199</v>
      </c>
      <c r="D59" t="s">
        <v>200</v>
      </c>
      <c r="E59" t="s">
        <v>130</v>
      </c>
      <c r="F59">
        <v>62</v>
      </c>
      <c r="G59">
        <v>0</v>
      </c>
      <c r="H59">
        <f>F59*AE59</f>
        <v>0</v>
      </c>
      <c r="I59">
        <f>J59-H59</f>
        <v>0</v>
      </c>
      <c r="J59">
        <f>F59*G59</f>
        <v>0</v>
      </c>
      <c r="K59">
        <v>0</v>
      </c>
      <c r="L59">
        <f>F59*K59</f>
        <v>0</v>
      </c>
      <c r="M59" t="s">
        <v>45</v>
      </c>
      <c r="N59">
        <v>1</v>
      </c>
      <c r="O59">
        <f>IF(N59=5,I59,0)</f>
        <v>0</v>
      </c>
      <c r="Z59">
        <f>IF(AD59=0,J59,0)</f>
        <v>0</v>
      </c>
      <c r="AA59">
        <f>IF(AD59=15,J59,0)</f>
        <v>0</v>
      </c>
      <c r="AB59">
        <f>IF(AD59=21,J59,0)</f>
        <v>0</v>
      </c>
      <c r="AD59">
        <v>21</v>
      </c>
      <c r="AE59">
        <f>G59*AG59</f>
        <v>0</v>
      </c>
      <c r="AF59">
        <f>G59*(1-AG59)</f>
        <v>0</v>
      </c>
      <c r="AG59">
        <v>0</v>
      </c>
      <c r="AM59">
        <f>F59*AE59</f>
        <v>0</v>
      </c>
      <c r="AN59">
        <f>F59*AF59</f>
        <v>0</v>
      </c>
      <c r="AO59" t="s">
        <v>197</v>
      </c>
      <c r="AP59" t="s">
        <v>161</v>
      </c>
      <c r="AQ59" s="12" t="s">
        <v>48</v>
      </c>
    </row>
    <row r="60" spans="1:13" ht="12.75">
      <c r="A60" s="15"/>
      <c r="B60" s="16"/>
      <c r="C60" s="16"/>
      <c r="D60" s="17"/>
      <c r="E60" s="17"/>
      <c r="F60" s="17"/>
      <c r="G60" s="17"/>
      <c r="H60" s="56" t="s">
        <v>201</v>
      </c>
      <c r="I60" s="56"/>
      <c r="J60" s="17">
        <f>J8+J12+J14+J16+J18+J29+J35+J39+J43+J45+J48+J51+J53+J55+J57</f>
        <v>0</v>
      </c>
      <c r="K60" s="17"/>
      <c r="L60" s="17"/>
      <c r="M60" s="17"/>
    </row>
    <row r="61" ht="12.75">
      <c r="A61" s="18" t="s">
        <v>202</v>
      </c>
    </row>
    <row r="62" spans="1:13" ht="12.75" hidden="1">
      <c r="A62" s="57"/>
      <c r="B62" s="34"/>
      <c r="C62" s="34"/>
      <c r="D62" s="58"/>
      <c r="E62" s="58"/>
      <c r="F62" s="58"/>
      <c r="G62" s="58"/>
      <c r="H62" s="58"/>
      <c r="I62" s="58"/>
      <c r="J62" s="58"/>
      <c r="K62" s="58"/>
      <c r="L62" s="58"/>
      <c r="M62" s="58"/>
    </row>
  </sheetData>
  <sheetProtection formatCells="0" formatColumns="0" formatRows="0" insertColumns="0" insertRows="0" insertHyperlinks="0" deleteColumns="0" deleteRows="0" sort="0" autoFilter="0" pivotTables="0"/>
  <mergeCells count="28">
    <mergeCell ref="H60:I60"/>
    <mergeCell ref="A62:M62"/>
    <mergeCell ref="J5:M5"/>
    <mergeCell ref="A6:A7"/>
    <mergeCell ref="B6:B7"/>
    <mergeCell ref="C6:C7"/>
    <mergeCell ref="E6:E7"/>
    <mergeCell ref="F6:F7"/>
    <mergeCell ref="G6:G7"/>
    <mergeCell ref="H6:J6"/>
    <mergeCell ref="K6:L6"/>
    <mergeCell ref="M6:M7"/>
    <mergeCell ref="A1:M1"/>
    <mergeCell ref="A2:C2"/>
    <mergeCell ref="A3:C3"/>
    <mergeCell ref="A4:C4"/>
    <mergeCell ref="A5:C5"/>
    <mergeCell ref="E2:F2"/>
    <mergeCell ref="E3:F3"/>
    <mergeCell ref="E4:F4"/>
    <mergeCell ref="E5:F5"/>
    <mergeCell ref="G2:H2"/>
    <mergeCell ref="G3:H3"/>
    <mergeCell ref="G4:H4"/>
    <mergeCell ref="G5:H5"/>
    <mergeCell ref="J2:M2"/>
    <mergeCell ref="J3:M3"/>
    <mergeCell ref="J4:M4"/>
  </mergeCells>
  <printOptions/>
  <pageMargins left="0.7" right="0.7" top="0.75" bottom="0.75" header="0.3" footer="0.3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37/2022 MŠ Mateřídouška</dc:title>
  <dc:subject/>
  <dc:creator>Verlag Dashőfer, s.r.o.</dc:creator>
  <cp:keywords/>
  <dc:description/>
  <cp:lastModifiedBy>pc</cp:lastModifiedBy>
  <dcterms:created xsi:type="dcterms:W3CDTF">2022-10-25T09:33:35Z</dcterms:created>
  <dcterms:modified xsi:type="dcterms:W3CDTF">2022-10-25T09:34:03Z</dcterms:modified>
  <cp:category/>
  <cp:version/>
  <cp:contentType/>
  <cp:contentStatus/>
</cp:coreProperties>
</file>