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OZPOČTY\Rozpočty_2023\JUrdin\"/>
    </mc:Choice>
  </mc:AlternateContent>
  <xr:revisionPtr revIDLastSave="0" documentId="8_{ACCFFB26-54B9-429E-9319-63D556783781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52023_1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052023_101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052023_101 Pol'!$A$1:$Y$96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3" i="1" l="1"/>
  <c r="I62" i="1"/>
  <c r="I19" i="1" s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86" i="12"/>
  <c r="BA84" i="12"/>
  <c r="BA83" i="12"/>
  <c r="BA80" i="12"/>
  <c r="BA78" i="12"/>
  <c r="BA76" i="12"/>
  <c r="BA74" i="12"/>
  <c r="G8" i="12"/>
  <c r="K8" i="12"/>
  <c r="O8" i="12"/>
  <c r="G9" i="12"/>
  <c r="M9" i="12" s="1"/>
  <c r="M8" i="12" s="1"/>
  <c r="I9" i="12"/>
  <c r="I8" i="12" s="1"/>
  <c r="K9" i="12"/>
  <c r="O9" i="12"/>
  <c r="Q9" i="12"/>
  <c r="Q8" i="12" s="1"/>
  <c r="V9" i="12"/>
  <c r="V8" i="12" s="1"/>
  <c r="G11" i="12"/>
  <c r="K11" i="12"/>
  <c r="O11" i="12"/>
  <c r="Q11" i="12"/>
  <c r="V11" i="12"/>
  <c r="G12" i="12"/>
  <c r="I12" i="12"/>
  <c r="I11" i="12" s="1"/>
  <c r="K12" i="12"/>
  <c r="M12" i="12"/>
  <c r="M11" i="12" s="1"/>
  <c r="O12" i="12"/>
  <c r="Q12" i="12"/>
  <c r="V12" i="12"/>
  <c r="G14" i="12"/>
  <c r="G15" i="12"/>
  <c r="I15" i="12"/>
  <c r="I14" i="12" s="1"/>
  <c r="K15" i="12"/>
  <c r="M15" i="12"/>
  <c r="O15" i="12"/>
  <c r="Q15" i="12"/>
  <c r="Q14" i="12" s="1"/>
  <c r="V15" i="12"/>
  <c r="G18" i="12"/>
  <c r="I18" i="12"/>
  <c r="K18" i="12"/>
  <c r="K14" i="12" s="1"/>
  <c r="M18" i="12"/>
  <c r="O18" i="12"/>
  <c r="O14" i="12" s="1"/>
  <c r="Q18" i="12"/>
  <c r="V18" i="12"/>
  <c r="V14" i="12" s="1"/>
  <c r="G21" i="12"/>
  <c r="I21" i="12"/>
  <c r="K21" i="12"/>
  <c r="M21" i="12"/>
  <c r="O21" i="12"/>
  <c r="Q21" i="12"/>
  <c r="V21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K28" i="12"/>
  <c r="O28" i="12"/>
  <c r="Q28" i="12"/>
  <c r="V28" i="12"/>
  <c r="G29" i="12"/>
  <c r="I29" i="12"/>
  <c r="I28" i="12" s="1"/>
  <c r="K29" i="12"/>
  <c r="M29" i="12"/>
  <c r="M28" i="12" s="1"/>
  <c r="O29" i="12"/>
  <c r="Q29" i="12"/>
  <c r="V29" i="12"/>
  <c r="G30" i="12"/>
  <c r="K30" i="12"/>
  <c r="O30" i="12"/>
  <c r="V30" i="12"/>
  <c r="G31" i="12"/>
  <c r="I31" i="12"/>
  <c r="I30" i="12" s="1"/>
  <c r="K31" i="12"/>
  <c r="M31" i="12"/>
  <c r="M30" i="12" s="1"/>
  <c r="O31" i="12"/>
  <c r="Q31" i="12"/>
  <c r="Q30" i="12" s="1"/>
  <c r="V31" i="12"/>
  <c r="G32" i="12"/>
  <c r="K32" i="12"/>
  <c r="O32" i="12"/>
  <c r="V32" i="12"/>
  <c r="G33" i="12"/>
  <c r="I33" i="12"/>
  <c r="I32" i="12" s="1"/>
  <c r="K33" i="12"/>
  <c r="M33" i="12"/>
  <c r="M32" i="12" s="1"/>
  <c r="O33" i="12"/>
  <c r="Q33" i="12"/>
  <c r="Q32" i="12" s="1"/>
  <c r="V33" i="12"/>
  <c r="O34" i="12"/>
  <c r="G35" i="12"/>
  <c r="I35" i="12"/>
  <c r="I34" i="12" s="1"/>
  <c r="K35" i="12"/>
  <c r="M35" i="12"/>
  <c r="O35" i="12"/>
  <c r="Q35" i="12"/>
  <c r="Q34" i="12" s="1"/>
  <c r="V35" i="12"/>
  <c r="G36" i="12"/>
  <c r="G34" i="12" s="1"/>
  <c r="I36" i="12"/>
  <c r="K36" i="12"/>
  <c r="K34" i="12" s="1"/>
  <c r="O36" i="12"/>
  <c r="Q36" i="12"/>
  <c r="V36" i="12"/>
  <c r="V34" i="12" s="1"/>
  <c r="G38" i="12"/>
  <c r="I38" i="12"/>
  <c r="K38" i="12"/>
  <c r="M38" i="12"/>
  <c r="O38" i="12"/>
  <c r="Q38" i="12"/>
  <c r="V38" i="12"/>
  <c r="G40" i="12"/>
  <c r="K40" i="12"/>
  <c r="O40" i="12"/>
  <c r="V40" i="12"/>
  <c r="G41" i="12"/>
  <c r="I41" i="12"/>
  <c r="I40" i="12" s="1"/>
  <c r="K41" i="12"/>
  <c r="M41" i="12"/>
  <c r="M40" i="12" s="1"/>
  <c r="O41" i="12"/>
  <c r="Q41" i="12"/>
  <c r="Q40" i="12" s="1"/>
  <c r="V41" i="12"/>
  <c r="G42" i="12"/>
  <c r="K42" i="12"/>
  <c r="G43" i="12"/>
  <c r="I43" i="12"/>
  <c r="I42" i="12" s="1"/>
  <c r="K43" i="12"/>
  <c r="M43" i="12"/>
  <c r="M42" i="12" s="1"/>
  <c r="O43" i="12"/>
  <c r="Q43" i="12"/>
  <c r="Q42" i="12" s="1"/>
  <c r="V43" i="12"/>
  <c r="G51" i="12"/>
  <c r="M51" i="12" s="1"/>
  <c r="I51" i="12"/>
  <c r="K51" i="12"/>
  <c r="O51" i="12"/>
  <c r="O42" i="12" s="1"/>
  <c r="Q51" i="12"/>
  <c r="V51" i="12"/>
  <c r="V42" i="12" s="1"/>
  <c r="I52" i="12"/>
  <c r="Q52" i="12"/>
  <c r="G53" i="12"/>
  <c r="G52" i="12" s="1"/>
  <c r="I53" i="12"/>
  <c r="K53" i="12"/>
  <c r="K52" i="12" s="1"/>
  <c r="O53" i="12"/>
  <c r="O52" i="12" s="1"/>
  <c r="Q53" i="12"/>
  <c r="V53" i="12"/>
  <c r="V52" i="12" s="1"/>
  <c r="G56" i="12"/>
  <c r="G55" i="12" s="1"/>
  <c r="I56" i="12"/>
  <c r="K56" i="12"/>
  <c r="K55" i="12" s="1"/>
  <c r="O56" i="12"/>
  <c r="O55" i="12" s="1"/>
  <c r="Q56" i="12"/>
  <c r="V56" i="12"/>
  <c r="V55" i="12" s="1"/>
  <c r="G57" i="12"/>
  <c r="I57" i="12"/>
  <c r="I55" i="12" s="1"/>
  <c r="K57" i="12"/>
  <c r="M57" i="12"/>
  <c r="O57" i="12"/>
  <c r="Q57" i="12"/>
  <c r="Q55" i="12" s="1"/>
  <c r="V57" i="12"/>
  <c r="K59" i="12"/>
  <c r="G60" i="12"/>
  <c r="I60" i="12"/>
  <c r="I59" i="12" s="1"/>
  <c r="K60" i="12"/>
  <c r="M60" i="12"/>
  <c r="O60" i="12"/>
  <c r="Q60" i="12"/>
  <c r="Q59" i="12" s="1"/>
  <c r="V60" i="12"/>
  <c r="G61" i="12"/>
  <c r="G59" i="12" s="1"/>
  <c r="I61" i="12"/>
  <c r="K61" i="12"/>
  <c r="O61" i="12"/>
  <c r="O59" i="12" s="1"/>
  <c r="Q61" i="12"/>
  <c r="V61" i="12"/>
  <c r="V59" i="12" s="1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Q63" i="12"/>
  <c r="V63" i="12"/>
  <c r="G65" i="12"/>
  <c r="G64" i="12" s="1"/>
  <c r="I65" i="12"/>
  <c r="I64" i="12" s="1"/>
  <c r="K65" i="12"/>
  <c r="K64" i="12" s="1"/>
  <c r="O65" i="12"/>
  <c r="O64" i="12" s="1"/>
  <c r="Q65" i="12"/>
  <c r="V65" i="12"/>
  <c r="V64" i="12" s="1"/>
  <c r="G66" i="12"/>
  <c r="I66" i="12"/>
  <c r="K66" i="12"/>
  <c r="M66" i="12"/>
  <c r="O66" i="12"/>
  <c r="Q66" i="12"/>
  <c r="Q64" i="12" s="1"/>
  <c r="V66" i="12"/>
  <c r="G67" i="12"/>
  <c r="I67" i="12"/>
  <c r="K67" i="12"/>
  <c r="M67" i="12"/>
  <c r="O67" i="12"/>
  <c r="Q67" i="12"/>
  <c r="V67" i="12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1" i="12"/>
  <c r="I71" i="12"/>
  <c r="K71" i="12"/>
  <c r="M71" i="12"/>
  <c r="O71" i="12"/>
  <c r="Q71" i="12"/>
  <c r="V71" i="12"/>
  <c r="G72" i="12"/>
  <c r="V72" i="12"/>
  <c r="G73" i="12"/>
  <c r="M73" i="12" s="1"/>
  <c r="M72" i="12" s="1"/>
  <c r="I73" i="12"/>
  <c r="I72" i="12" s="1"/>
  <c r="K73" i="12"/>
  <c r="O73" i="12"/>
  <c r="Q73" i="12"/>
  <c r="Q72" i="12" s="1"/>
  <c r="V73" i="12"/>
  <c r="G75" i="12"/>
  <c r="M75" i="12" s="1"/>
  <c r="I75" i="12"/>
  <c r="K75" i="12"/>
  <c r="K72" i="12" s="1"/>
  <c r="O75" i="12"/>
  <c r="O72" i="12" s="1"/>
  <c r="Q75" i="12"/>
  <c r="V75" i="12"/>
  <c r="G77" i="12"/>
  <c r="I77" i="12"/>
  <c r="K77" i="12"/>
  <c r="M77" i="12"/>
  <c r="O77" i="12"/>
  <c r="Q77" i="12"/>
  <c r="V77" i="12"/>
  <c r="G79" i="12"/>
  <c r="I79" i="12"/>
  <c r="K79" i="12"/>
  <c r="M79" i="12"/>
  <c r="O79" i="12"/>
  <c r="Q79" i="12"/>
  <c r="V79" i="12"/>
  <c r="I81" i="12"/>
  <c r="O81" i="12"/>
  <c r="Q81" i="12"/>
  <c r="G82" i="12"/>
  <c r="M82" i="12" s="1"/>
  <c r="M81" i="12" s="1"/>
  <c r="I82" i="12"/>
  <c r="K82" i="12"/>
  <c r="K81" i="12" s="1"/>
  <c r="O82" i="12"/>
  <c r="Q82" i="12"/>
  <c r="V82" i="12"/>
  <c r="V81" i="12" s="1"/>
  <c r="AE86" i="12"/>
  <c r="AF86" i="12"/>
  <c r="I20" i="1"/>
  <c r="I18" i="1"/>
  <c r="I17" i="1"/>
  <c r="I16" i="1"/>
  <c r="F42" i="1"/>
  <c r="G42" i="1"/>
  <c r="G25" i="1" s="1"/>
  <c r="A25" i="1" s="1"/>
  <c r="H41" i="1"/>
  <c r="I41" i="1" s="1"/>
  <c r="H40" i="1"/>
  <c r="I40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I64" i="1" l="1"/>
  <c r="J63" i="1" s="1"/>
  <c r="G26" i="1"/>
  <c r="A26" i="1"/>
  <c r="G28" i="1"/>
  <c r="G23" i="1"/>
  <c r="A23" i="1" s="1"/>
  <c r="M14" i="12"/>
  <c r="G81" i="12"/>
  <c r="M53" i="12"/>
  <c r="M52" i="12" s="1"/>
  <c r="M36" i="12"/>
  <c r="M34" i="12" s="1"/>
  <c r="M65" i="12"/>
  <c r="M64" i="12" s="1"/>
  <c r="M56" i="12"/>
  <c r="M55" i="12" s="1"/>
  <c r="M61" i="12"/>
  <c r="M59" i="12" s="1"/>
  <c r="I21" i="1"/>
  <c r="J39" i="1"/>
  <c r="J42" i="1" s="1"/>
  <c r="J41" i="1"/>
  <c r="J40" i="1"/>
  <c r="H42" i="1"/>
  <c r="J57" i="1" l="1"/>
  <c r="J49" i="1"/>
  <c r="J55" i="1"/>
  <c r="J62" i="1"/>
  <c r="J58" i="1"/>
  <c r="J51" i="1"/>
  <c r="J54" i="1"/>
  <c r="J60" i="1"/>
  <c r="J53" i="1"/>
  <c r="J50" i="1"/>
  <c r="J52" i="1"/>
  <c r="J61" i="1"/>
  <c r="J59" i="1"/>
  <c r="J56" i="1"/>
  <c r="A24" i="1"/>
  <c r="G24" i="1"/>
  <c r="A27" i="1"/>
  <c r="J64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</author>
  </authors>
  <commentList>
    <comment ref="S6" authorId="0" shapeId="0" xr:uid="{1F188A10-7DB3-46C5-87D0-79B78199D43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D1F93E-DAD7-4094-86BD-4DAAC6CCD6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<sst xmlns="http://schemas.openxmlformats.org/spreadsheetml/2006/main" count="556" uniqueCount="237">
  <si>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</si>
  <si>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</si>
  <si>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</si>
  <si>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</si>
  <si>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</si>
  <si>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</si>
  <si>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</si>
  <si>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</si>
  <si>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</si>
  <si>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</si>
  <si>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</si>
  <si>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</si>
  <si>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</si>
  <si>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</si>
  <si>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</si>
  <si>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</si>
  <si>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</si>
  <si>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</si>
  <si>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</si>
  <si>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</si>
  <si>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</si>
  <si>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</si>
  <si>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</si>
  <si>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</si>
  <si>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</si>
  <si>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</si>
  <si>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</si>
  <si>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</si>
  <si>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</si>
  <si>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</si>
  <si>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</si>
  <si>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</si>
  <si>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</si>
  <si>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</si>
  <si>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</si>
  <si>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</si>
  <si>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</si>
  <si>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</si>
  <si>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</si>
  <si>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</si>
  <si>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</si>
  <si>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</si>
  <si>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</si>
  <si>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052023_101</t>
  </si>
  <si>
    <t>Výměna výtahu</t>
  </si>
  <si>
    <t>01</t>
  </si>
  <si>
    <t>Objekt:</t>
  </si>
  <si>
    <t>Rozpočet:</t>
  </si>
  <si>
    <t>052023_1</t>
  </si>
  <si>
    <t>Frýdek Mistek, Frýdlantská 158 - VÝMĚNA VÝTAHU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</si>
  <si>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</si>
  <si>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</si>
  <si>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</si>
  <si>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</si>
  <si>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</si>
  <si>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</si>
  <si>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</si>
  <si>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</si>
  <si>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</si>
  <si>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</si>
  <si>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</si>
  <si>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</si>
  <si>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</si>
  <si>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</si>
  <si>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</si>
  <si>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</si>
  <si>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</si>
  <si>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</si>
  <si>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</si>
  <si>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</si>
  <si>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</si>
  <si>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</si>
  <si>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</si>
  <si>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783</t>
  </si>
  <si>
    <t>Nátěry</t>
  </si>
  <si>
    <t>784</t>
  </si>
  <si>
    <t>Malby</t>
  </si>
  <si>
    <t>M33</t>
  </si>
  <si>
    <t>Dopravní zařízení a vah-výtahy</t>
  </si>
  <si>
    <t>D96</t>
  </si>
  <si>
    <t>Přesuny suti a vybouraných hmot</t>
  </si>
  <si>
    <t>PSU</t>
  </si>
  <si>
    <t>VN</t>
  </si>
  <si>
    <t>ON</t>
  </si>
  <si>
    <t>#TypZaznamu#</t>
  </si>
  <si>
    <t>052023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</si>
  <si>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</si>
  <si>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</si>
  <si>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</si>
  <si>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</si>
  <si>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</si>
  <si>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</si>
  <si>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</si>
  <si>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</si>
  <si>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</si>
  <si>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</si>
  <si>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</si>
  <si>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</si>
  <si>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</si>
  <si>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</si>
  <si>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</si>
  <si>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</si>
  <si>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</si>
  <si>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</si>
  <si>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</si>
  <si>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</si>
  <si>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</si>
  <si>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</si>
  <si>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</si>
  <si>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</si>
  <si>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</si>
  <si>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</si>
  <si>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</si>
  <si>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340239211R00</t>
  </si>
  <si>
    <t>Zazdívka otvorů pl.4 m2,cihlami tl.zdi do 10 cm</t>
  </si>
  <si>
    <t>m2</t>
  </si>
  <si>
    <t>RTS 23/ II</t>
  </si>
  <si>
    <t>Práce</t>
  </si>
  <si>
    <t>Běžná</t>
  </si>
  <si>
    <t>POL1_</t>
  </si>
  <si>
    <t>1,20*2,20</t>
  </si>
  <si>
    <t>VV</t>
  </si>
  <si>
    <t>347051422R00</t>
  </si>
  <si>
    <t>Stěna šachty tl.65 mm,2xCW,1xopl.,deska RF 15 mm</t>
  </si>
  <si>
    <t>1,75*(1,30+47,39)</t>
  </si>
  <si>
    <t>612421626R00</t>
  </si>
  <si>
    <t>Omítka vnitřní zdiva, MVC, hladká</t>
  </si>
  <si>
    <t>vni stěny šachty : (1,77+1,75)*2*48,69</t>
  </si>
  <si>
    <t>-0,90*2,00*16</t>
  </si>
  <si>
    <t>612425931R00</t>
  </si>
  <si>
    <t>Omítka vápenná vnitřního ostění - štuková</t>
  </si>
  <si>
    <t xml:space="preserve">úprava ostění kolem dveří v nástupištích : </t>
  </si>
  <si>
    <t>(1,20+2,10*2)*0,50*16</t>
  </si>
  <si>
    <t>612473182R00</t>
  </si>
  <si>
    <t>Omítka vnitř.zdiva ze such.směsi, štuková</t>
  </si>
  <si>
    <t>včetně postřiku a jádrové omítky.</t>
  </si>
  <si>
    <t>POP</t>
  </si>
  <si>
    <t>zazděné dveře : 1,50*2,50</t>
  </si>
  <si>
    <t>612473186R00</t>
  </si>
  <si>
    <t>Příplatek za zabudované rohovníky, stěny</t>
  </si>
  <si>
    <t>m</t>
  </si>
  <si>
    <t>(1,20+2,10*2)*2*16</t>
  </si>
  <si>
    <t>612481211RU1</t>
  </si>
  <si>
    <t>Montáž výztužné sítě(perlinky)do stěrky-vnit.stěny včetně výztužné sítě a stěrkového tmelu</t>
  </si>
  <si>
    <t>43,20+3,75</t>
  </si>
  <si>
    <t>631</t>
  </si>
  <si>
    <t>Napojení podlahy od výtahových dveří na stávající podlahu</t>
  </si>
  <si>
    <t>kpl</t>
  </si>
  <si>
    <t>Vlastní</t>
  </si>
  <si>
    <t>Indiv</t>
  </si>
  <si>
    <t>949942101R01</t>
  </si>
  <si>
    <t>Nájem za hydraulickou zvedací plošinu</t>
  </si>
  <si>
    <t>h</t>
  </si>
  <si>
    <t>952901111R00</t>
  </si>
  <si>
    <t>Vyčištění budov o výšce podlaží do 4 m</t>
  </si>
  <si>
    <t>961055111R00</t>
  </si>
  <si>
    <t>Bourání základů železobetonových</t>
  </si>
  <si>
    <t>m3</t>
  </si>
  <si>
    <t>970251100R00</t>
  </si>
  <si>
    <t>Řezání železobetonu hl. řezu 100 mm</t>
  </si>
  <si>
    <t>2,3,4.np : (1,20+2,18*2)*3</t>
  </si>
  <si>
    <t>971052621R00</t>
  </si>
  <si>
    <t>Vybourání otvorů zdi želbet. pl. 4 m2, tl. 10 cm vč. rozřezání na kusy</t>
  </si>
  <si>
    <t>2,3,4.np : 1,20*2,18*3</t>
  </si>
  <si>
    <t>999281114R00</t>
  </si>
  <si>
    <t>Přesun hmot pro opravy a údržbu do výšky 60 m</t>
  </si>
  <si>
    <t>t</t>
  </si>
  <si>
    <t>Přesun hmot</t>
  </si>
  <si>
    <t>POL7_</t>
  </si>
  <si>
    <t>76701</t>
  </si>
  <si>
    <t xml:space="preserve">D+M ocelových prvků vč. povrchové úpravy </t>
  </si>
  <si>
    <t>kg</t>
  </si>
  <si>
    <t xml:space="preserve">popis viz PD, TZ : </t>
  </si>
  <si>
    <t xml:space="preserve">dodávka vč. výroby : </t>
  </si>
  <si>
    <t xml:space="preserve">montáž vč. kotevních prvků : </t>
  </si>
  <si>
    <t xml:space="preserve">vč. povrch.úpravy : </t>
  </si>
  <si>
    <t>nosníky pro vodítka : 675,00</t>
  </si>
  <si>
    <t>podpory pod nárazníky : 187,00</t>
  </si>
  <si>
    <t>plech dna : 250,00</t>
  </si>
  <si>
    <t>998767205R00</t>
  </si>
  <si>
    <t>Přesun hmot pro zámečnické konstr., výšky do 48 m</t>
  </si>
  <si>
    <t>78302</t>
  </si>
  <si>
    <t>Nátěr prohlubně šachty</t>
  </si>
  <si>
    <t>1,75*1,77+(1,75+1,77)*2*2,00</t>
  </si>
  <si>
    <t>784161401R00</t>
  </si>
  <si>
    <t>Penetrace podkladu nátěrem, Klasik, 1 x</t>
  </si>
  <si>
    <t>784165512R00</t>
  </si>
  <si>
    <t>Malba Klasik, bílá, bez penetrace, 2 x</t>
  </si>
  <si>
    <t>(1,77+1,75)*2*48,69+5,00</t>
  </si>
  <si>
    <t>33-1</t>
  </si>
  <si>
    <t>Demontáž stávajícího výtahu vč.nosných prvků vodítek, dělícího pletiva, odvoz, likvidace, poplatek</t>
  </si>
  <si>
    <t>soubor</t>
  </si>
  <si>
    <t>33-2</t>
  </si>
  <si>
    <t>D+M výtahu  vč. nového elektrorozvadeče - specifikace viz TZ a výkresová dokumentace</t>
  </si>
  <si>
    <t>33-3</t>
  </si>
  <si>
    <t>Zaškolení obsluhy výtahu</t>
  </si>
  <si>
    <t>hod</t>
  </si>
  <si>
    <t>33-4</t>
  </si>
  <si>
    <t>Zkouška po ukončení montáže a posouzení shody za účasti technika, zkušební závaží</t>
  </si>
  <si>
    <t>979011111R00</t>
  </si>
  <si>
    <t>Svislá doprava suti a vybour. hmot za 2.NP a 1.PP</t>
  </si>
  <si>
    <t>Přesun suti</t>
  </si>
  <si>
    <t>POL8_</t>
  </si>
  <si>
    <t>979011121R00</t>
  </si>
  <si>
    <t>Příplatek za každé další podlaží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</si>
  <si>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</si>
  <si>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</si>
  <si>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</si>
  <si>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</si>
  <si>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</si>
  <si>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979082121R00</t>
  </si>
  <si>
    <t>Příplatek k vnitrost. dopravě suti za dalších 5 m</t>
  </si>
  <si>
    <t>979990107R00</t>
  </si>
  <si>
    <t xml:space="preserve">Poplatek za uložení suti </t>
  </si>
  <si>
    <t>005121010R</t>
  </si>
  <si>
    <t>Vybudování zařízení staveniště</t>
  </si>
  <si>
    <t>Soubor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</si>
  <si>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</si>
  <si>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</si>
  <si>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</si>
  <si>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</si>
  <si>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</si>
  <si>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</si>
  <si>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</si>
  <si>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</si>
  <si>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</si>
  <si>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</si>
  <si>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</si>
  <si>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</si>
  <si>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</si>
  <si>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</si>
  <si>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</si>
  <si>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včetně trasy elektro-půdorys, výrobních výkresů výtahu, stavební část, vše v elektronické podobě v PDF, DWG, word, XLSX a v papírové podobě v 3 paré s označení skutečné provedení vč. dokladové části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</si>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</sst>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Ekmp2GyNzXoKIxvD40Q2mUm1tek7gSHwYbUih2KWQwdkIuIEdW1iPbSDvdotj25KijR0r8V4KydJkFuHKC8VIA==" saltValue="SYMTVwljlH2HfYbEfVbMb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45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2588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SUMIF(F49:F63,A16,I49:I63)+SUMIF(F49:F63,"PSU",I49:I63)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SUMIF(F49:F63,A17,I49:I63)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SUMIF(F49:F63,A18,I49:I63)</f>
        <v>0</v>
      </c>
      <c r="J18" s="85"/>
    </row>
    <row r="19" spans="1:10" ht="23.25" customHeight="1" x14ac:dyDescent="0.2">
      <c r="A19" s="196" t="s">
        <v>82</v>
      </c>
      <c r="B19" s="38" t="s">
        <v>29</v>
      </c>
      <c r="C19" s="62"/>
      <c r="D19" s="63"/>
      <c r="E19" s="83"/>
      <c r="F19" s="84"/>
      <c r="G19" s="83"/>
      <c r="H19" s="84"/>
      <c r="I19" s="83">
        <f>SUMIF(F49:F63,A19,I49:I63)</f>
        <v>0</v>
      </c>
      <c r="J19" s="85"/>
    </row>
    <row r="20" spans="1:10" ht="23.25" customHeight="1" x14ac:dyDescent="0.2">
      <c r="A20" s="196" t="s">
        <v>83</v>
      </c>
      <c r="B20" s="38" t="s">
        <v>30</v>
      </c>
      <c r="C20" s="62"/>
      <c r="D20" s="63"/>
      <c r="E20" s="83"/>
      <c r="F20" s="84"/>
      <c r="G20" s="83"/>
      <c r="H20" s="84"/>
      <c r="I20" s="83">
        <f>SUMIF(F49:F63,A20,I49:I63)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50</v>
      </c>
      <c r="C39" s="147"/>
      <c r="D39" s="147"/>
      <c r="E39" s="147"/>
      <c r="F39" s="148">
        <f>'01 052023_101 Pol'!AE86</f>
        <v>0</v>
      </c>
      <c r="G39" s="149">
        <f>'01 052023_101 Pol'!AF86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 t="s">
        <v>45</v>
      </c>
      <c r="C40" s="153" t="s">
        <v>44</v>
      </c>
      <c r="D40" s="153"/>
      <c r="E40" s="153"/>
      <c r="F40" s="154">
        <f>'01 052023_101 Pol'!AE86</f>
        <v>0</v>
      </c>
      <c r="G40" s="155">
        <f>'01 052023_101 Pol'!AF86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">
      <c r="A41" s="136">
        <v>3</v>
      </c>
      <c r="B41" s="157" t="s">
        <v>43</v>
      </c>
      <c r="C41" s="147" t="s">
        <v>44</v>
      </c>
      <c r="D41" s="147"/>
      <c r="E41" s="147"/>
      <c r="F41" s="158">
        <f>'01 052023_101 Pol'!AE86</f>
        <v>0</v>
      </c>
      <c r="G41" s="150">
        <f>'01 052023_101 Pol'!AF86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 x14ac:dyDescent="0.2">
      <c r="A42" s="136"/>
      <c r="B42" s="159" t="s">
        <v>51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 x14ac:dyDescent="0.25">
      <c r="B46" s="175" t="s">
        <v>53</v>
      </c>
    </row>
    <row r="48" spans="1:10" ht="25.5" customHeight="1" x14ac:dyDescent="0.2">
      <c r="A48" s="177"/>
      <c r="B48" s="180" t="s">
        <v>18</v>
      </c>
      <c r="C48" s="180" t="s">
        <v>6</v>
      </c>
      <c r="D48" s="181"/>
      <c r="E48" s="181"/>
      <c r="F48" s="182" t="s">
        <v>54</v>
      </c>
      <c r="G48" s="182"/>
      <c r="H48" s="182"/>
      <c r="I48" s="182" t="s">
        <v>31</v>
      </c>
      <c r="J48" s="182" t="s">
        <v>0</v>
      </c>
    </row>
    <row r="49" spans="1:10" ht="36.75" customHeight="1" x14ac:dyDescent="0.2">
      <c r="A49" s="178"/>
      <c r="B49" s="183" t="s">
        <v>55</v>
      </c>
      <c r="C49" s="184" t="s">
        <v>56</v>
      </c>
      <c r="D49" s="185"/>
      <c r="E49" s="185"/>
      <c r="F49" s="192" t="s">
        <v>26</v>
      </c>
      <c r="G49" s="193"/>
      <c r="H49" s="193"/>
      <c r="I49" s="193">
        <f>'01 052023_101 Pol'!G8</f>
        <v>0</v>
      </c>
      <c r="J49" s="189" t="str">
        <f>IF(I64=0,"",I49/I64*100)</f>
        <v/>
      </c>
    </row>
    <row r="50" spans="1:10" ht="36.75" customHeight="1" x14ac:dyDescent="0.2">
      <c r="A50" s="178"/>
      <c r="B50" s="183" t="s">
        <v>57</v>
      </c>
      <c r="C50" s="184" t="s">
        <v>58</v>
      </c>
      <c r="D50" s="185"/>
      <c r="E50" s="185"/>
      <c r="F50" s="192" t="s">
        <v>26</v>
      </c>
      <c r="G50" s="193"/>
      <c r="H50" s="193"/>
      <c r="I50" s="193">
        <f>'01 052023_101 Pol'!G11</f>
        <v>0</v>
      </c>
      <c r="J50" s="189" t="str">
        <f>IF(I64=0,"",I50/I64*100)</f>
        <v/>
      </c>
    </row>
    <row r="51" spans="1:10" ht="36.75" customHeight="1" x14ac:dyDescent="0.2">
      <c r="A51" s="178"/>
      <c r="B51" s="183" t="s">
        <v>59</v>
      </c>
      <c r="C51" s="184" t="s">
        <v>60</v>
      </c>
      <c r="D51" s="185"/>
      <c r="E51" s="185"/>
      <c r="F51" s="192" t="s">
        <v>26</v>
      </c>
      <c r="G51" s="193"/>
      <c r="H51" s="193"/>
      <c r="I51" s="193">
        <f>'01 052023_101 Pol'!G14</f>
        <v>0</v>
      </c>
      <c r="J51" s="189" t="str">
        <f>IF(I64=0,"",I51/I64*100)</f>
        <v/>
      </c>
    </row>
    <row r="52" spans="1:10" ht="36.75" customHeight="1" x14ac:dyDescent="0.2">
      <c r="A52" s="178"/>
      <c r="B52" s="183" t="s">
        <v>61</v>
      </c>
      <c r="C52" s="184" t="s">
        <v>62</v>
      </c>
      <c r="D52" s="185"/>
      <c r="E52" s="185"/>
      <c r="F52" s="192" t="s">
        <v>26</v>
      </c>
      <c r="G52" s="193"/>
      <c r="H52" s="193"/>
      <c r="I52" s="193">
        <f>'01 052023_101 Pol'!G28</f>
        <v>0</v>
      </c>
      <c r="J52" s="189" t="str">
        <f>IF(I64=0,"",I52/I64*100)</f>
        <v/>
      </c>
    </row>
    <row r="53" spans="1:10" ht="36.75" customHeight="1" x14ac:dyDescent="0.2">
      <c r="A53" s="178"/>
      <c r="B53" s="183" t="s">
        <v>63</v>
      </c>
      <c r="C53" s="184" t="s">
        <v>64</v>
      </c>
      <c r="D53" s="185"/>
      <c r="E53" s="185"/>
      <c r="F53" s="192" t="s">
        <v>26</v>
      </c>
      <c r="G53" s="193"/>
      <c r="H53" s="193"/>
      <c r="I53" s="193">
        <f>'01 052023_101 Pol'!G30</f>
        <v>0</v>
      </c>
      <c r="J53" s="189" t="str">
        <f>IF(I64=0,"",I53/I64*100)</f>
        <v/>
      </c>
    </row>
    <row r="54" spans="1:10" ht="36.75" customHeight="1" x14ac:dyDescent="0.2">
      <c r="A54" s="178"/>
      <c r="B54" s="183" t="s">
        <v>65</v>
      </c>
      <c r="C54" s="184" t="s">
        <v>66</v>
      </c>
      <c r="D54" s="185"/>
      <c r="E54" s="185"/>
      <c r="F54" s="192" t="s">
        <v>26</v>
      </c>
      <c r="G54" s="193"/>
      <c r="H54" s="193"/>
      <c r="I54" s="193">
        <f>'01 052023_101 Pol'!G32</f>
        <v>0</v>
      </c>
      <c r="J54" s="189" t="str">
        <f>IF(I64=0,"",I54/I64*100)</f>
        <v/>
      </c>
    </row>
    <row r="55" spans="1:10" ht="36.75" customHeight="1" x14ac:dyDescent="0.2">
      <c r="A55" s="178"/>
      <c r="B55" s="183" t="s">
        <v>67</v>
      </c>
      <c r="C55" s="184" t="s">
        <v>68</v>
      </c>
      <c r="D55" s="185"/>
      <c r="E55" s="185"/>
      <c r="F55" s="192" t="s">
        <v>26</v>
      </c>
      <c r="G55" s="193"/>
      <c r="H55" s="193"/>
      <c r="I55" s="193">
        <f>'01 052023_101 Pol'!G34</f>
        <v>0</v>
      </c>
      <c r="J55" s="189" t="str">
        <f>IF(I64=0,"",I55/I64*100)</f>
        <v/>
      </c>
    </row>
    <row r="56" spans="1:10" ht="36.75" customHeight="1" x14ac:dyDescent="0.2">
      <c r="A56" s="178"/>
      <c r="B56" s="183" t="s">
        <v>69</v>
      </c>
      <c r="C56" s="184" t="s">
        <v>70</v>
      </c>
      <c r="D56" s="185"/>
      <c r="E56" s="185"/>
      <c r="F56" s="192" t="s">
        <v>26</v>
      </c>
      <c r="G56" s="193"/>
      <c r="H56" s="193"/>
      <c r="I56" s="193">
        <f>'01 052023_101 Pol'!G40</f>
        <v>0</v>
      </c>
      <c r="J56" s="189" t="str">
        <f>IF(I64=0,"",I56/I64*100)</f>
        <v/>
      </c>
    </row>
    <row r="57" spans="1:10" ht="36.75" customHeight="1" x14ac:dyDescent="0.2">
      <c r="A57" s="178"/>
      <c r="B57" s="183" t="s">
        <v>71</v>
      </c>
      <c r="C57" s="184" t="s">
        <v>72</v>
      </c>
      <c r="D57" s="185"/>
      <c r="E57" s="185"/>
      <c r="F57" s="192" t="s">
        <v>27</v>
      </c>
      <c r="G57" s="193"/>
      <c r="H57" s="193"/>
      <c r="I57" s="193">
        <f>'01 052023_101 Pol'!G42</f>
        <v>0</v>
      </c>
      <c r="J57" s="189" t="str">
        <f>IF(I64=0,"",I57/I64*100)</f>
        <v/>
      </c>
    </row>
    <row r="58" spans="1:10" ht="36.75" customHeight="1" x14ac:dyDescent="0.2">
      <c r="A58" s="178"/>
      <c r="B58" s="183" t="s">
        <v>73</v>
      </c>
      <c r="C58" s="184" t="s">
        <v>74</v>
      </c>
      <c r="D58" s="185"/>
      <c r="E58" s="185"/>
      <c r="F58" s="192" t="s">
        <v>27</v>
      </c>
      <c r="G58" s="193"/>
      <c r="H58" s="193"/>
      <c r="I58" s="193">
        <f>'01 052023_101 Pol'!G52</f>
        <v>0</v>
      </c>
      <c r="J58" s="189" t="str">
        <f>IF(I64=0,"",I58/I64*100)</f>
        <v/>
      </c>
    </row>
    <row r="59" spans="1:10" ht="36.75" customHeight="1" x14ac:dyDescent="0.2">
      <c r="A59" s="178"/>
      <c r="B59" s="183" t="s">
        <v>75</v>
      </c>
      <c r="C59" s="184" t="s">
        <v>76</v>
      </c>
      <c r="D59" s="185"/>
      <c r="E59" s="185"/>
      <c r="F59" s="192" t="s">
        <v>27</v>
      </c>
      <c r="G59" s="193"/>
      <c r="H59" s="193"/>
      <c r="I59" s="193">
        <f>'01 052023_101 Pol'!G55</f>
        <v>0</v>
      </c>
      <c r="J59" s="189" t="str">
        <f>IF(I64=0,"",I59/I64*100)</f>
        <v/>
      </c>
    </row>
    <row r="60" spans="1:10" ht="36.75" customHeight="1" x14ac:dyDescent="0.2">
      <c r="A60" s="178"/>
      <c r="B60" s="183" t="s">
        <v>77</v>
      </c>
      <c r="C60" s="184" t="s">
        <v>78</v>
      </c>
      <c r="D60" s="185"/>
      <c r="E60" s="185"/>
      <c r="F60" s="192" t="s">
        <v>28</v>
      </c>
      <c r="G60" s="193"/>
      <c r="H60" s="193"/>
      <c r="I60" s="193">
        <f>'01 052023_101 Pol'!G59</f>
        <v>0</v>
      </c>
      <c r="J60" s="189" t="str">
        <f>IF(I64=0,"",I60/I64*100)</f>
        <v/>
      </c>
    </row>
    <row r="61" spans="1:10" ht="36.75" customHeight="1" x14ac:dyDescent="0.2">
      <c r="A61" s="178"/>
      <c r="B61" s="183" t="s">
        <v>79</v>
      </c>
      <c r="C61" s="184" t="s">
        <v>80</v>
      </c>
      <c r="D61" s="185"/>
      <c r="E61" s="185"/>
      <c r="F61" s="192" t="s">
        <v>81</v>
      </c>
      <c r="G61" s="193"/>
      <c r="H61" s="193"/>
      <c r="I61" s="193">
        <f>'01 052023_101 Pol'!G64</f>
        <v>0</v>
      </c>
      <c r="J61" s="189" t="str">
        <f>IF(I64=0,"",I61/I64*100)</f>
        <v/>
      </c>
    </row>
    <row r="62" spans="1:10" ht="36.75" customHeight="1" x14ac:dyDescent="0.2">
      <c r="A62" s="178"/>
      <c r="B62" s="183" t="s">
        <v>82</v>
      </c>
      <c r="C62" s="184" t="s">
        <v>29</v>
      </c>
      <c r="D62" s="185"/>
      <c r="E62" s="185"/>
      <c r="F62" s="192" t="s">
        <v>82</v>
      </c>
      <c r="G62" s="193"/>
      <c r="H62" s="193"/>
      <c r="I62" s="193">
        <f>'01 052023_101 Pol'!G72</f>
        <v>0</v>
      </c>
      <c r="J62" s="189" t="str">
        <f>IF(I64=0,"",I62/I64*100)</f>
        <v/>
      </c>
    </row>
    <row r="63" spans="1:10" ht="36.75" customHeight="1" x14ac:dyDescent="0.2">
      <c r="A63" s="178"/>
      <c r="B63" s="183" t="s">
        <v>83</v>
      </c>
      <c r="C63" s="184" t="s">
        <v>30</v>
      </c>
      <c r="D63" s="185"/>
      <c r="E63" s="185"/>
      <c r="F63" s="192" t="s">
        <v>83</v>
      </c>
      <c r="G63" s="193"/>
      <c r="H63" s="193"/>
      <c r="I63" s="193">
        <f>'01 052023_101 Pol'!G81</f>
        <v>0</v>
      </c>
      <c r="J63" s="189" t="str">
        <f>IF(I64=0,"",I63/I64*100)</f>
        <v/>
      </c>
    </row>
    <row r="64" spans="1:10" ht="25.5" customHeight="1" x14ac:dyDescent="0.2">
      <c r="A64" s="179"/>
      <c r="B64" s="186" t="s">
        <v>1</v>
      </c>
      <c r="C64" s="187"/>
      <c r="D64" s="188"/>
      <c r="E64" s="188"/>
      <c r="F64" s="194"/>
      <c r="G64" s="195"/>
      <c r="H64" s="195"/>
      <c r="I64" s="195">
        <f>SUM(I49:I63)</f>
        <v>0</v>
      </c>
      <c r="J64" s="190">
        <f>SUM(J49:J63)</f>
        <v>0</v>
      </c>
    </row>
    <row r="65" spans="6:10" x14ac:dyDescent="0.2">
      <c r="F65" s="135"/>
      <c r="G65" s="135"/>
      <c r="H65" s="135"/>
      <c r="I65" s="135"/>
      <c r="J65" s="191"/>
    </row>
    <row r="66" spans="6:10" x14ac:dyDescent="0.2">
      <c r="F66" s="135"/>
      <c r="G66" s="135"/>
      <c r="H66" s="135"/>
      <c r="I66" s="135"/>
      <c r="J66" s="191"/>
    </row>
    <row r="67" spans="6:10" x14ac:dyDescent="0.2">
      <c r="F67" s="135"/>
      <c r="G67" s="135"/>
      <c r="H67" s="135"/>
      <c r="I67" s="135"/>
      <c r="J67" s="191"/>
    </row>
  </sheetData>
  <sheetProtection algorithmName="SHA-512" hashValue="o33VLMfSlcMxkjRIzVcas+nf8/3T6F9vGmb5fqVK3CNnXti0rW0gmoauGnr/+KnWo+wFoWmNZK+3/3Og1+J/JQ==" saltValue="vLTaY/EYrrXm+aKJ5eKG7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vzhZ6JZuy5kBaPUBm8kcvvQAPebrgjYZjOBeNR19PsjPYuyzwZVvGjeS7hoJb6cnILXgsBjO/Odex45jvX73Vw==" saltValue="d72v6ew3UkJB6OqUoWt4B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9D70-D246-45F8-B4A0-2B4E9451159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84</v>
      </c>
    </row>
    <row r="2" spans="1:60" ht="24.95" customHeight="1" x14ac:dyDescent="0.2">
      <c r="A2" s="198" t="s">
        <v>8</v>
      </c>
      <c r="B2" s="49" t="s">
        <v>85</v>
      </c>
      <c r="C2" s="201" t="s">
        <v>49</v>
      </c>
      <c r="D2" s="199"/>
      <c r="E2" s="199"/>
      <c r="F2" s="199"/>
      <c r="G2" s="200"/>
      <c r="AG2" t="s">
        <v>86</v>
      </c>
    </row>
    <row r="3" spans="1:60" ht="24.95" customHeight="1" x14ac:dyDescent="0.2">
      <c r="A3" s="198" t="s">
        <v>9</v>
      </c>
      <c r="B3" s="49" t="s">
        <v>45</v>
      </c>
      <c r="C3" s="201" t="s">
        <v>44</v>
      </c>
      <c r="D3" s="199"/>
      <c r="E3" s="199"/>
      <c r="F3" s="199"/>
      <c r="G3" s="200"/>
      <c r="AC3" s="176" t="s">
        <v>86</v>
      </c>
      <c r="AG3" t="s">
        <v>87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88</v>
      </c>
    </row>
    <row r="5" spans="1:60" x14ac:dyDescent="0.2">
      <c r="D5" s="10"/>
    </row>
    <row r="6" spans="1:60" ht="38.25" x14ac:dyDescent="0.2">
      <c r="A6" s="208" t="s">
        <v>89</v>
      </c>
      <c r="B6" s="210" t="s">
        <v>90</v>
      </c>
      <c r="C6" s="210" t="s">
        <v>91</v>
      </c>
      <c r="D6" s="209" t="s">
        <v>92</v>
      </c>
      <c r="E6" s="208" t="s">
        <v>93</v>
      </c>
      <c r="F6" s="207" t="s">
        <v>94</v>
      </c>
      <c r="G6" s="208" t="s">
        <v>31</v>
      </c>
      <c r="H6" s="211" t="s">
        <v>32</v>
      </c>
      <c r="I6" s="211" t="s">
        <v>95</v>
      </c>
      <c r="J6" s="211" t="s">
        <v>33</v>
      </c>
      <c r="K6" s="211" t="s">
        <v>96</v>
      </c>
      <c r="L6" s="211" t="s">
        <v>97</v>
      </c>
      <c r="M6" s="211" t="s">
        <v>98</v>
      </c>
      <c r="N6" s="211" t="s">
        <v>99</v>
      </c>
      <c r="O6" s="211" t="s">
        <v>100</v>
      </c>
      <c r="P6" s="211" t="s">
        <v>101</v>
      </c>
      <c r="Q6" s="211" t="s">
        <v>102</v>
      </c>
      <c r="R6" s="211" t="s">
        <v>103</v>
      </c>
      <c r="S6" s="211" t="s">
        <v>104</v>
      </c>
      <c r="T6" s="211" t="s">
        <v>105</v>
      </c>
      <c r="U6" s="211" t="s">
        <v>106</v>
      </c>
      <c r="V6" s="211" t="s">
        <v>107</v>
      </c>
      <c r="W6" s="211" t="s">
        <v>108</v>
      </c>
      <c r="X6" s="211" t="s">
        <v>109</v>
      </c>
      <c r="Y6" s="211" t="s">
        <v>110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9" t="s">
        <v>111</v>
      </c>
      <c r="B8" s="240" t="s">
        <v>55</v>
      </c>
      <c r="C8" s="262" t="s">
        <v>56</v>
      </c>
      <c r="D8" s="241"/>
      <c r="E8" s="242"/>
      <c r="F8" s="243"/>
      <c r="G8" s="244">
        <f>SUMIF(AG9:AG10,"&lt;&gt;NOR",G9:G10)</f>
        <v>0</v>
      </c>
      <c r="H8" s="238"/>
      <c r="I8" s="238">
        <f>SUM(I9:I10)</f>
        <v>0</v>
      </c>
      <c r="J8" s="238"/>
      <c r="K8" s="238">
        <f>SUM(K9:K10)</f>
        <v>0</v>
      </c>
      <c r="L8" s="238"/>
      <c r="M8" s="238">
        <f>SUM(M9:M10)</f>
        <v>0</v>
      </c>
      <c r="N8" s="237"/>
      <c r="O8" s="237">
        <f>SUM(O9:O10)</f>
        <v>0.34</v>
      </c>
      <c r="P8" s="237"/>
      <c r="Q8" s="237">
        <f>SUM(Q9:Q10)</f>
        <v>0</v>
      </c>
      <c r="R8" s="238"/>
      <c r="S8" s="238"/>
      <c r="T8" s="238"/>
      <c r="U8" s="238"/>
      <c r="V8" s="238">
        <f>SUM(V9:V10)</f>
        <v>1.82</v>
      </c>
      <c r="W8" s="238"/>
      <c r="X8" s="238"/>
      <c r="Y8" s="238"/>
      <c r="AG8" t="s">
        <v>112</v>
      </c>
    </row>
    <row r="9" spans="1:60" outlineLevel="1" x14ac:dyDescent="0.2">
      <c r="A9" s="246">
        <v>1</v>
      </c>
      <c r="B9" s="247" t="s">
        <v>113</v>
      </c>
      <c r="C9" s="263" t="s">
        <v>114</v>
      </c>
      <c r="D9" s="248" t="s">
        <v>115</v>
      </c>
      <c r="E9" s="249">
        <v>2.64</v>
      </c>
      <c r="F9" s="250"/>
      <c r="G9" s="251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15</v>
      </c>
      <c r="M9" s="233">
        <f>G9*(1+L9/100)</f>
        <v>0</v>
      </c>
      <c r="N9" s="232">
        <v>0.12906000000000001</v>
      </c>
      <c r="O9" s="232">
        <f>ROUND(E9*N9,2)</f>
        <v>0.34</v>
      </c>
      <c r="P9" s="232">
        <v>0</v>
      </c>
      <c r="Q9" s="232">
        <f>ROUND(E9*P9,2)</f>
        <v>0</v>
      </c>
      <c r="R9" s="233"/>
      <c r="S9" s="233" t="s">
        <v>116</v>
      </c>
      <c r="T9" s="233" t="s">
        <v>116</v>
      </c>
      <c r="U9" s="233">
        <v>0.68899999999999995</v>
      </c>
      <c r="V9" s="233">
        <f>ROUND(E9*U9,2)</f>
        <v>1.82</v>
      </c>
      <c r="W9" s="233"/>
      <c r="X9" s="233" t="s">
        <v>117</v>
      </c>
      <c r="Y9" s="233" t="s">
        <v>118</v>
      </c>
      <c r="Z9" s="212"/>
      <c r="AA9" s="212"/>
      <c r="AB9" s="212"/>
      <c r="AC9" s="212"/>
      <c r="AD9" s="212"/>
      <c r="AE9" s="212"/>
      <c r="AF9" s="212"/>
      <c r="AG9" s="212" t="s">
        <v>119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4" t="s">
        <v>120</v>
      </c>
      <c r="D10" s="235"/>
      <c r="E10" s="236">
        <v>2.64</v>
      </c>
      <c r="F10" s="233"/>
      <c r="G10" s="233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121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39" t="s">
        <v>111</v>
      </c>
      <c r="B11" s="240" t="s">
        <v>57</v>
      </c>
      <c r="C11" s="262" t="s">
        <v>58</v>
      </c>
      <c r="D11" s="241"/>
      <c r="E11" s="242"/>
      <c r="F11" s="243"/>
      <c r="G11" s="244">
        <f>SUMIF(AG12:AG13,"&lt;&gt;NOR",G12:G13)</f>
        <v>0</v>
      </c>
      <c r="H11" s="238"/>
      <c r="I11" s="238">
        <f>SUM(I12:I13)</f>
        <v>0</v>
      </c>
      <c r="J11" s="238"/>
      <c r="K11" s="238">
        <f>SUM(K12:K13)</f>
        <v>0</v>
      </c>
      <c r="L11" s="238"/>
      <c r="M11" s="238">
        <f>SUM(M12:M13)</f>
        <v>0</v>
      </c>
      <c r="N11" s="237"/>
      <c r="O11" s="237">
        <f>SUM(O12:O13)</f>
        <v>1.76</v>
      </c>
      <c r="P11" s="237"/>
      <c r="Q11" s="237">
        <f>SUM(Q12:Q13)</f>
        <v>0</v>
      </c>
      <c r="R11" s="238"/>
      <c r="S11" s="238"/>
      <c r="T11" s="238"/>
      <c r="U11" s="238"/>
      <c r="V11" s="238">
        <f>SUM(V12:V13)</f>
        <v>80.95</v>
      </c>
      <c r="W11" s="238"/>
      <c r="X11" s="238"/>
      <c r="Y11" s="238"/>
      <c r="AG11" t="s">
        <v>112</v>
      </c>
    </row>
    <row r="12" spans="1:60" outlineLevel="1" x14ac:dyDescent="0.2">
      <c r="A12" s="246">
        <v>2</v>
      </c>
      <c r="B12" s="247" t="s">
        <v>122</v>
      </c>
      <c r="C12" s="263" t="s">
        <v>123</v>
      </c>
      <c r="D12" s="248" t="s">
        <v>115</v>
      </c>
      <c r="E12" s="249">
        <v>85.207499999999996</v>
      </c>
      <c r="F12" s="250"/>
      <c r="G12" s="251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15</v>
      </c>
      <c r="M12" s="233">
        <f>G12*(1+L12/100)</f>
        <v>0</v>
      </c>
      <c r="N12" s="232">
        <v>2.07E-2</v>
      </c>
      <c r="O12" s="232">
        <f>ROUND(E12*N12,2)</f>
        <v>1.76</v>
      </c>
      <c r="P12" s="232">
        <v>0</v>
      </c>
      <c r="Q12" s="232">
        <f>ROUND(E12*P12,2)</f>
        <v>0</v>
      </c>
      <c r="R12" s="233"/>
      <c r="S12" s="233" t="s">
        <v>116</v>
      </c>
      <c r="T12" s="233" t="s">
        <v>116</v>
      </c>
      <c r="U12" s="233">
        <v>0.95</v>
      </c>
      <c r="V12" s="233">
        <f>ROUND(E12*U12,2)</f>
        <v>80.95</v>
      </c>
      <c r="W12" s="233"/>
      <c r="X12" s="233" t="s">
        <v>117</v>
      </c>
      <c r="Y12" s="233" t="s">
        <v>118</v>
      </c>
      <c r="Z12" s="212"/>
      <c r="AA12" s="212"/>
      <c r="AB12" s="212"/>
      <c r="AC12" s="212"/>
      <c r="AD12" s="212"/>
      <c r="AE12" s="212"/>
      <c r="AF12" s="212"/>
      <c r="AG12" s="212" t="s">
        <v>119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29"/>
      <c r="B13" s="230"/>
      <c r="C13" s="264" t="s">
        <v>124</v>
      </c>
      <c r="D13" s="235"/>
      <c r="E13" s="236">
        <v>85.207499999999996</v>
      </c>
      <c r="F13" s="233"/>
      <c r="G13" s="233"/>
      <c r="H13" s="233"/>
      <c r="I13" s="233"/>
      <c r="J13" s="233"/>
      <c r="K13" s="233"/>
      <c r="L13" s="233"/>
      <c r="M13" s="233"/>
      <c r="N13" s="232"/>
      <c r="O13" s="232"/>
      <c r="P13" s="232"/>
      <c r="Q13" s="232"/>
      <c r="R13" s="233"/>
      <c r="S13" s="233"/>
      <c r="T13" s="233"/>
      <c r="U13" s="233"/>
      <c r="V13" s="233"/>
      <c r="W13" s="233"/>
      <c r="X13" s="233"/>
      <c r="Y13" s="233"/>
      <c r="Z13" s="212"/>
      <c r="AA13" s="212"/>
      <c r="AB13" s="212"/>
      <c r="AC13" s="212"/>
      <c r="AD13" s="212"/>
      <c r="AE13" s="212"/>
      <c r="AF13" s="212"/>
      <c r="AG13" s="212" t="s">
        <v>121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39" t="s">
        <v>111</v>
      </c>
      <c r="B14" s="240" t="s">
        <v>59</v>
      </c>
      <c r="C14" s="262" t="s">
        <v>60</v>
      </c>
      <c r="D14" s="241"/>
      <c r="E14" s="242"/>
      <c r="F14" s="243"/>
      <c r="G14" s="244">
        <f>SUMIF(AG15:AG27,"&lt;&gt;NOR",G15:G27)</f>
        <v>0</v>
      </c>
      <c r="H14" s="238"/>
      <c r="I14" s="238">
        <f>SUM(I15:I27)</f>
        <v>0</v>
      </c>
      <c r="J14" s="238"/>
      <c r="K14" s="238">
        <f>SUM(K15:K27)</f>
        <v>0</v>
      </c>
      <c r="L14" s="238"/>
      <c r="M14" s="238">
        <f>SUM(M15:M27)</f>
        <v>0</v>
      </c>
      <c r="N14" s="237"/>
      <c r="O14" s="237">
        <f>SUM(O15:O27)</f>
        <v>16.59</v>
      </c>
      <c r="P14" s="237"/>
      <c r="Q14" s="237">
        <f>SUM(Q15:Q27)</f>
        <v>0</v>
      </c>
      <c r="R14" s="238"/>
      <c r="S14" s="238"/>
      <c r="T14" s="238"/>
      <c r="U14" s="238"/>
      <c r="V14" s="238">
        <f>SUM(V15:V27)</f>
        <v>258.58999999999997</v>
      </c>
      <c r="W14" s="238"/>
      <c r="X14" s="238"/>
      <c r="Y14" s="238"/>
      <c r="AG14" t="s">
        <v>112</v>
      </c>
    </row>
    <row r="15" spans="1:60" outlineLevel="1" x14ac:dyDescent="0.2">
      <c r="A15" s="246">
        <v>3</v>
      </c>
      <c r="B15" s="247" t="s">
        <v>125</v>
      </c>
      <c r="C15" s="263" t="s">
        <v>126</v>
      </c>
      <c r="D15" s="248" t="s">
        <v>115</v>
      </c>
      <c r="E15" s="249">
        <v>313.9776</v>
      </c>
      <c r="F15" s="250"/>
      <c r="G15" s="251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15</v>
      </c>
      <c r="M15" s="233">
        <f>G15*(1+L15/100)</f>
        <v>0</v>
      </c>
      <c r="N15" s="232">
        <v>4.4139999999999999E-2</v>
      </c>
      <c r="O15" s="232">
        <f>ROUND(E15*N15,2)</f>
        <v>13.86</v>
      </c>
      <c r="P15" s="232">
        <v>0</v>
      </c>
      <c r="Q15" s="232">
        <f>ROUND(E15*P15,2)</f>
        <v>0</v>
      </c>
      <c r="R15" s="233"/>
      <c r="S15" s="233" t="s">
        <v>116</v>
      </c>
      <c r="T15" s="233" t="s">
        <v>116</v>
      </c>
      <c r="U15" s="233">
        <v>0.6</v>
      </c>
      <c r="V15" s="233">
        <f>ROUND(E15*U15,2)</f>
        <v>188.39</v>
      </c>
      <c r="W15" s="233"/>
      <c r="X15" s="233" t="s">
        <v>117</v>
      </c>
      <c r="Y15" s="233" t="s">
        <v>118</v>
      </c>
      <c r="Z15" s="212"/>
      <c r="AA15" s="212"/>
      <c r="AB15" s="212"/>
      <c r="AC15" s="212"/>
      <c r="AD15" s="212"/>
      <c r="AE15" s="212"/>
      <c r="AF15" s="212"/>
      <c r="AG15" s="212" t="s">
        <v>119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29"/>
      <c r="B16" s="230"/>
      <c r="C16" s="264" t="s">
        <v>127</v>
      </c>
      <c r="D16" s="235"/>
      <c r="E16" s="236">
        <v>342.77760000000001</v>
      </c>
      <c r="F16" s="233"/>
      <c r="G16" s="233"/>
      <c r="H16" s="233"/>
      <c r="I16" s="233"/>
      <c r="J16" s="233"/>
      <c r="K16" s="233"/>
      <c r="L16" s="233"/>
      <c r="M16" s="233"/>
      <c r="N16" s="232"/>
      <c r="O16" s="232"/>
      <c r="P16" s="232"/>
      <c r="Q16" s="232"/>
      <c r="R16" s="233"/>
      <c r="S16" s="233"/>
      <c r="T16" s="233"/>
      <c r="U16" s="233"/>
      <c r="V16" s="233"/>
      <c r="W16" s="233"/>
      <c r="X16" s="233"/>
      <c r="Y16" s="233"/>
      <c r="Z16" s="212"/>
      <c r="AA16" s="212"/>
      <c r="AB16" s="212"/>
      <c r="AC16" s="212"/>
      <c r="AD16" s="212"/>
      <c r="AE16" s="212"/>
      <c r="AF16" s="212"/>
      <c r="AG16" s="212" t="s">
        <v>121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29"/>
      <c r="B17" s="230"/>
      <c r="C17" s="264" t="s">
        <v>128</v>
      </c>
      <c r="D17" s="235"/>
      <c r="E17" s="236">
        <v>-28.8</v>
      </c>
      <c r="F17" s="233"/>
      <c r="G17" s="233"/>
      <c r="H17" s="233"/>
      <c r="I17" s="233"/>
      <c r="J17" s="233"/>
      <c r="K17" s="233"/>
      <c r="L17" s="233"/>
      <c r="M17" s="233"/>
      <c r="N17" s="232"/>
      <c r="O17" s="232"/>
      <c r="P17" s="232"/>
      <c r="Q17" s="232"/>
      <c r="R17" s="233"/>
      <c r="S17" s="233"/>
      <c r="T17" s="233"/>
      <c r="U17" s="233"/>
      <c r="V17" s="233"/>
      <c r="W17" s="233"/>
      <c r="X17" s="233"/>
      <c r="Y17" s="233"/>
      <c r="Z17" s="212"/>
      <c r="AA17" s="212"/>
      <c r="AB17" s="212"/>
      <c r="AC17" s="212"/>
      <c r="AD17" s="212"/>
      <c r="AE17" s="212"/>
      <c r="AF17" s="212"/>
      <c r="AG17" s="212" t="s">
        <v>121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6">
        <v>4</v>
      </c>
      <c r="B18" s="247" t="s">
        <v>129</v>
      </c>
      <c r="C18" s="263" t="s">
        <v>130</v>
      </c>
      <c r="D18" s="248" t="s">
        <v>115</v>
      </c>
      <c r="E18" s="249">
        <v>43.2</v>
      </c>
      <c r="F18" s="250"/>
      <c r="G18" s="251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15</v>
      </c>
      <c r="M18" s="233">
        <f>G18*(1+L18/100)</f>
        <v>0</v>
      </c>
      <c r="N18" s="232">
        <v>5.3690000000000002E-2</v>
      </c>
      <c r="O18" s="232">
        <f>ROUND(E18*N18,2)</f>
        <v>2.3199999999999998</v>
      </c>
      <c r="P18" s="232">
        <v>0</v>
      </c>
      <c r="Q18" s="232">
        <f>ROUND(E18*P18,2)</f>
        <v>0</v>
      </c>
      <c r="R18" s="233"/>
      <c r="S18" s="233" t="s">
        <v>116</v>
      </c>
      <c r="T18" s="233" t="s">
        <v>116</v>
      </c>
      <c r="U18" s="233">
        <v>1.17717</v>
      </c>
      <c r="V18" s="233">
        <f>ROUND(E18*U18,2)</f>
        <v>50.85</v>
      </c>
      <c r="W18" s="233"/>
      <c r="X18" s="233" t="s">
        <v>117</v>
      </c>
      <c r="Y18" s="233" t="s">
        <v>118</v>
      </c>
      <c r="Z18" s="212"/>
      <c r="AA18" s="212"/>
      <c r="AB18" s="212"/>
      <c r="AC18" s="212"/>
      <c r="AD18" s="212"/>
      <c r="AE18" s="212"/>
      <c r="AF18" s="212"/>
      <c r="AG18" s="212" t="s">
        <v>119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29"/>
      <c r="B19" s="230"/>
      <c r="C19" s="264" t="s">
        <v>131</v>
      </c>
      <c r="D19" s="235"/>
      <c r="E19" s="236"/>
      <c r="F19" s="233"/>
      <c r="G19" s="233"/>
      <c r="H19" s="233"/>
      <c r="I19" s="233"/>
      <c r="J19" s="233"/>
      <c r="K19" s="233"/>
      <c r="L19" s="233"/>
      <c r="M19" s="233"/>
      <c r="N19" s="232"/>
      <c r="O19" s="232"/>
      <c r="P19" s="232"/>
      <c r="Q19" s="232"/>
      <c r="R19" s="233"/>
      <c r="S19" s="233"/>
      <c r="T19" s="233"/>
      <c r="U19" s="233"/>
      <c r="V19" s="233"/>
      <c r="W19" s="233"/>
      <c r="X19" s="233"/>
      <c r="Y19" s="233"/>
      <c r="Z19" s="212"/>
      <c r="AA19" s="212"/>
      <c r="AB19" s="212"/>
      <c r="AC19" s="212"/>
      <c r="AD19" s="212"/>
      <c r="AE19" s="212"/>
      <c r="AF19" s="212"/>
      <c r="AG19" s="212" t="s">
        <v>121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29"/>
      <c r="B20" s="230"/>
      <c r="C20" s="264" t="s">
        <v>132</v>
      </c>
      <c r="D20" s="235"/>
      <c r="E20" s="236">
        <v>43.2</v>
      </c>
      <c r="F20" s="233"/>
      <c r="G20" s="233"/>
      <c r="H20" s="233"/>
      <c r="I20" s="233"/>
      <c r="J20" s="233"/>
      <c r="K20" s="233"/>
      <c r="L20" s="233"/>
      <c r="M20" s="233"/>
      <c r="N20" s="232"/>
      <c r="O20" s="232"/>
      <c r="P20" s="232"/>
      <c r="Q20" s="232"/>
      <c r="R20" s="233"/>
      <c r="S20" s="233"/>
      <c r="T20" s="233"/>
      <c r="U20" s="233"/>
      <c r="V20" s="233"/>
      <c r="W20" s="233"/>
      <c r="X20" s="233"/>
      <c r="Y20" s="233"/>
      <c r="Z20" s="212"/>
      <c r="AA20" s="212"/>
      <c r="AB20" s="212"/>
      <c r="AC20" s="212"/>
      <c r="AD20" s="212"/>
      <c r="AE20" s="212"/>
      <c r="AF20" s="212"/>
      <c r="AG20" s="212" t="s">
        <v>121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6">
        <v>5</v>
      </c>
      <c r="B21" s="247" t="s">
        <v>133</v>
      </c>
      <c r="C21" s="263" t="s">
        <v>134</v>
      </c>
      <c r="D21" s="248" t="s">
        <v>115</v>
      </c>
      <c r="E21" s="249">
        <v>3.75</v>
      </c>
      <c r="F21" s="250"/>
      <c r="G21" s="251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15</v>
      </c>
      <c r="M21" s="233">
        <f>G21*(1+L21/100)</f>
        <v>0</v>
      </c>
      <c r="N21" s="232">
        <v>2.7980000000000001E-2</v>
      </c>
      <c r="O21" s="232">
        <f>ROUND(E21*N21,2)</f>
        <v>0.1</v>
      </c>
      <c r="P21" s="232">
        <v>0</v>
      </c>
      <c r="Q21" s="232">
        <f>ROUND(E21*P21,2)</f>
        <v>0</v>
      </c>
      <c r="R21" s="233"/>
      <c r="S21" s="233" t="s">
        <v>116</v>
      </c>
      <c r="T21" s="233" t="s">
        <v>116</v>
      </c>
      <c r="U21" s="233">
        <v>0.626</v>
      </c>
      <c r="V21" s="233">
        <f>ROUND(E21*U21,2)</f>
        <v>2.35</v>
      </c>
      <c r="W21" s="233"/>
      <c r="X21" s="233" t="s">
        <v>117</v>
      </c>
      <c r="Y21" s="233" t="s">
        <v>118</v>
      </c>
      <c r="Z21" s="212"/>
      <c r="AA21" s="212"/>
      <c r="AB21" s="212"/>
      <c r="AC21" s="212"/>
      <c r="AD21" s="212"/>
      <c r="AE21" s="212"/>
      <c r="AF21" s="212"/>
      <c r="AG21" s="212" t="s">
        <v>119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29"/>
      <c r="B22" s="230"/>
      <c r="C22" s="265" t="s">
        <v>135</v>
      </c>
      <c r="D22" s="252"/>
      <c r="E22" s="252"/>
      <c r="F22" s="252"/>
      <c r="G22" s="252"/>
      <c r="H22" s="233"/>
      <c r="I22" s="233"/>
      <c r="J22" s="233"/>
      <c r="K22" s="233"/>
      <c r="L22" s="233"/>
      <c r="M22" s="233"/>
      <c r="N22" s="232"/>
      <c r="O22" s="232"/>
      <c r="P22" s="232"/>
      <c r="Q22" s="232"/>
      <c r="R22" s="233"/>
      <c r="S22" s="233"/>
      <c r="T22" s="233"/>
      <c r="U22" s="233"/>
      <c r="V22" s="233"/>
      <c r="W22" s="233"/>
      <c r="X22" s="233"/>
      <c r="Y22" s="233"/>
      <c r="Z22" s="212"/>
      <c r="AA22" s="212"/>
      <c r="AB22" s="212"/>
      <c r="AC22" s="212"/>
      <c r="AD22" s="212"/>
      <c r="AE22" s="212"/>
      <c r="AF22" s="212"/>
      <c r="AG22" s="212" t="s">
        <v>136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29"/>
      <c r="B23" s="230"/>
      <c r="C23" s="264" t="s">
        <v>137</v>
      </c>
      <c r="D23" s="235"/>
      <c r="E23" s="236">
        <v>3.75</v>
      </c>
      <c r="F23" s="233"/>
      <c r="G23" s="233"/>
      <c r="H23" s="233"/>
      <c r="I23" s="233"/>
      <c r="J23" s="233"/>
      <c r="K23" s="233"/>
      <c r="L23" s="233"/>
      <c r="M23" s="233"/>
      <c r="N23" s="232"/>
      <c r="O23" s="232"/>
      <c r="P23" s="232"/>
      <c r="Q23" s="232"/>
      <c r="R23" s="233"/>
      <c r="S23" s="233"/>
      <c r="T23" s="233"/>
      <c r="U23" s="233"/>
      <c r="V23" s="233"/>
      <c r="W23" s="233"/>
      <c r="X23" s="233"/>
      <c r="Y23" s="233"/>
      <c r="Z23" s="212"/>
      <c r="AA23" s="212"/>
      <c r="AB23" s="212"/>
      <c r="AC23" s="212"/>
      <c r="AD23" s="212"/>
      <c r="AE23" s="212"/>
      <c r="AF23" s="212"/>
      <c r="AG23" s="212" t="s">
        <v>121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6">
        <v>6</v>
      </c>
      <c r="B24" s="247" t="s">
        <v>138</v>
      </c>
      <c r="C24" s="263" t="s">
        <v>139</v>
      </c>
      <c r="D24" s="248" t="s">
        <v>140</v>
      </c>
      <c r="E24" s="249">
        <v>172.8</v>
      </c>
      <c r="F24" s="250"/>
      <c r="G24" s="251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15</v>
      </c>
      <c r="M24" s="233">
        <f>G24*(1+L24/100)</f>
        <v>0</v>
      </c>
      <c r="N24" s="232">
        <v>4.6000000000000001E-4</v>
      </c>
      <c r="O24" s="232">
        <f>ROUND(E24*N24,2)</f>
        <v>0.08</v>
      </c>
      <c r="P24" s="232">
        <v>0</v>
      </c>
      <c r="Q24" s="232">
        <f>ROUND(E24*P24,2)</f>
        <v>0</v>
      </c>
      <c r="R24" s="233"/>
      <c r="S24" s="233" t="s">
        <v>116</v>
      </c>
      <c r="T24" s="233" t="s">
        <v>116</v>
      </c>
      <c r="U24" s="233">
        <v>0</v>
      </c>
      <c r="V24" s="233">
        <f>ROUND(E24*U24,2)</f>
        <v>0</v>
      </c>
      <c r="W24" s="233"/>
      <c r="X24" s="233" t="s">
        <v>117</v>
      </c>
      <c r="Y24" s="233" t="s">
        <v>118</v>
      </c>
      <c r="Z24" s="212"/>
      <c r="AA24" s="212"/>
      <c r="AB24" s="212"/>
      <c r="AC24" s="212"/>
      <c r="AD24" s="212"/>
      <c r="AE24" s="212"/>
      <c r="AF24" s="212"/>
      <c r="AG24" s="212" t="s">
        <v>119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29"/>
      <c r="B25" s="230"/>
      <c r="C25" s="264" t="s">
        <v>141</v>
      </c>
      <c r="D25" s="235"/>
      <c r="E25" s="236">
        <v>172.8</v>
      </c>
      <c r="F25" s="233"/>
      <c r="G25" s="233"/>
      <c r="H25" s="233"/>
      <c r="I25" s="233"/>
      <c r="J25" s="233"/>
      <c r="K25" s="233"/>
      <c r="L25" s="233"/>
      <c r="M25" s="233"/>
      <c r="N25" s="232"/>
      <c r="O25" s="232"/>
      <c r="P25" s="232"/>
      <c r="Q25" s="232"/>
      <c r="R25" s="233"/>
      <c r="S25" s="233"/>
      <c r="T25" s="233"/>
      <c r="U25" s="233"/>
      <c r="V25" s="233"/>
      <c r="W25" s="233"/>
      <c r="X25" s="233"/>
      <c r="Y25" s="233"/>
      <c r="Z25" s="212"/>
      <c r="AA25" s="212"/>
      <c r="AB25" s="212"/>
      <c r="AC25" s="212"/>
      <c r="AD25" s="212"/>
      <c r="AE25" s="212"/>
      <c r="AF25" s="212"/>
      <c r="AG25" s="212" t="s">
        <v>121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46">
        <v>7</v>
      </c>
      <c r="B26" s="247" t="s">
        <v>142</v>
      </c>
      <c r="C26" s="263" t="s">
        <v>143</v>
      </c>
      <c r="D26" s="248" t="s">
        <v>115</v>
      </c>
      <c r="E26" s="249">
        <v>46.95</v>
      </c>
      <c r="F26" s="250"/>
      <c r="G26" s="251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15</v>
      </c>
      <c r="M26" s="233">
        <f>G26*(1+L26/100)</f>
        <v>0</v>
      </c>
      <c r="N26" s="232">
        <v>4.9100000000000003E-3</v>
      </c>
      <c r="O26" s="232">
        <f>ROUND(E26*N26,2)</f>
        <v>0.23</v>
      </c>
      <c r="P26" s="232">
        <v>0</v>
      </c>
      <c r="Q26" s="232">
        <f>ROUND(E26*P26,2)</f>
        <v>0</v>
      </c>
      <c r="R26" s="233"/>
      <c r="S26" s="233" t="s">
        <v>116</v>
      </c>
      <c r="T26" s="233" t="s">
        <v>116</v>
      </c>
      <c r="U26" s="233">
        <v>0.36199999999999999</v>
      </c>
      <c r="V26" s="233">
        <f>ROUND(E26*U26,2)</f>
        <v>17</v>
      </c>
      <c r="W26" s="233"/>
      <c r="X26" s="233" t="s">
        <v>117</v>
      </c>
      <c r="Y26" s="233" t="s">
        <v>118</v>
      </c>
      <c r="Z26" s="212"/>
      <c r="AA26" s="212"/>
      <c r="AB26" s="212"/>
      <c r="AC26" s="212"/>
      <c r="AD26" s="212"/>
      <c r="AE26" s="212"/>
      <c r="AF26" s="212"/>
      <c r="AG26" s="212" t="s">
        <v>119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29"/>
      <c r="B27" s="230"/>
      <c r="C27" s="264" t="s">
        <v>144</v>
      </c>
      <c r="D27" s="235"/>
      <c r="E27" s="236">
        <v>46.95</v>
      </c>
      <c r="F27" s="233"/>
      <c r="G27" s="233"/>
      <c r="H27" s="233"/>
      <c r="I27" s="233"/>
      <c r="J27" s="233"/>
      <c r="K27" s="233"/>
      <c r="L27" s="233"/>
      <c r="M27" s="233"/>
      <c r="N27" s="232"/>
      <c r="O27" s="232"/>
      <c r="P27" s="232"/>
      <c r="Q27" s="232"/>
      <c r="R27" s="233"/>
      <c r="S27" s="233"/>
      <c r="T27" s="233"/>
      <c r="U27" s="233"/>
      <c r="V27" s="233"/>
      <c r="W27" s="233"/>
      <c r="X27" s="233"/>
      <c r="Y27" s="233"/>
      <c r="Z27" s="212"/>
      <c r="AA27" s="212"/>
      <c r="AB27" s="212"/>
      <c r="AC27" s="212"/>
      <c r="AD27" s="212"/>
      <c r="AE27" s="212"/>
      <c r="AF27" s="212"/>
      <c r="AG27" s="212" t="s">
        <v>121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39" t="s">
        <v>111</v>
      </c>
      <c r="B28" s="240" t="s">
        <v>61</v>
      </c>
      <c r="C28" s="262" t="s">
        <v>62</v>
      </c>
      <c r="D28" s="241"/>
      <c r="E28" s="242"/>
      <c r="F28" s="243"/>
      <c r="G28" s="244">
        <f>SUMIF(AG29:AG29,"&lt;&gt;NOR",G29:G29)</f>
        <v>0</v>
      </c>
      <c r="H28" s="238"/>
      <c r="I28" s="238">
        <f>SUM(I29:I29)</f>
        <v>0</v>
      </c>
      <c r="J28" s="238"/>
      <c r="K28" s="238">
        <f>SUM(K29:K29)</f>
        <v>0</v>
      </c>
      <c r="L28" s="238"/>
      <c r="M28" s="238">
        <f>SUM(M29:M29)</f>
        <v>0</v>
      </c>
      <c r="N28" s="237"/>
      <c r="O28" s="237">
        <f>SUM(O29:O29)</f>
        <v>0</v>
      </c>
      <c r="P28" s="237"/>
      <c r="Q28" s="237">
        <f>SUM(Q29:Q29)</f>
        <v>0</v>
      </c>
      <c r="R28" s="238"/>
      <c r="S28" s="238"/>
      <c r="T28" s="238"/>
      <c r="U28" s="238"/>
      <c r="V28" s="238">
        <f>SUM(V29:V29)</f>
        <v>0</v>
      </c>
      <c r="W28" s="238"/>
      <c r="X28" s="238"/>
      <c r="Y28" s="238"/>
      <c r="AG28" t="s">
        <v>112</v>
      </c>
    </row>
    <row r="29" spans="1:60" ht="22.5" outlineLevel="1" x14ac:dyDescent="0.2">
      <c r="A29" s="253">
        <v>8</v>
      </c>
      <c r="B29" s="254" t="s">
        <v>145</v>
      </c>
      <c r="C29" s="266" t="s">
        <v>146</v>
      </c>
      <c r="D29" s="255" t="s">
        <v>147</v>
      </c>
      <c r="E29" s="256">
        <v>16</v>
      </c>
      <c r="F29" s="257"/>
      <c r="G29" s="258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15</v>
      </c>
      <c r="M29" s="233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3"/>
      <c r="S29" s="233" t="s">
        <v>148</v>
      </c>
      <c r="T29" s="233" t="s">
        <v>149</v>
      </c>
      <c r="U29" s="233">
        <v>0</v>
      </c>
      <c r="V29" s="233">
        <f>ROUND(E29*U29,2)</f>
        <v>0</v>
      </c>
      <c r="W29" s="233"/>
      <c r="X29" s="233" t="s">
        <v>117</v>
      </c>
      <c r="Y29" s="233" t="s">
        <v>118</v>
      </c>
      <c r="Z29" s="212"/>
      <c r="AA29" s="212"/>
      <c r="AB29" s="212"/>
      <c r="AC29" s="212"/>
      <c r="AD29" s="212"/>
      <c r="AE29" s="212"/>
      <c r="AF29" s="212"/>
      <c r="AG29" s="212" t="s">
        <v>119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239" t="s">
        <v>111</v>
      </c>
      <c r="B30" s="240" t="s">
        <v>63</v>
      </c>
      <c r="C30" s="262" t="s">
        <v>64</v>
      </c>
      <c r="D30" s="241"/>
      <c r="E30" s="242"/>
      <c r="F30" s="243"/>
      <c r="G30" s="244">
        <f>SUMIF(AG31:AG31,"&lt;&gt;NOR",G31:G31)</f>
        <v>0</v>
      </c>
      <c r="H30" s="238"/>
      <c r="I30" s="238">
        <f>SUM(I31:I31)</f>
        <v>0</v>
      </c>
      <c r="J30" s="238"/>
      <c r="K30" s="238">
        <f>SUM(K31:K31)</f>
        <v>0</v>
      </c>
      <c r="L30" s="238"/>
      <c r="M30" s="238">
        <f>SUM(M31:M31)</f>
        <v>0</v>
      </c>
      <c r="N30" s="237"/>
      <c r="O30" s="237">
        <f>SUM(O31:O31)</f>
        <v>0</v>
      </c>
      <c r="P30" s="237"/>
      <c r="Q30" s="237">
        <f>SUM(Q31:Q31)</f>
        <v>0</v>
      </c>
      <c r="R30" s="238"/>
      <c r="S30" s="238"/>
      <c r="T30" s="238"/>
      <c r="U30" s="238"/>
      <c r="V30" s="238">
        <f>SUM(V31:V31)</f>
        <v>160</v>
      </c>
      <c r="W30" s="238"/>
      <c r="X30" s="238"/>
      <c r="Y30" s="238"/>
      <c r="AG30" t="s">
        <v>112</v>
      </c>
    </row>
    <row r="31" spans="1:60" outlineLevel="1" x14ac:dyDescent="0.2">
      <c r="A31" s="253">
        <v>9</v>
      </c>
      <c r="B31" s="254" t="s">
        <v>150</v>
      </c>
      <c r="C31" s="266" t="s">
        <v>151</v>
      </c>
      <c r="D31" s="255" t="s">
        <v>152</v>
      </c>
      <c r="E31" s="256">
        <v>80</v>
      </c>
      <c r="F31" s="257"/>
      <c r="G31" s="258">
        <f>ROUND(E31*F31,2)</f>
        <v>0</v>
      </c>
      <c r="H31" s="234"/>
      <c r="I31" s="233">
        <f>ROUND(E31*H31,2)</f>
        <v>0</v>
      </c>
      <c r="J31" s="234"/>
      <c r="K31" s="233">
        <f>ROUND(E31*J31,2)</f>
        <v>0</v>
      </c>
      <c r="L31" s="233">
        <v>15</v>
      </c>
      <c r="M31" s="233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3"/>
      <c r="S31" s="233" t="s">
        <v>148</v>
      </c>
      <c r="T31" s="233" t="s">
        <v>116</v>
      </c>
      <c r="U31" s="233">
        <v>2</v>
      </c>
      <c r="V31" s="233">
        <f>ROUND(E31*U31,2)</f>
        <v>160</v>
      </c>
      <c r="W31" s="233"/>
      <c r="X31" s="233" t="s">
        <v>117</v>
      </c>
      <c r="Y31" s="233" t="s">
        <v>118</v>
      </c>
      <c r="Z31" s="212"/>
      <c r="AA31" s="212"/>
      <c r="AB31" s="212"/>
      <c r="AC31" s="212"/>
      <c r="AD31" s="212"/>
      <c r="AE31" s="212"/>
      <c r="AF31" s="212"/>
      <c r="AG31" s="212" t="s">
        <v>119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5.5" x14ac:dyDescent="0.2">
      <c r="A32" s="239" t="s">
        <v>111</v>
      </c>
      <c r="B32" s="240" t="s">
        <v>65</v>
      </c>
      <c r="C32" s="262" t="s">
        <v>66</v>
      </c>
      <c r="D32" s="241"/>
      <c r="E32" s="242"/>
      <c r="F32" s="243"/>
      <c r="G32" s="244">
        <f>SUMIF(AG33:AG33,"&lt;&gt;NOR",G33:G33)</f>
        <v>0</v>
      </c>
      <c r="H32" s="238"/>
      <c r="I32" s="238">
        <f>SUM(I33:I33)</f>
        <v>0</v>
      </c>
      <c r="J32" s="238"/>
      <c r="K32" s="238">
        <f>SUM(K33:K33)</f>
        <v>0</v>
      </c>
      <c r="L32" s="238"/>
      <c r="M32" s="238">
        <f>SUM(M33:M33)</f>
        <v>0</v>
      </c>
      <c r="N32" s="237"/>
      <c r="O32" s="237">
        <f>SUM(O33:O33)</f>
        <v>0</v>
      </c>
      <c r="P32" s="237"/>
      <c r="Q32" s="237">
        <f>SUM(Q33:Q33)</f>
        <v>0</v>
      </c>
      <c r="R32" s="238"/>
      <c r="S32" s="238"/>
      <c r="T32" s="238"/>
      <c r="U32" s="238"/>
      <c r="V32" s="238">
        <f>SUM(V33:V33)</f>
        <v>30.8</v>
      </c>
      <c r="W32" s="238"/>
      <c r="X32" s="238"/>
      <c r="Y32" s="238"/>
      <c r="AG32" t="s">
        <v>112</v>
      </c>
    </row>
    <row r="33" spans="1:60" outlineLevel="1" x14ac:dyDescent="0.2">
      <c r="A33" s="253">
        <v>10</v>
      </c>
      <c r="B33" s="254" t="s">
        <v>153</v>
      </c>
      <c r="C33" s="266" t="s">
        <v>154</v>
      </c>
      <c r="D33" s="255" t="s">
        <v>115</v>
      </c>
      <c r="E33" s="256">
        <v>100</v>
      </c>
      <c r="F33" s="257"/>
      <c r="G33" s="258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15</v>
      </c>
      <c r="M33" s="233">
        <f>G33*(1+L33/100)</f>
        <v>0</v>
      </c>
      <c r="N33" s="232">
        <v>4.0000000000000003E-5</v>
      </c>
      <c r="O33" s="232">
        <f>ROUND(E33*N33,2)</f>
        <v>0</v>
      </c>
      <c r="P33" s="232">
        <v>0</v>
      </c>
      <c r="Q33" s="232">
        <f>ROUND(E33*P33,2)</f>
        <v>0</v>
      </c>
      <c r="R33" s="233"/>
      <c r="S33" s="233" t="s">
        <v>116</v>
      </c>
      <c r="T33" s="233" t="s">
        <v>116</v>
      </c>
      <c r="U33" s="233">
        <v>0.308</v>
      </c>
      <c r="V33" s="233">
        <f>ROUND(E33*U33,2)</f>
        <v>30.8</v>
      </c>
      <c r="W33" s="233"/>
      <c r="X33" s="233" t="s">
        <v>117</v>
      </c>
      <c r="Y33" s="233" t="s">
        <v>118</v>
      </c>
      <c r="Z33" s="212"/>
      <c r="AA33" s="212"/>
      <c r="AB33" s="212"/>
      <c r="AC33" s="212"/>
      <c r="AD33" s="212"/>
      <c r="AE33" s="212"/>
      <c r="AF33" s="212"/>
      <c r="AG33" s="212" t="s">
        <v>119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39" t="s">
        <v>111</v>
      </c>
      <c r="B34" s="240" t="s">
        <v>67</v>
      </c>
      <c r="C34" s="262" t="s">
        <v>68</v>
      </c>
      <c r="D34" s="241"/>
      <c r="E34" s="242"/>
      <c r="F34" s="243"/>
      <c r="G34" s="244">
        <f>SUMIF(AG35:AG39,"&lt;&gt;NOR",G35:G39)</f>
        <v>0</v>
      </c>
      <c r="H34" s="238"/>
      <c r="I34" s="238">
        <f>SUM(I35:I39)</f>
        <v>0</v>
      </c>
      <c r="J34" s="238"/>
      <c r="K34" s="238">
        <f>SUM(K35:K39)</f>
        <v>0</v>
      </c>
      <c r="L34" s="238"/>
      <c r="M34" s="238">
        <f>SUM(M35:M39)</f>
        <v>0</v>
      </c>
      <c r="N34" s="237"/>
      <c r="O34" s="237">
        <f>SUM(O35:O39)</f>
        <v>0</v>
      </c>
      <c r="P34" s="237"/>
      <c r="Q34" s="237">
        <f>SUM(Q35:Q39)</f>
        <v>6.6899999999999995</v>
      </c>
      <c r="R34" s="238"/>
      <c r="S34" s="238"/>
      <c r="T34" s="238"/>
      <c r="U34" s="238"/>
      <c r="V34" s="238">
        <f>SUM(V35:V39)</f>
        <v>58.510000000000005</v>
      </c>
      <c r="W34" s="238"/>
      <c r="X34" s="238"/>
      <c r="Y34" s="238"/>
      <c r="AG34" t="s">
        <v>112</v>
      </c>
    </row>
    <row r="35" spans="1:60" outlineLevel="1" x14ac:dyDescent="0.2">
      <c r="A35" s="253">
        <v>11</v>
      </c>
      <c r="B35" s="254" t="s">
        <v>155</v>
      </c>
      <c r="C35" s="266" t="s">
        <v>156</v>
      </c>
      <c r="D35" s="255" t="s">
        <v>157</v>
      </c>
      <c r="E35" s="256">
        <v>2</v>
      </c>
      <c r="F35" s="257"/>
      <c r="G35" s="258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15</v>
      </c>
      <c r="M35" s="233">
        <f>G35*(1+L35/100)</f>
        <v>0</v>
      </c>
      <c r="N35" s="232">
        <v>0</v>
      </c>
      <c r="O35" s="232">
        <f>ROUND(E35*N35,2)</f>
        <v>0</v>
      </c>
      <c r="P35" s="232">
        <v>2.4</v>
      </c>
      <c r="Q35" s="232">
        <f>ROUND(E35*P35,2)</f>
        <v>4.8</v>
      </c>
      <c r="R35" s="233"/>
      <c r="S35" s="233" t="s">
        <v>116</v>
      </c>
      <c r="T35" s="233" t="s">
        <v>116</v>
      </c>
      <c r="U35" s="233">
        <v>13.301</v>
      </c>
      <c r="V35" s="233">
        <f>ROUND(E35*U35,2)</f>
        <v>26.6</v>
      </c>
      <c r="W35" s="233"/>
      <c r="X35" s="233" t="s">
        <v>117</v>
      </c>
      <c r="Y35" s="233" t="s">
        <v>118</v>
      </c>
      <c r="Z35" s="212"/>
      <c r="AA35" s="212"/>
      <c r="AB35" s="212"/>
      <c r="AC35" s="212"/>
      <c r="AD35" s="212"/>
      <c r="AE35" s="212"/>
      <c r="AF35" s="212"/>
      <c r="AG35" s="212" t="s">
        <v>119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6">
        <v>12</v>
      </c>
      <c r="B36" s="247" t="s">
        <v>158</v>
      </c>
      <c r="C36" s="263" t="s">
        <v>159</v>
      </c>
      <c r="D36" s="248" t="s">
        <v>140</v>
      </c>
      <c r="E36" s="249">
        <v>16.68</v>
      </c>
      <c r="F36" s="250"/>
      <c r="G36" s="251">
        <f>ROUND(E36*F36,2)</f>
        <v>0</v>
      </c>
      <c r="H36" s="234"/>
      <c r="I36" s="233">
        <f>ROUND(E36*H36,2)</f>
        <v>0</v>
      </c>
      <c r="J36" s="234"/>
      <c r="K36" s="233">
        <f>ROUND(E36*J36,2)</f>
        <v>0</v>
      </c>
      <c r="L36" s="233">
        <v>15</v>
      </c>
      <c r="M36" s="233">
        <f>G36*(1+L36/100)</f>
        <v>0</v>
      </c>
      <c r="N36" s="232">
        <v>0</v>
      </c>
      <c r="O36" s="232">
        <f>ROUND(E36*N36,2)</f>
        <v>0</v>
      </c>
      <c r="P36" s="232">
        <v>4.6000000000000001E-4</v>
      </c>
      <c r="Q36" s="232">
        <f>ROUND(E36*P36,2)</f>
        <v>0.01</v>
      </c>
      <c r="R36" s="233"/>
      <c r="S36" s="233" t="s">
        <v>116</v>
      </c>
      <c r="T36" s="233" t="s">
        <v>116</v>
      </c>
      <c r="U36" s="233">
        <v>1</v>
      </c>
      <c r="V36" s="233">
        <f>ROUND(E36*U36,2)</f>
        <v>16.68</v>
      </c>
      <c r="W36" s="233"/>
      <c r="X36" s="233" t="s">
        <v>117</v>
      </c>
      <c r="Y36" s="233" t="s">
        <v>118</v>
      </c>
      <c r="Z36" s="212"/>
      <c r="AA36" s="212"/>
      <c r="AB36" s="212"/>
      <c r="AC36" s="212"/>
      <c r="AD36" s="212"/>
      <c r="AE36" s="212"/>
      <c r="AF36" s="212"/>
      <c r="AG36" s="212" t="s">
        <v>119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29"/>
      <c r="B37" s="230"/>
      <c r="C37" s="264" t="s">
        <v>160</v>
      </c>
      <c r="D37" s="235"/>
      <c r="E37" s="236">
        <v>16.68</v>
      </c>
      <c r="F37" s="233"/>
      <c r="G37" s="233"/>
      <c r="H37" s="233"/>
      <c r="I37" s="233"/>
      <c r="J37" s="233"/>
      <c r="K37" s="233"/>
      <c r="L37" s="233"/>
      <c r="M37" s="233"/>
      <c r="N37" s="232"/>
      <c r="O37" s="232"/>
      <c r="P37" s="232"/>
      <c r="Q37" s="232"/>
      <c r="R37" s="233"/>
      <c r="S37" s="233"/>
      <c r="T37" s="233"/>
      <c r="U37" s="233"/>
      <c r="V37" s="233"/>
      <c r="W37" s="233"/>
      <c r="X37" s="233"/>
      <c r="Y37" s="233"/>
      <c r="Z37" s="212"/>
      <c r="AA37" s="212"/>
      <c r="AB37" s="212"/>
      <c r="AC37" s="212"/>
      <c r="AD37" s="212"/>
      <c r="AE37" s="212"/>
      <c r="AF37" s="212"/>
      <c r="AG37" s="212" t="s">
        <v>121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46">
        <v>13</v>
      </c>
      <c r="B38" s="247" t="s">
        <v>161</v>
      </c>
      <c r="C38" s="263" t="s">
        <v>162</v>
      </c>
      <c r="D38" s="248" t="s">
        <v>115</v>
      </c>
      <c r="E38" s="249">
        <v>7.8479999999999999</v>
      </c>
      <c r="F38" s="250"/>
      <c r="G38" s="251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15</v>
      </c>
      <c r="M38" s="233">
        <f>G38*(1+L38/100)</f>
        <v>0</v>
      </c>
      <c r="N38" s="232">
        <v>5.5000000000000003E-4</v>
      </c>
      <c r="O38" s="232">
        <f>ROUND(E38*N38,2)</f>
        <v>0</v>
      </c>
      <c r="P38" s="232">
        <v>0.24</v>
      </c>
      <c r="Q38" s="232">
        <f>ROUND(E38*P38,2)</f>
        <v>1.88</v>
      </c>
      <c r="R38" s="233"/>
      <c r="S38" s="233" t="s">
        <v>116</v>
      </c>
      <c r="T38" s="233" t="s">
        <v>116</v>
      </c>
      <c r="U38" s="233">
        <v>1.94</v>
      </c>
      <c r="V38" s="233">
        <f>ROUND(E38*U38,2)</f>
        <v>15.23</v>
      </c>
      <c r="W38" s="233"/>
      <c r="X38" s="233" t="s">
        <v>117</v>
      </c>
      <c r="Y38" s="233" t="s">
        <v>118</v>
      </c>
      <c r="Z38" s="212"/>
      <c r="AA38" s="212"/>
      <c r="AB38" s="212"/>
      <c r="AC38" s="212"/>
      <c r="AD38" s="212"/>
      <c r="AE38" s="212"/>
      <c r="AF38" s="212"/>
      <c r="AG38" s="212" t="s">
        <v>119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29"/>
      <c r="B39" s="230"/>
      <c r="C39" s="264" t="s">
        <v>163</v>
      </c>
      <c r="D39" s="235"/>
      <c r="E39" s="236">
        <v>7.8479999999999999</v>
      </c>
      <c r="F39" s="233"/>
      <c r="G39" s="233"/>
      <c r="H39" s="233"/>
      <c r="I39" s="233"/>
      <c r="J39" s="233"/>
      <c r="K39" s="233"/>
      <c r="L39" s="233"/>
      <c r="M39" s="233"/>
      <c r="N39" s="232"/>
      <c r="O39" s="232"/>
      <c r="P39" s="232"/>
      <c r="Q39" s="232"/>
      <c r="R39" s="233"/>
      <c r="S39" s="233"/>
      <c r="T39" s="233"/>
      <c r="U39" s="233"/>
      <c r="V39" s="233"/>
      <c r="W39" s="233"/>
      <c r="X39" s="233"/>
      <c r="Y39" s="233"/>
      <c r="Z39" s="212"/>
      <c r="AA39" s="212"/>
      <c r="AB39" s="212"/>
      <c r="AC39" s="212"/>
      <c r="AD39" s="212"/>
      <c r="AE39" s="212"/>
      <c r="AF39" s="212"/>
      <c r="AG39" s="212" t="s">
        <v>121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39" t="s">
        <v>111</v>
      </c>
      <c r="B40" s="240" t="s">
        <v>69</v>
      </c>
      <c r="C40" s="262" t="s">
        <v>70</v>
      </c>
      <c r="D40" s="241"/>
      <c r="E40" s="242"/>
      <c r="F40" s="243"/>
      <c r="G40" s="244">
        <f>SUMIF(AG41:AG41,"&lt;&gt;NOR",G41:G41)</f>
        <v>0</v>
      </c>
      <c r="H40" s="238"/>
      <c r="I40" s="238">
        <f>SUM(I41:I41)</f>
        <v>0</v>
      </c>
      <c r="J40" s="238"/>
      <c r="K40" s="238">
        <f>SUM(K41:K41)</f>
        <v>0</v>
      </c>
      <c r="L40" s="238"/>
      <c r="M40" s="238">
        <f>SUM(M41:M41)</f>
        <v>0</v>
      </c>
      <c r="N40" s="237"/>
      <c r="O40" s="237">
        <f>SUM(O41:O41)</f>
        <v>0</v>
      </c>
      <c r="P40" s="237"/>
      <c r="Q40" s="237">
        <f>SUM(Q41:Q41)</f>
        <v>0</v>
      </c>
      <c r="R40" s="238"/>
      <c r="S40" s="238"/>
      <c r="T40" s="238"/>
      <c r="U40" s="238"/>
      <c r="V40" s="238">
        <f>SUM(V41:V41)</f>
        <v>63.08</v>
      </c>
      <c r="W40" s="238"/>
      <c r="X40" s="238"/>
      <c r="Y40" s="238"/>
      <c r="AG40" t="s">
        <v>112</v>
      </c>
    </row>
    <row r="41" spans="1:60" outlineLevel="1" x14ac:dyDescent="0.2">
      <c r="A41" s="253">
        <v>14</v>
      </c>
      <c r="B41" s="254" t="s">
        <v>164</v>
      </c>
      <c r="C41" s="266" t="s">
        <v>165</v>
      </c>
      <c r="D41" s="255" t="s">
        <v>166</v>
      </c>
      <c r="E41" s="256">
        <v>18.706150000000001</v>
      </c>
      <c r="F41" s="257"/>
      <c r="G41" s="258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15</v>
      </c>
      <c r="M41" s="233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3" t="s">
        <v>116</v>
      </c>
      <c r="T41" s="233" t="s">
        <v>116</v>
      </c>
      <c r="U41" s="233">
        <v>3.3719999999999999</v>
      </c>
      <c r="V41" s="233">
        <f>ROUND(E41*U41,2)</f>
        <v>63.08</v>
      </c>
      <c r="W41" s="233"/>
      <c r="X41" s="233" t="s">
        <v>167</v>
      </c>
      <c r="Y41" s="233" t="s">
        <v>118</v>
      </c>
      <c r="Z41" s="212"/>
      <c r="AA41" s="212"/>
      <c r="AB41" s="212"/>
      <c r="AC41" s="212"/>
      <c r="AD41" s="212"/>
      <c r="AE41" s="212"/>
      <c r="AF41" s="212"/>
      <c r="AG41" s="212" t="s">
        <v>168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39" t="s">
        <v>111</v>
      </c>
      <c r="B42" s="240" t="s">
        <v>71</v>
      </c>
      <c r="C42" s="262" t="s">
        <v>72</v>
      </c>
      <c r="D42" s="241"/>
      <c r="E42" s="242"/>
      <c r="F42" s="243"/>
      <c r="G42" s="244">
        <f>SUMIF(AG43:AG51,"&lt;&gt;NOR",G43:G51)</f>
        <v>0</v>
      </c>
      <c r="H42" s="238"/>
      <c r="I42" s="238">
        <f>SUM(I43:I51)</f>
        <v>0</v>
      </c>
      <c r="J42" s="238"/>
      <c r="K42" s="238">
        <f>SUM(K43:K51)</f>
        <v>0</v>
      </c>
      <c r="L42" s="238"/>
      <c r="M42" s="238">
        <f>SUM(M43:M51)</f>
        <v>0</v>
      </c>
      <c r="N42" s="237"/>
      <c r="O42" s="237">
        <f>SUM(O43:O51)</f>
        <v>0</v>
      </c>
      <c r="P42" s="237"/>
      <c r="Q42" s="237">
        <f>SUM(Q43:Q51)</f>
        <v>0</v>
      </c>
      <c r="R42" s="238"/>
      <c r="S42" s="238"/>
      <c r="T42" s="238"/>
      <c r="U42" s="238"/>
      <c r="V42" s="238">
        <f>SUM(V43:V51)</f>
        <v>0</v>
      </c>
      <c r="W42" s="238"/>
      <c r="X42" s="238"/>
      <c r="Y42" s="238"/>
      <c r="AG42" t="s">
        <v>112</v>
      </c>
    </row>
    <row r="43" spans="1:60" outlineLevel="1" x14ac:dyDescent="0.2">
      <c r="A43" s="246">
        <v>15</v>
      </c>
      <c r="B43" s="247" t="s">
        <v>169</v>
      </c>
      <c r="C43" s="263" t="s">
        <v>170</v>
      </c>
      <c r="D43" s="248" t="s">
        <v>171</v>
      </c>
      <c r="E43" s="249">
        <v>1112</v>
      </c>
      <c r="F43" s="250"/>
      <c r="G43" s="251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15</v>
      </c>
      <c r="M43" s="233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3"/>
      <c r="S43" s="233" t="s">
        <v>148</v>
      </c>
      <c r="T43" s="233" t="s">
        <v>149</v>
      </c>
      <c r="U43" s="233">
        <v>0</v>
      </c>
      <c r="V43" s="233">
        <f>ROUND(E43*U43,2)</f>
        <v>0</v>
      </c>
      <c r="W43" s="233"/>
      <c r="X43" s="233" t="s">
        <v>117</v>
      </c>
      <c r="Y43" s="233" t="s">
        <v>118</v>
      </c>
      <c r="Z43" s="212"/>
      <c r="AA43" s="212"/>
      <c r="AB43" s="212"/>
      <c r="AC43" s="212"/>
      <c r="AD43" s="212"/>
      <c r="AE43" s="212"/>
      <c r="AF43" s="212"/>
      <c r="AG43" s="212" t="s">
        <v>119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29"/>
      <c r="B44" s="230"/>
      <c r="C44" s="264" t="s">
        <v>172</v>
      </c>
      <c r="D44" s="235"/>
      <c r="E44" s="236"/>
      <c r="F44" s="233"/>
      <c r="G44" s="233"/>
      <c r="H44" s="233"/>
      <c r="I44" s="233"/>
      <c r="J44" s="233"/>
      <c r="K44" s="233"/>
      <c r="L44" s="233"/>
      <c r="M44" s="233"/>
      <c r="N44" s="232"/>
      <c r="O44" s="232"/>
      <c r="P44" s="232"/>
      <c r="Q44" s="232"/>
      <c r="R44" s="233"/>
      <c r="S44" s="233"/>
      <c r="T44" s="233"/>
      <c r="U44" s="233"/>
      <c r="V44" s="233"/>
      <c r="W44" s="233"/>
      <c r="X44" s="233"/>
      <c r="Y44" s="233"/>
      <c r="Z44" s="212"/>
      <c r="AA44" s="212"/>
      <c r="AB44" s="212"/>
      <c r="AC44" s="212"/>
      <c r="AD44" s="212"/>
      <c r="AE44" s="212"/>
      <c r="AF44" s="212"/>
      <c r="AG44" s="212" t="s">
        <v>121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29"/>
      <c r="B45" s="230"/>
      <c r="C45" s="264" t="s">
        <v>173</v>
      </c>
      <c r="D45" s="235"/>
      <c r="E45" s="236"/>
      <c r="F45" s="233"/>
      <c r="G45" s="233"/>
      <c r="H45" s="233"/>
      <c r="I45" s="233"/>
      <c r="J45" s="233"/>
      <c r="K45" s="233"/>
      <c r="L45" s="233"/>
      <c r="M45" s="233"/>
      <c r="N45" s="232"/>
      <c r="O45" s="232"/>
      <c r="P45" s="232"/>
      <c r="Q45" s="232"/>
      <c r="R45" s="233"/>
      <c r="S45" s="233"/>
      <c r="T45" s="233"/>
      <c r="U45" s="233"/>
      <c r="V45" s="233"/>
      <c r="W45" s="233"/>
      <c r="X45" s="233"/>
      <c r="Y45" s="233"/>
      <c r="Z45" s="212"/>
      <c r="AA45" s="212"/>
      <c r="AB45" s="212"/>
      <c r="AC45" s="212"/>
      <c r="AD45" s="212"/>
      <c r="AE45" s="212"/>
      <c r="AF45" s="212"/>
      <c r="AG45" s="212" t="s">
        <v>121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29"/>
      <c r="B46" s="230"/>
      <c r="C46" s="264" t="s">
        <v>174</v>
      </c>
      <c r="D46" s="235"/>
      <c r="E46" s="236"/>
      <c r="F46" s="233"/>
      <c r="G46" s="233"/>
      <c r="H46" s="233"/>
      <c r="I46" s="233"/>
      <c r="J46" s="233"/>
      <c r="K46" s="233"/>
      <c r="L46" s="233"/>
      <c r="M46" s="233"/>
      <c r="N46" s="232"/>
      <c r="O46" s="232"/>
      <c r="P46" s="232"/>
      <c r="Q46" s="232"/>
      <c r="R46" s="233"/>
      <c r="S46" s="233"/>
      <c r="T46" s="233"/>
      <c r="U46" s="233"/>
      <c r="V46" s="233"/>
      <c r="W46" s="233"/>
      <c r="X46" s="233"/>
      <c r="Y46" s="233"/>
      <c r="Z46" s="212"/>
      <c r="AA46" s="212"/>
      <c r="AB46" s="212"/>
      <c r="AC46" s="212"/>
      <c r="AD46" s="212"/>
      <c r="AE46" s="212"/>
      <c r="AF46" s="212"/>
      <c r="AG46" s="212" t="s">
        <v>121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29"/>
      <c r="B47" s="230"/>
      <c r="C47" s="264" t="s">
        <v>175</v>
      </c>
      <c r="D47" s="235"/>
      <c r="E47" s="236"/>
      <c r="F47" s="233"/>
      <c r="G47" s="233"/>
      <c r="H47" s="233"/>
      <c r="I47" s="233"/>
      <c r="J47" s="233"/>
      <c r="K47" s="233"/>
      <c r="L47" s="233"/>
      <c r="M47" s="233"/>
      <c r="N47" s="232"/>
      <c r="O47" s="232"/>
      <c r="P47" s="232"/>
      <c r="Q47" s="232"/>
      <c r="R47" s="233"/>
      <c r="S47" s="233"/>
      <c r="T47" s="233"/>
      <c r="U47" s="233"/>
      <c r="V47" s="233"/>
      <c r="W47" s="233"/>
      <c r="X47" s="233"/>
      <c r="Y47" s="233"/>
      <c r="Z47" s="212"/>
      <c r="AA47" s="212"/>
      <c r="AB47" s="212"/>
      <c r="AC47" s="212"/>
      <c r="AD47" s="212"/>
      <c r="AE47" s="212"/>
      <c r="AF47" s="212"/>
      <c r="AG47" s="212" t="s">
        <v>121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">
      <c r="A48" s="229"/>
      <c r="B48" s="230"/>
      <c r="C48" s="264" t="s">
        <v>176</v>
      </c>
      <c r="D48" s="235"/>
      <c r="E48" s="236">
        <v>675</v>
      </c>
      <c r="F48" s="233"/>
      <c r="G48" s="233"/>
      <c r="H48" s="233"/>
      <c r="I48" s="233"/>
      <c r="J48" s="233"/>
      <c r="K48" s="233"/>
      <c r="L48" s="233"/>
      <c r="M48" s="233"/>
      <c r="N48" s="232"/>
      <c r="O48" s="232"/>
      <c r="P48" s="232"/>
      <c r="Q48" s="232"/>
      <c r="R48" s="233"/>
      <c r="S48" s="233"/>
      <c r="T48" s="233"/>
      <c r="U48" s="233"/>
      <c r="V48" s="233"/>
      <c r="W48" s="233"/>
      <c r="X48" s="233"/>
      <c r="Y48" s="233"/>
      <c r="Z48" s="212"/>
      <c r="AA48" s="212"/>
      <c r="AB48" s="212"/>
      <c r="AC48" s="212"/>
      <c r="AD48" s="212"/>
      <c r="AE48" s="212"/>
      <c r="AF48" s="212"/>
      <c r="AG48" s="212" t="s">
        <v>121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29"/>
      <c r="B49" s="230"/>
      <c r="C49" s="264" t="s">
        <v>177</v>
      </c>
      <c r="D49" s="235"/>
      <c r="E49" s="236">
        <v>187</v>
      </c>
      <c r="F49" s="233"/>
      <c r="G49" s="233"/>
      <c r="H49" s="233"/>
      <c r="I49" s="233"/>
      <c r="J49" s="233"/>
      <c r="K49" s="233"/>
      <c r="L49" s="233"/>
      <c r="M49" s="233"/>
      <c r="N49" s="232"/>
      <c r="O49" s="232"/>
      <c r="P49" s="232"/>
      <c r="Q49" s="232"/>
      <c r="R49" s="233"/>
      <c r="S49" s="233"/>
      <c r="T49" s="233"/>
      <c r="U49" s="233"/>
      <c r="V49" s="233"/>
      <c r="W49" s="233"/>
      <c r="X49" s="233"/>
      <c r="Y49" s="233"/>
      <c r="Z49" s="212"/>
      <c r="AA49" s="212"/>
      <c r="AB49" s="212"/>
      <c r="AC49" s="212"/>
      <c r="AD49" s="212"/>
      <c r="AE49" s="212"/>
      <c r="AF49" s="212"/>
      <c r="AG49" s="212" t="s">
        <v>121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29"/>
      <c r="B50" s="230"/>
      <c r="C50" s="264" t="s">
        <v>178</v>
      </c>
      <c r="D50" s="235"/>
      <c r="E50" s="236">
        <v>250</v>
      </c>
      <c r="F50" s="233"/>
      <c r="G50" s="233"/>
      <c r="H50" s="233"/>
      <c r="I50" s="233"/>
      <c r="J50" s="233"/>
      <c r="K50" s="233"/>
      <c r="L50" s="233"/>
      <c r="M50" s="233"/>
      <c r="N50" s="232"/>
      <c r="O50" s="232"/>
      <c r="P50" s="232"/>
      <c r="Q50" s="232"/>
      <c r="R50" s="233"/>
      <c r="S50" s="233"/>
      <c r="T50" s="233"/>
      <c r="U50" s="233"/>
      <c r="V50" s="233"/>
      <c r="W50" s="233"/>
      <c r="X50" s="233"/>
      <c r="Y50" s="233"/>
      <c r="Z50" s="212"/>
      <c r="AA50" s="212"/>
      <c r="AB50" s="212"/>
      <c r="AC50" s="212"/>
      <c r="AD50" s="212"/>
      <c r="AE50" s="212"/>
      <c r="AF50" s="212"/>
      <c r="AG50" s="212" t="s">
        <v>121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29">
        <v>16</v>
      </c>
      <c r="B51" s="230" t="s">
        <v>179</v>
      </c>
      <c r="C51" s="267" t="s">
        <v>180</v>
      </c>
      <c r="D51" s="231" t="s">
        <v>0</v>
      </c>
      <c r="E51" s="259"/>
      <c r="F51" s="234"/>
      <c r="G51" s="233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15</v>
      </c>
      <c r="M51" s="233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3"/>
      <c r="S51" s="233" t="s">
        <v>116</v>
      </c>
      <c r="T51" s="233" t="s">
        <v>116</v>
      </c>
      <c r="U51" s="233">
        <v>0</v>
      </c>
      <c r="V51" s="233">
        <f>ROUND(E51*U51,2)</f>
        <v>0</v>
      </c>
      <c r="W51" s="233"/>
      <c r="X51" s="233" t="s">
        <v>167</v>
      </c>
      <c r="Y51" s="233" t="s">
        <v>118</v>
      </c>
      <c r="Z51" s="212"/>
      <c r="AA51" s="212"/>
      <c r="AB51" s="212"/>
      <c r="AC51" s="212"/>
      <c r="AD51" s="212"/>
      <c r="AE51" s="212"/>
      <c r="AF51" s="212"/>
      <c r="AG51" s="212" t="s">
        <v>168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">
      <c r="A52" s="239" t="s">
        <v>111</v>
      </c>
      <c r="B52" s="240" t="s">
        <v>73</v>
      </c>
      <c r="C52" s="262" t="s">
        <v>74</v>
      </c>
      <c r="D52" s="241"/>
      <c r="E52" s="242"/>
      <c r="F52" s="243"/>
      <c r="G52" s="244">
        <f>SUMIF(AG53:AG54,"&lt;&gt;NOR",G53:G54)</f>
        <v>0</v>
      </c>
      <c r="H52" s="238"/>
      <c r="I52" s="238">
        <f>SUM(I53:I54)</f>
        <v>0</v>
      </c>
      <c r="J52" s="238"/>
      <c r="K52" s="238">
        <f>SUM(K53:K54)</f>
        <v>0</v>
      </c>
      <c r="L52" s="238"/>
      <c r="M52" s="238">
        <f>SUM(M53:M54)</f>
        <v>0</v>
      </c>
      <c r="N52" s="237"/>
      <c r="O52" s="237">
        <f>SUM(O53:O54)</f>
        <v>0</v>
      </c>
      <c r="P52" s="237"/>
      <c r="Q52" s="237">
        <f>SUM(Q53:Q54)</f>
        <v>0</v>
      </c>
      <c r="R52" s="238"/>
      <c r="S52" s="238"/>
      <c r="T52" s="238"/>
      <c r="U52" s="238"/>
      <c r="V52" s="238">
        <f>SUM(V53:V54)</f>
        <v>0</v>
      </c>
      <c r="W52" s="238"/>
      <c r="X52" s="238"/>
      <c r="Y52" s="238"/>
      <c r="AG52" t="s">
        <v>112</v>
      </c>
    </row>
    <row r="53" spans="1:60" outlineLevel="1" x14ac:dyDescent="0.2">
      <c r="A53" s="246">
        <v>17</v>
      </c>
      <c r="B53" s="247" t="s">
        <v>181</v>
      </c>
      <c r="C53" s="263" t="s">
        <v>182</v>
      </c>
      <c r="D53" s="248" t="s">
        <v>115</v>
      </c>
      <c r="E53" s="249">
        <v>17.177499999999998</v>
      </c>
      <c r="F53" s="250"/>
      <c r="G53" s="251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15</v>
      </c>
      <c r="M53" s="233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3"/>
      <c r="S53" s="233" t="s">
        <v>148</v>
      </c>
      <c r="T53" s="233" t="s">
        <v>149</v>
      </c>
      <c r="U53" s="233">
        <v>0</v>
      </c>
      <c r="V53" s="233">
        <f>ROUND(E53*U53,2)</f>
        <v>0</v>
      </c>
      <c r="W53" s="233"/>
      <c r="X53" s="233" t="s">
        <v>117</v>
      </c>
      <c r="Y53" s="233" t="s">
        <v>118</v>
      </c>
      <c r="Z53" s="212"/>
      <c r="AA53" s="212"/>
      <c r="AB53" s="212"/>
      <c r="AC53" s="212"/>
      <c r="AD53" s="212"/>
      <c r="AE53" s="212"/>
      <c r="AF53" s="212"/>
      <c r="AG53" s="212" t="s">
        <v>119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">
      <c r="A54" s="229"/>
      <c r="B54" s="230"/>
      <c r="C54" s="264" t="s">
        <v>183</v>
      </c>
      <c r="D54" s="235"/>
      <c r="E54" s="236">
        <v>17.177499999999998</v>
      </c>
      <c r="F54" s="233"/>
      <c r="G54" s="233"/>
      <c r="H54" s="233"/>
      <c r="I54" s="233"/>
      <c r="J54" s="233"/>
      <c r="K54" s="233"/>
      <c r="L54" s="233"/>
      <c r="M54" s="233"/>
      <c r="N54" s="232"/>
      <c r="O54" s="232"/>
      <c r="P54" s="232"/>
      <c r="Q54" s="232"/>
      <c r="R54" s="233"/>
      <c r="S54" s="233"/>
      <c r="T54" s="233"/>
      <c r="U54" s="233"/>
      <c r="V54" s="233"/>
      <c r="W54" s="233"/>
      <c r="X54" s="233"/>
      <c r="Y54" s="233"/>
      <c r="Z54" s="212"/>
      <c r="AA54" s="212"/>
      <c r="AB54" s="212"/>
      <c r="AC54" s="212"/>
      <c r="AD54" s="212"/>
      <c r="AE54" s="212"/>
      <c r="AF54" s="212"/>
      <c r="AG54" s="212" t="s">
        <v>121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">
      <c r="A55" s="239" t="s">
        <v>111</v>
      </c>
      <c r="B55" s="240" t="s">
        <v>75</v>
      </c>
      <c r="C55" s="262" t="s">
        <v>76</v>
      </c>
      <c r="D55" s="241"/>
      <c r="E55" s="242"/>
      <c r="F55" s="243"/>
      <c r="G55" s="244">
        <f>SUMIF(AG56:AG58,"&lt;&gt;NOR",G56:G58)</f>
        <v>0</v>
      </c>
      <c r="H55" s="238"/>
      <c r="I55" s="238">
        <f>SUM(I56:I58)</f>
        <v>0</v>
      </c>
      <c r="J55" s="238"/>
      <c r="K55" s="238">
        <f>SUM(K56:K58)</f>
        <v>0</v>
      </c>
      <c r="L55" s="238"/>
      <c r="M55" s="238">
        <f>SUM(M56:M58)</f>
        <v>0</v>
      </c>
      <c r="N55" s="237"/>
      <c r="O55" s="237">
        <f>SUM(O56:O58)</f>
        <v>0.22</v>
      </c>
      <c r="P55" s="237"/>
      <c r="Q55" s="237">
        <f>SUM(Q56:Q58)</f>
        <v>0</v>
      </c>
      <c r="R55" s="238"/>
      <c r="S55" s="238"/>
      <c r="T55" s="238"/>
      <c r="U55" s="238"/>
      <c r="V55" s="238">
        <f>SUM(V56:V58)</f>
        <v>46.08</v>
      </c>
      <c r="W55" s="238"/>
      <c r="X55" s="238"/>
      <c r="Y55" s="238"/>
      <c r="AG55" t="s">
        <v>112</v>
      </c>
    </row>
    <row r="56" spans="1:60" outlineLevel="1" x14ac:dyDescent="0.2">
      <c r="A56" s="253">
        <v>18</v>
      </c>
      <c r="B56" s="254" t="s">
        <v>184</v>
      </c>
      <c r="C56" s="266" t="s">
        <v>185</v>
      </c>
      <c r="D56" s="255" t="s">
        <v>115</v>
      </c>
      <c r="E56" s="256">
        <v>347.77760000000001</v>
      </c>
      <c r="F56" s="257"/>
      <c r="G56" s="258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15</v>
      </c>
      <c r="M56" s="233">
        <f>G56*(1+L56/100)</f>
        <v>0</v>
      </c>
      <c r="N56" s="232">
        <v>1.7000000000000001E-4</v>
      </c>
      <c r="O56" s="232">
        <f>ROUND(E56*N56,2)</f>
        <v>0.06</v>
      </c>
      <c r="P56" s="232">
        <v>0</v>
      </c>
      <c r="Q56" s="232">
        <f>ROUND(E56*P56,2)</f>
        <v>0</v>
      </c>
      <c r="R56" s="233"/>
      <c r="S56" s="233" t="s">
        <v>116</v>
      </c>
      <c r="T56" s="233" t="s">
        <v>116</v>
      </c>
      <c r="U56" s="233">
        <v>3.2480000000000002E-2</v>
      </c>
      <c r="V56" s="233">
        <f>ROUND(E56*U56,2)</f>
        <v>11.3</v>
      </c>
      <c r="W56" s="233"/>
      <c r="X56" s="233" t="s">
        <v>117</v>
      </c>
      <c r="Y56" s="233" t="s">
        <v>118</v>
      </c>
      <c r="Z56" s="212"/>
      <c r="AA56" s="212"/>
      <c r="AB56" s="212"/>
      <c r="AC56" s="212"/>
      <c r="AD56" s="212"/>
      <c r="AE56" s="212"/>
      <c r="AF56" s="212"/>
      <c r="AG56" s="212" t="s">
        <v>119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6">
        <v>19</v>
      </c>
      <c r="B57" s="247" t="s">
        <v>186</v>
      </c>
      <c r="C57" s="263" t="s">
        <v>187</v>
      </c>
      <c r="D57" s="248" t="s">
        <v>115</v>
      </c>
      <c r="E57" s="249">
        <v>347.77760000000001</v>
      </c>
      <c r="F57" s="250"/>
      <c r="G57" s="251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15</v>
      </c>
      <c r="M57" s="233">
        <f>G57*(1+L57/100)</f>
        <v>0</v>
      </c>
      <c r="N57" s="232">
        <v>4.6000000000000001E-4</v>
      </c>
      <c r="O57" s="232">
        <f>ROUND(E57*N57,2)</f>
        <v>0.16</v>
      </c>
      <c r="P57" s="232">
        <v>0</v>
      </c>
      <c r="Q57" s="232">
        <f>ROUND(E57*P57,2)</f>
        <v>0</v>
      </c>
      <c r="R57" s="233"/>
      <c r="S57" s="233" t="s">
        <v>116</v>
      </c>
      <c r="T57" s="233" t="s">
        <v>116</v>
      </c>
      <c r="U57" s="233">
        <v>0.1</v>
      </c>
      <c r="V57" s="233">
        <f>ROUND(E57*U57,2)</f>
        <v>34.78</v>
      </c>
      <c r="W57" s="233"/>
      <c r="X57" s="233" t="s">
        <v>117</v>
      </c>
      <c r="Y57" s="233" t="s">
        <v>118</v>
      </c>
      <c r="Z57" s="212"/>
      <c r="AA57" s="212"/>
      <c r="AB57" s="212"/>
      <c r="AC57" s="212"/>
      <c r="AD57" s="212"/>
      <c r="AE57" s="212"/>
      <c r="AF57" s="212"/>
      <c r="AG57" s="212" t="s">
        <v>119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29"/>
      <c r="B58" s="230"/>
      <c r="C58" s="264" t="s">
        <v>188</v>
      </c>
      <c r="D58" s="235"/>
      <c r="E58" s="236">
        <v>347.77760000000001</v>
      </c>
      <c r="F58" s="233"/>
      <c r="G58" s="233"/>
      <c r="H58" s="233"/>
      <c r="I58" s="233"/>
      <c r="J58" s="233"/>
      <c r="K58" s="233"/>
      <c r="L58" s="233"/>
      <c r="M58" s="233"/>
      <c r="N58" s="232"/>
      <c r="O58" s="232"/>
      <c r="P58" s="232"/>
      <c r="Q58" s="232"/>
      <c r="R58" s="233"/>
      <c r="S58" s="233"/>
      <c r="T58" s="233"/>
      <c r="U58" s="233"/>
      <c r="V58" s="233"/>
      <c r="W58" s="233"/>
      <c r="X58" s="233"/>
      <c r="Y58" s="233"/>
      <c r="Z58" s="212"/>
      <c r="AA58" s="212"/>
      <c r="AB58" s="212"/>
      <c r="AC58" s="212"/>
      <c r="AD58" s="212"/>
      <c r="AE58" s="212"/>
      <c r="AF58" s="212"/>
      <c r="AG58" s="212" t="s">
        <v>121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x14ac:dyDescent="0.2">
      <c r="A59" s="239" t="s">
        <v>111</v>
      </c>
      <c r="B59" s="240" t="s">
        <v>77</v>
      </c>
      <c r="C59" s="262" t="s">
        <v>78</v>
      </c>
      <c r="D59" s="241"/>
      <c r="E59" s="242"/>
      <c r="F59" s="243"/>
      <c r="G59" s="244">
        <f>SUMIF(AG60:AG63,"&lt;&gt;NOR",G60:G63)</f>
        <v>0</v>
      </c>
      <c r="H59" s="238"/>
      <c r="I59" s="238">
        <f>SUM(I60:I63)</f>
        <v>0</v>
      </c>
      <c r="J59" s="238"/>
      <c r="K59" s="238">
        <f>SUM(K60:K63)</f>
        <v>0</v>
      </c>
      <c r="L59" s="238"/>
      <c r="M59" s="238">
        <f>SUM(M60:M63)</f>
        <v>0</v>
      </c>
      <c r="N59" s="237"/>
      <c r="O59" s="237">
        <f>SUM(O60:O63)</f>
        <v>0</v>
      </c>
      <c r="P59" s="237"/>
      <c r="Q59" s="237">
        <f>SUM(Q60:Q63)</f>
        <v>0</v>
      </c>
      <c r="R59" s="238"/>
      <c r="S59" s="238"/>
      <c r="T59" s="238"/>
      <c r="U59" s="238"/>
      <c r="V59" s="238">
        <f>SUM(V60:V63)</f>
        <v>0</v>
      </c>
      <c r="W59" s="238"/>
      <c r="X59" s="238"/>
      <c r="Y59" s="238"/>
      <c r="AG59" t="s">
        <v>112</v>
      </c>
    </row>
    <row r="60" spans="1:60" ht="22.5" outlineLevel="1" x14ac:dyDescent="0.2">
      <c r="A60" s="253">
        <v>20</v>
      </c>
      <c r="B60" s="254" t="s">
        <v>189</v>
      </c>
      <c r="C60" s="266" t="s">
        <v>190</v>
      </c>
      <c r="D60" s="255" t="s">
        <v>191</v>
      </c>
      <c r="E60" s="256">
        <v>1</v>
      </c>
      <c r="F60" s="257"/>
      <c r="G60" s="258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15</v>
      </c>
      <c r="M60" s="233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3"/>
      <c r="S60" s="233" t="s">
        <v>148</v>
      </c>
      <c r="T60" s="233" t="s">
        <v>149</v>
      </c>
      <c r="U60" s="233">
        <v>0</v>
      </c>
      <c r="V60" s="233">
        <f>ROUND(E60*U60,2)</f>
        <v>0</v>
      </c>
      <c r="W60" s="233"/>
      <c r="X60" s="233" t="s">
        <v>117</v>
      </c>
      <c r="Y60" s="233" t="s">
        <v>118</v>
      </c>
      <c r="Z60" s="212"/>
      <c r="AA60" s="212"/>
      <c r="AB60" s="212"/>
      <c r="AC60" s="212"/>
      <c r="AD60" s="212"/>
      <c r="AE60" s="212"/>
      <c r="AF60" s="212"/>
      <c r="AG60" s="212" t="s">
        <v>119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53">
        <v>21</v>
      </c>
      <c r="B61" s="254" t="s">
        <v>192</v>
      </c>
      <c r="C61" s="266" t="s">
        <v>193</v>
      </c>
      <c r="D61" s="255" t="s">
        <v>191</v>
      </c>
      <c r="E61" s="256">
        <v>1</v>
      </c>
      <c r="F61" s="257"/>
      <c r="G61" s="258">
        <f>ROUND(E61*F61,2)</f>
        <v>0</v>
      </c>
      <c r="H61" s="234"/>
      <c r="I61" s="233">
        <f>ROUND(E61*H61,2)</f>
        <v>0</v>
      </c>
      <c r="J61" s="234"/>
      <c r="K61" s="233">
        <f>ROUND(E61*J61,2)</f>
        <v>0</v>
      </c>
      <c r="L61" s="233">
        <v>15</v>
      </c>
      <c r="M61" s="233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3"/>
      <c r="S61" s="233" t="s">
        <v>148</v>
      </c>
      <c r="T61" s="233" t="s">
        <v>149</v>
      </c>
      <c r="U61" s="233">
        <v>0</v>
      </c>
      <c r="V61" s="233">
        <f>ROUND(E61*U61,2)</f>
        <v>0</v>
      </c>
      <c r="W61" s="233"/>
      <c r="X61" s="233" t="s">
        <v>117</v>
      </c>
      <c r="Y61" s="233" t="s">
        <v>118</v>
      </c>
      <c r="Z61" s="212"/>
      <c r="AA61" s="212"/>
      <c r="AB61" s="212"/>
      <c r="AC61" s="212"/>
      <c r="AD61" s="212"/>
      <c r="AE61" s="212"/>
      <c r="AF61" s="212"/>
      <c r="AG61" s="212" t="s">
        <v>119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53">
        <v>22</v>
      </c>
      <c r="B62" s="254" t="s">
        <v>194</v>
      </c>
      <c r="C62" s="266" t="s">
        <v>195</v>
      </c>
      <c r="D62" s="255" t="s">
        <v>196</v>
      </c>
      <c r="E62" s="256">
        <v>4</v>
      </c>
      <c r="F62" s="257"/>
      <c r="G62" s="258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15</v>
      </c>
      <c r="M62" s="233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3"/>
      <c r="S62" s="233" t="s">
        <v>148</v>
      </c>
      <c r="T62" s="233" t="s">
        <v>149</v>
      </c>
      <c r="U62" s="233">
        <v>0</v>
      </c>
      <c r="V62" s="233">
        <f>ROUND(E62*U62,2)</f>
        <v>0</v>
      </c>
      <c r="W62" s="233"/>
      <c r="X62" s="233" t="s">
        <v>117</v>
      </c>
      <c r="Y62" s="233" t="s">
        <v>118</v>
      </c>
      <c r="Z62" s="212"/>
      <c r="AA62" s="212"/>
      <c r="AB62" s="212"/>
      <c r="AC62" s="212"/>
      <c r="AD62" s="212"/>
      <c r="AE62" s="212"/>
      <c r="AF62" s="212"/>
      <c r="AG62" s="212" t="s">
        <v>119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53">
        <v>23</v>
      </c>
      <c r="B63" s="254" t="s">
        <v>197</v>
      </c>
      <c r="C63" s="266" t="s">
        <v>198</v>
      </c>
      <c r="D63" s="255" t="s">
        <v>147</v>
      </c>
      <c r="E63" s="256">
        <v>1</v>
      </c>
      <c r="F63" s="257"/>
      <c r="G63" s="258">
        <f>ROUND(E63*F63,2)</f>
        <v>0</v>
      </c>
      <c r="H63" s="234"/>
      <c r="I63" s="233">
        <f>ROUND(E63*H63,2)</f>
        <v>0</v>
      </c>
      <c r="J63" s="234"/>
      <c r="K63" s="233">
        <f>ROUND(E63*J63,2)</f>
        <v>0</v>
      </c>
      <c r="L63" s="233">
        <v>15</v>
      </c>
      <c r="M63" s="233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3"/>
      <c r="S63" s="233" t="s">
        <v>148</v>
      </c>
      <c r="T63" s="233" t="s">
        <v>149</v>
      </c>
      <c r="U63" s="233">
        <v>0</v>
      </c>
      <c r="V63" s="233">
        <f>ROUND(E63*U63,2)</f>
        <v>0</v>
      </c>
      <c r="W63" s="233"/>
      <c r="X63" s="233" t="s">
        <v>117</v>
      </c>
      <c r="Y63" s="233" t="s">
        <v>118</v>
      </c>
      <c r="Z63" s="212"/>
      <c r="AA63" s="212"/>
      <c r="AB63" s="212"/>
      <c r="AC63" s="212"/>
      <c r="AD63" s="212"/>
      <c r="AE63" s="212"/>
      <c r="AF63" s="212"/>
      <c r="AG63" s="212" t="s">
        <v>119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x14ac:dyDescent="0.2">
      <c r="A64" s="239" t="s">
        <v>111</v>
      </c>
      <c r="B64" s="240" t="s">
        <v>79</v>
      </c>
      <c r="C64" s="262" t="s">
        <v>80</v>
      </c>
      <c r="D64" s="241"/>
      <c r="E64" s="242"/>
      <c r="F64" s="243"/>
      <c r="G64" s="244">
        <f>SUMIF(AG65:AG71,"&lt;&gt;NOR",G65:G71)</f>
        <v>0</v>
      </c>
      <c r="H64" s="238"/>
      <c r="I64" s="238">
        <f>SUM(I65:I71)</f>
        <v>0</v>
      </c>
      <c r="J64" s="238"/>
      <c r="K64" s="238">
        <f>SUM(K65:K71)</f>
        <v>0</v>
      </c>
      <c r="L64" s="238"/>
      <c r="M64" s="238">
        <f>SUM(M65:M71)</f>
        <v>0</v>
      </c>
      <c r="N64" s="237"/>
      <c r="O64" s="237">
        <f>SUM(O65:O71)</f>
        <v>0</v>
      </c>
      <c r="P64" s="237"/>
      <c r="Q64" s="237">
        <f>SUM(Q65:Q71)</f>
        <v>0</v>
      </c>
      <c r="R64" s="238"/>
      <c r="S64" s="238"/>
      <c r="T64" s="238"/>
      <c r="U64" s="238"/>
      <c r="V64" s="238">
        <f>SUM(V65:V71)</f>
        <v>72.8</v>
      </c>
      <c r="W64" s="238"/>
      <c r="X64" s="238"/>
      <c r="Y64" s="238"/>
      <c r="AG64" t="s">
        <v>112</v>
      </c>
    </row>
    <row r="65" spans="1:60" outlineLevel="1" x14ac:dyDescent="0.2">
      <c r="A65" s="253">
        <v>24</v>
      </c>
      <c r="B65" s="254" t="s">
        <v>199</v>
      </c>
      <c r="C65" s="266" t="s">
        <v>200</v>
      </c>
      <c r="D65" s="255" t="s">
        <v>166</v>
      </c>
      <c r="E65" s="256">
        <v>6.6911899999999997</v>
      </c>
      <c r="F65" s="257"/>
      <c r="G65" s="258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15</v>
      </c>
      <c r="M65" s="233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3"/>
      <c r="S65" s="233" t="s">
        <v>116</v>
      </c>
      <c r="T65" s="233" t="s">
        <v>116</v>
      </c>
      <c r="U65" s="233">
        <v>0.93300000000000005</v>
      </c>
      <c r="V65" s="233">
        <f>ROUND(E65*U65,2)</f>
        <v>6.24</v>
      </c>
      <c r="W65" s="233"/>
      <c r="X65" s="233" t="s">
        <v>201</v>
      </c>
      <c r="Y65" s="233" t="s">
        <v>118</v>
      </c>
      <c r="Z65" s="212"/>
      <c r="AA65" s="212"/>
      <c r="AB65" s="212"/>
      <c r="AC65" s="212"/>
      <c r="AD65" s="212"/>
      <c r="AE65" s="212"/>
      <c r="AF65" s="212"/>
      <c r="AG65" s="212" t="s">
        <v>202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53">
        <v>25</v>
      </c>
      <c r="B66" s="254" t="s">
        <v>203</v>
      </c>
      <c r="C66" s="266" t="s">
        <v>204</v>
      </c>
      <c r="D66" s="255" t="s">
        <v>166</v>
      </c>
      <c r="E66" s="256">
        <v>93.676699999999997</v>
      </c>
      <c r="F66" s="257"/>
      <c r="G66" s="258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15</v>
      </c>
      <c r="M66" s="233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3"/>
      <c r="S66" s="233" t="s">
        <v>116</v>
      </c>
      <c r="T66" s="233" t="s">
        <v>116</v>
      </c>
      <c r="U66" s="233">
        <v>0.65300000000000002</v>
      </c>
      <c r="V66" s="233">
        <f>ROUND(E66*U66,2)</f>
        <v>61.17</v>
      </c>
      <c r="W66" s="233"/>
      <c r="X66" s="233" t="s">
        <v>201</v>
      </c>
      <c r="Y66" s="233" t="s">
        <v>118</v>
      </c>
      <c r="Z66" s="212"/>
      <c r="AA66" s="212"/>
      <c r="AB66" s="212"/>
      <c r="AC66" s="212"/>
      <c r="AD66" s="212"/>
      <c r="AE66" s="212"/>
      <c r="AF66" s="212"/>
      <c r="AG66" s="212" t="s">
        <v>202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6">
        <v>26</v>
      </c>
      <c r="B67" s="247" t="s">
        <v>205</v>
      </c>
      <c r="C67" s="263" t="s">
        <v>206</v>
      </c>
      <c r="D67" s="248" t="s">
        <v>166</v>
      </c>
      <c r="E67" s="249">
        <v>6.6911899999999997</v>
      </c>
      <c r="F67" s="250"/>
      <c r="G67" s="251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15</v>
      </c>
      <c r="M67" s="233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3"/>
      <c r="S67" s="233" t="s">
        <v>116</v>
      </c>
      <c r="T67" s="233" t="s">
        <v>116</v>
      </c>
      <c r="U67" s="233">
        <v>0.49</v>
      </c>
      <c r="V67" s="233">
        <f>ROUND(E67*U67,2)</f>
        <v>3.28</v>
      </c>
      <c r="W67" s="233"/>
      <c r="X67" s="233" t="s">
        <v>201</v>
      </c>
      <c r="Y67" s="233" t="s">
        <v>118</v>
      </c>
      <c r="Z67" s="212"/>
      <c r="AA67" s="212"/>
      <c r="AB67" s="212"/>
      <c r="AC67" s="212"/>
      <c r="AD67" s="212"/>
      <c r="AE67" s="212"/>
      <c r="AF67" s="212"/>
      <c r="AG67" s="212" t="s">
        <v>202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">
      <c r="A68" s="229"/>
      <c r="B68" s="230"/>
      <c r="C68" s="265" t="s">
        <v>207</v>
      </c>
      <c r="D68" s="252"/>
      <c r="E68" s="252"/>
      <c r="F68" s="252"/>
      <c r="G68" s="252"/>
      <c r="H68" s="233"/>
      <c r="I68" s="233"/>
      <c r="J68" s="233"/>
      <c r="K68" s="233"/>
      <c r="L68" s="233"/>
      <c r="M68" s="233"/>
      <c r="N68" s="232"/>
      <c r="O68" s="232"/>
      <c r="P68" s="232"/>
      <c r="Q68" s="232"/>
      <c r="R68" s="233"/>
      <c r="S68" s="233"/>
      <c r="T68" s="233"/>
      <c r="U68" s="233"/>
      <c r="V68" s="233"/>
      <c r="W68" s="233"/>
      <c r="X68" s="233"/>
      <c r="Y68" s="233"/>
      <c r="Z68" s="212"/>
      <c r="AA68" s="212"/>
      <c r="AB68" s="212"/>
      <c r="AC68" s="212"/>
      <c r="AD68" s="212"/>
      <c r="AE68" s="212"/>
      <c r="AF68" s="212"/>
      <c r="AG68" s="212" t="s">
        <v>136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53">
        <v>27</v>
      </c>
      <c r="B69" s="254" t="s">
        <v>208</v>
      </c>
      <c r="C69" s="266" t="s">
        <v>209</v>
      </c>
      <c r="D69" s="255" t="s">
        <v>166</v>
      </c>
      <c r="E69" s="256">
        <v>127.13266</v>
      </c>
      <c r="F69" s="257"/>
      <c r="G69" s="258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15</v>
      </c>
      <c r="M69" s="233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3"/>
      <c r="S69" s="233" t="s">
        <v>116</v>
      </c>
      <c r="T69" s="233" t="s">
        <v>116</v>
      </c>
      <c r="U69" s="233">
        <v>0</v>
      </c>
      <c r="V69" s="233">
        <f>ROUND(E69*U69,2)</f>
        <v>0</v>
      </c>
      <c r="W69" s="233"/>
      <c r="X69" s="233" t="s">
        <v>201</v>
      </c>
      <c r="Y69" s="233" t="s">
        <v>118</v>
      </c>
      <c r="Z69" s="212"/>
      <c r="AA69" s="212"/>
      <c r="AB69" s="212"/>
      <c r="AC69" s="212"/>
      <c r="AD69" s="212"/>
      <c r="AE69" s="212"/>
      <c r="AF69" s="212"/>
      <c r="AG69" s="212" t="s">
        <v>202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53">
        <v>28</v>
      </c>
      <c r="B70" s="254" t="s">
        <v>210</v>
      </c>
      <c r="C70" s="266" t="s">
        <v>211</v>
      </c>
      <c r="D70" s="255" t="s">
        <v>166</v>
      </c>
      <c r="E70" s="256">
        <v>20.07358</v>
      </c>
      <c r="F70" s="257"/>
      <c r="G70" s="258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15</v>
      </c>
      <c r="M70" s="233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3"/>
      <c r="S70" s="233" t="s">
        <v>116</v>
      </c>
      <c r="T70" s="233" t="s">
        <v>116</v>
      </c>
      <c r="U70" s="233">
        <v>0.105</v>
      </c>
      <c r="V70" s="233">
        <f>ROUND(E70*U70,2)</f>
        <v>2.11</v>
      </c>
      <c r="W70" s="233"/>
      <c r="X70" s="233" t="s">
        <v>201</v>
      </c>
      <c r="Y70" s="233" t="s">
        <v>118</v>
      </c>
      <c r="Z70" s="212"/>
      <c r="AA70" s="212"/>
      <c r="AB70" s="212"/>
      <c r="AC70" s="212"/>
      <c r="AD70" s="212"/>
      <c r="AE70" s="212"/>
      <c r="AF70" s="212"/>
      <c r="AG70" s="212" t="s">
        <v>202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53">
        <v>29</v>
      </c>
      <c r="B71" s="254" t="s">
        <v>212</v>
      </c>
      <c r="C71" s="266" t="s">
        <v>213</v>
      </c>
      <c r="D71" s="255" t="s">
        <v>166</v>
      </c>
      <c r="E71" s="256">
        <v>6.6911899999999997</v>
      </c>
      <c r="F71" s="257"/>
      <c r="G71" s="258">
        <f>ROUND(E71*F71,2)</f>
        <v>0</v>
      </c>
      <c r="H71" s="234"/>
      <c r="I71" s="233">
        <f>ROUND(E71*H71,2)</f>
        <v>0</v>
      </c>
      <c r="J71" s="234"/>
      <c r="K71" s="233">
        <f>ROUND(E71*J71,2)</f>
        <v>0</v>
      </c>
      <c r="L71" s="233">
        <v>15</v>
      </c>
      <c r="M71" s="233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3"/>
      <c r="S71" s="233" t="s">
        <v>116</v>
      </c>
      <c r="T71" s="233" t="s">
        <v>116</v>
      </c>
      <c r="U71" s="233">
        <v>0</v>
      </c>
      <c r="V71" s="233">
        <f>ROUND(E71*U71,2)</f>
        <v>0</v>
      </c>
      <c r="W71" s="233"/>
      <c r="X71" s="233" t="s">
        <v>201</v>
      </c>
      <c r="Y71" s="233" t="s">
        <v>118</v>
      </c>
      <c r="Z71" s="212"/>
      <c r="AA71" s="212"/>
      <c r="AB71" s="212"/>
      <c r="AC71" s="212"/>
      <c r="AD71" s="212"/>
      <c r="AE71" s="212"/>
      <c r="AF71" s="212"/>
      <c r="AG71" s="212" t="s">
        <v>202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x14ac:dyDescent="0.2">
      <c r="A72" s="239" t="s">
        <v>111</v>
      </c>
      <c r="B72" s="240" t="s">
        <v>82</v>
      </c>
      <c r="C72" s="262" t="s">
        <v>29</v>
      </c>
      <c r="D72" s="241"/>
      <c r="E72" s="242"/>
      <c r="F72" s="243"/>
      <c r="G72" s="244">
        <f>SUMIF(AG73:AG80,"&lt;&gt;NOR",G73:G80)</f>
        <v>0</v>
      </c>
      <c r="H72" s="238"/>
      <c r="I72" s="238">
        <f>SUM(I73:I80)</f>
        <v>0</v>
      </c>
      <c r="J72" s="238"/>
      <c r="K72" s="238">
        <f>SUM(K73:K80)</f>
        <v>0</v>
      </c>
      <c r="L72" s="238"/>
      <c r="M72" s="238">
        <f>SUM(M73:M80)</f>
        <v>0</v>
      </c>
      <c r="N72" s="237"/>
      <c r="O72" s="237">
        <f>SUM(O73:O80)</f>
        <v>0</v>
      </c>
      <c r="P72" s="237"/>
      <c r="Q72" s="237">
        <f>SUM(Q73:Q80)</f>
        <v>0</v>
      </c>
      <c r="R72" s="238"/>
      <c r="S72" s="238"/>
      <c r="T72" s="238"/>
      <c r="U72" s="238"/>
      <c r="V72" s="238">
        <f>SUM(V73:V80)</f>
        <v>0</v>
      </c>
      <c r="W72" s="238"/>
      <c r="X72" s="238"/>
      <c r="Y72" s="238"/>
      <c r="AG72" t="s">
        <v>112</v>
      </c>
    </row>
    <row r="73" spans="1:60" outlineLevel="1" x14ac:dyDescent="0.2">
      <c r="A73" s="246">
        <v>30</v>
      </c>
      <c r="B73" s="247" t="s">
        <v>214</v>
      </c>
      <c r="C73" s="263" t="s">
        <v>215</v>
      </c>
      <c r="D73" s="248" t="s">
        <v>216</v>
      </c>
      <c r="E73" s="249">
        <v>1</v>
      </c>
      <c r="F73" s="250"/>
      <c r="G73" s="251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15</v>
      </c>
      <c r="M73" s="233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3"/>
      <c r="S73" s="233" t="s">
        <v>116</v>
      </c>
      <c r="T73" s="233" t="s">
        <v>149</v>
      </c>
      <c r="U73" s="233">
        <v>0</v>
      </c>
      <c r="V73" s="233">
        <f>ROUND(E73*U73,2)</f>
        <v>0</v>
      </c>
      <c r="W73" s="233"/>
      <c r="X73" s="233" t="s">
        <v>217</v>
      </c>
      <c r="Y73" s="233" t="s">
        <v>118</v>
      </c>
      <c r="Z73" s="212"/>
      <c r="AA73" s="212"/>
      <c r="AB73" s="212"/>
      <c r="AC73" s="212"/>
      <c r="AD73" s="212"/>
      <c r="AE73" s="212"/>
      <c r="AF73" s="212"/>
      <c r="AG73" s="212" t="s">
        <v>218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33.75" outlineLevel="2" x14ac:dyDescent="0.2">
      <c r="A74" s="229"/>
      <c r="B74" s="230"/>
      <c r="C74" s="265" t="s">
        <v>219</v>
      </c>
      <c r="D74" s="252"/>
      <c r="E74" s="252"/>
      <c r="F74" s="252"/>
      <c r="G74" s="252"/>
      <c r="H74" s="233"/>
      <c r="I74" s="233"/>
      <c r="J74" s="233"/>
      <c r="K74" s="233"/>
      <c r="L74" s="233"/>
      <c r="M74" s="233"/>
      <c r="N74" s="232"/>
      <c r="O74" s="232"/>
      <c r="P74" s="232"/>
      <c r="Q74" s="232"/>
      <c r="R74" s="233"/>
      <c r="S74" s="233"/>
      <c r="T74" s="233"/>
      <c r="U74" s="233"/>
      <c r="V74" s="233"/>
      <c r="W74" s="233"/>
      <c r="X74" s="233"/>
      <c r="Y74" s="233"/>
      <c r="Z74" s="212"/>
      <c r="AA74" s="212"/>
      <c r="AB74" s="212"/>
      <c r="AC74" s="212"/>
      <c r="AD74" s="212"/>
      <c r="AE74" s="212"/>
      <c r="AF74" s="212"/>
      <c r="AG74" s="212" t="s">
        <v>136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60" t="str">
        <f>C74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6">
        <v>31</v>
      </c>
      <c r="B75" s="247" t="s">
        <v>220</v>
      </c>
      <c r="C75" s="263" t="s">
        <v>221</v>
      </c>
      <c r="D75" s="248" t="s">
        <v>216</v>
      </c>
      <c r="E75" s="249">
        <v>1</v>
      </c>
      <c r="F75" s="250"/>
      <c r="G75" s="251">
        <f>ROUND(E75*F75,2)</f>
        <v>0</v>
      </c>
      <c r="H75" s="234"/>
      <c r="I75" s="233">
        <f>ROUND(E75*H75,2)</f>
        <v>0</v>
      </c>
      <c r="J75" s="234"/>
      <c r="K75" s="233">
        <f>ROUND(E75*J75,2)</f>
        <v>0</v>
      </c>
      <c r="L75" s="233">
        <v>15</v>
      </c>
      <c r="M75" s="233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3"/>
      <c r="S75" s="233" t="s">
        <v>116</v>
      </c>
      <c r="T75" s="233" t="s">
        <v>149</v>
      </c>
      <c r="U75" s="233">
        <v>0</v>
      </c>
      <c r="V75" s="233">
        <f>ROUND(E75*U75,2)</f>
        <v>0</v>
      </c>
      <c r="W75" s="233"/>
      <c r="X75" s="233" t="s">
        <v>217</v>
      </c>
      <c r="Y75" s="233" t="s">
        <v>118</v>
      </c>
      <c r="Z75" s="212"/>
      <c r="AA75" s="212"/>
      <c r="AB75" s="212"/>
      <c r="AC75" s="212"/>
      <c r="AD75" s="212"/>
      <c r="AE75" s="212"/>
      <c r="AF75" s="212"/>
      <c r="AG75" s="212" t="s">
        <v>218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45" outlineLevel="2" x14ac:dyDescent="0.2">
      <c r="A76" s="229"/>
      <c r="B76" s="230"/>
      <c r="C76" s="265" t="s">
        <v>222</v>
      </c>
      <c r="D76" s="252"/>
      <c r="E76" s="252"/>
      <c r="F76" s="252"/>
      <c r="G76" s="252"/>
      <c r="H76" s="233"/>
      <c r="I76" s="233"/>
      <c r="J76" s="233"/>
      <c r="K76" s="233"/>
      <c r="L76" s="233"/>
      <c r="M76" s="233"/>
      <c r="N76" s="232"/>
      <c r="O76" s="232"/>
      <c r="P76" s="232"/>
      <c r="Q76" s="232"/>
      <c r="R76" s="233"/>
      <c r="S76" s="233"/>
      <c r="T76" s="233"/>
      <c r="U76" s="233"/>
      <c r="V76" s="233"/>
      <c r="W76" s="233"/>
      <c r="X76" s="233"/>
      <c r="Y76" s="233"/>
      <c r="Z76" s="212"/>
      <c r="AA76" s="212"/>
      <c r="AB76" s="212"/>
      <c r="AC76" s="212"/>
      <c r="AD76" s="212"/>
      <c r="AE76" s="212"/>
      <c r="AF76" s="212"/>
      <c r="AG76" s="212" t="s">
        <v>136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60" t="str">
        <f>C76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6">
        <v>32</v>
      </c>
      <c r="B77" s="247" t="s">
        <v>223</v>
      </c>
      <c r="C77" s="263" t="s">
        <v>224</v>
      </c>
      <c r="D77" s="248" t="s">
        <v>216</v>
      </c>
      <c r="E77" s="249">
        <v>1</v>
      </c>
      <c r="F77" s="250"/>
      <c r="G77" s="251">
        <f>ROUND(E77*F77,2)</f>
        <v>0</v>
      </c>
      <c r="H77" s="234"/>
      <c r="I77" s="233">
        <f>ROUND(E77*H77,2)</f>
        <v>0</v>
      </c>
      <c r="J77" s="234"/>
      <c r="K77" s="233">
        <f>ROUND(E77*J77,2)</f>
        <v>0</v>
      </c>
      <c r="L77" s="233">
        <v>15</v>
      </c>
      <c r="M77" s="233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3"/>
      <c r="S77" s="233" t="s">
        <v>116</v>
      </c>
      <c r="T77" s="233" t="s">
        <v>149</v>
      </c>
      <c r="U77" s="233">
        <v>0</v>
      </c>
      <c r="V77" s="233">
        <f>ROUND(E77*U77,2)</f>
        <v>0</v>
      </c>
      <c r="W77" s="233"/>
      <c r="X77" s="233" t="s">
        <v>217</v>
      </c>
      <c r="Y77" s="233" t="s">
        <v>118</v>
      </c>
      <c r="Z77" s="212"/>
      <c r="AA77" s="212"/>
      <c r="AB77" s="212"/>
      <c r="AC77" s="212"/>
      <c r="AD77" s="212"/>
      <c r="AE77" s="212"/>
      <c r="AF77" s="212"/>
      <c r="AG77" s="212" t="s">
        <v>218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33.75" outlineLevel="2" x14ac:dyDescent="0.2">
      <c r="A78" s="229"/>
      <c r="B78" s="230"/>
      <c r="C78" s="265" t="s">
        <v>225</v>
      </c>
      <c r="D78" s="252"/>
      <c r="E78" s="252"/>
      <c r="F78" s="252"/>
      <c r="G78" s="252"/>
      <c r="H78" s="233"/>
      <c r="I78" s="233"/>
      <c r="J78" s="233"/>
      <c r="K78" s="233"/>
      <c r="L78" s="233"/>
      <c r="M78" s="233"/>
      <c r="N78" s="232"/>
      <c r="O78" s="232"/>
      <c r="P78" s="232"/>
      <c r="Q78" s="232"/>
      <c r="R78" s="233"/>
      <c r="S78" s="233"/>
      <c r="T78" s="233"/>
      <c r="U78" s="233"/>
      <c r="V78" s="233"/>
      <c r="W78" s="233"/>
      <c r="X78" s="233"/>
      <c r="Y78" s="233"/>
      <c r="Z78" s="212"/>
      <c r="AA78" s="212"/>
      <c r="AB78" s="212"/>
      <c r="AC78" s="212"/>
      <c r="AD78" s="212"/>
      <c r="AE78" s="212"/>
      <c r="AF78" s="212"/>
      <c r="AG78" s="212" t="s">
        <v>136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60" t="str">
        <f>C78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46">
        <v>33</v>
      </c>
      <c r="B79" s="247" t="s">
        <v>226</v>
      </c>
      <c r="C79" s="263" t="s">
        <v>227</v>
      </c>
      <c r="D79" s="248" t="s">
        <v>216</v>
      </c>
      <c r="E79" s="249">
        <v>1</v>
      </c>
      <c r="F79" s="250"/>
      <c r="G79" s="251">
        <f>ROUND(E79*F79,2)</f>
        <v>0</v>
      </c>
      <c r="H79" s="234"/>
      <c r="I79" s="233">
        <f>ROUND(E79*H79,2)</f>
        <v>0</v>
      </c>
      <c r="J79" s="234"/>
      <c r="K79" s="233">
        <f>ROUND(E79*J79,2)</f>
        <v>0</v>
      </c>
      <c r="L79" s="233">
        <v>15</v>
      </c>
      <c r="M79" s="233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3"/>
      <c r="S79" s="233" t="s">
        <v>116</v>
      </c>
      <c r="T79" s="233" t="s">
        <v>149</v>
      </c>
      <c r="U79" s="233">
        <v>0</v>
      </c>
      <c r="V79" s="233">
        <f>ROUND(E79*U79,2)</f>
        <v>0</v>
      </c>
      <c r="W79" s="233"/>
      <c r="X79" s="233" t="s">
        <v>217</v>
      </c>
      <c r="Y79" s="233" t="s">
        <v>118</v>
      </c>
      <c r="Z79" s="212"/>
      <c r="AA79" s="212"/>
      <c r="AB79" s="212"/>
      <c r="AC79" s="212"/>
      <c r="AD79" s="212"/>
      <c r="AE79" s="212"/>
      <c r="AF79" s="212"/>
      <c r="AG79" s="212" t="s">
        <v>218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45" outlineLevel="2" x14ac:dyDescent="0.2">
      <c r="A80" s="229"/>
      <c r="B80" s="230"/>
      <c r="C80" s="265" t="s">
        <v>228</v>
      </c>
      <c r="D80" s="252"/>
      <c r="E80" s="252"/>
      <c r="F80" s="252"/>
      <c r="G80" s="252"/>
      <c r="H80" s="233"/>
      <c r="I80" s="233"/>
      <c r="J80" s="233"/>
      <c r="K80" s="233"/>
      <c r="L80" s="233"/>
      <c r="M80" s="233"/>
      <c r="N80" s="232"/>
      <c r="O80" s="232"/>
      <c r="P80" s="232"/>
      <c r="Q80" s="232"/>
      <c r="R80" s="233"/>
      <c r="S80" s="233"/>
      <c r="T80" s="233"/>
      <c r="U80" s="233"/>
      <c r="V80" s="233"/>
      <c r="W80" s="233"/>
      <c r="X80" s="233"/>
      <c r="Y80" s="233"/>
      <c r="Z80" s="212"/>
      <c r="AA80" s="212"/>
      <c r="AB80" s="212"/>
      <c r="AC80" s="212"/>
      <c r="AD80" s="212"/>
      <c r="AE80" s="212"/>
      <c r="AF80" s="212"/>
      <c r="AG80" s="212" t="s">
        <v>136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60" t="str">
        <f>C80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80" s="212"/>
      <c r="BC80" s="212"/>
      <c r="BD80" s="212"/>
      <c r="BE80" s="212"/>
      <c r="BF80" s="212"/>
      <c r="BG80" s="212"/>
      <c r="BH80" s="212"/>
    </row>
    <row r="81" spans="1:60" x14ac:dyDescent="0.2">
      <c r="A81" s="239" t="s">
        <v>111</v>
      </c>
      <c r="B81" s="240" t="s">
        <v>83</v>
      </c>
      <c r="C81" s="262" t="s">
        <v>30</v>
      </c>
      <c r="D81" s="241"/>
      <c r="E81" s="242"/>
      <c r="F81" s="243"/>
      <c r="G81" s="244">
        <f>SUMIF(AG82:AG84,"&lt;&gt;NOR",G82:G84)</f>
        <v>0</v>
      </c>
      <c r="H81" s="238"/>
      <c r="I81" s="238">
        <f>SUM(I82:I84)</f>
        <v>0</v>
      </c>
      <c r="J81" s="238"/>
      <c r="K81" s="238">
        <f>SUM(K82:K84)</f>
        <v>0</v>
      </c>
      <c r="L81" s="238"/>
      <c r="M81" s="238">
        <f>SUM(M82:M84)</f>
        <v>0</v>
      </c>
      <c r="N81" s="237"/>
      <c r="O81" s="237">
        <f>SUM(O82:O84)</f>
        <v>0</v>
      </c>
      <c r="P81" s="237"/>
      <c r="Q81" s="237">
        <f>SUM(Q82:Q84)</f>
        <v>0</v>
      </c>
      <c r="R81" s="238"/>
      <c r="S81" s="238"/>
      <c r="T81" s="238"/>
      <c r="U81" s="238"/>
      <c r="V81" s="238">
        <f>SUM(V82:V84)</f>
        <v>0</v>
      </c>
      <c r="W81" s="238"/>
      <c r="X81" s="238"/>
      <c r="Y81" s="238"/>
      <c r="AG81" t="s">
        <v>112</v>
      </c>
    </row>
    <row r="82" spans="1:60" outlineLevel="1" x14ac:dyDescent="0.2">
      <c r="A82" s="246">
        <v>34</v>
      </c>
      <c r="B82" s="247" t="s">
        <v>229</v>
      </c>
      <c r="C82" s="263" t="s">
        <v>230</v>
      </c>
      <c r="D82" s="248" t="s">
        <v>216</v>
      </c>
      <c r="E82" s="249">
        <v>1</v>
      </c>
      <c r="F82" s="250"/>
      <c r="G82" s="251">
        <f>ROUND(E82*F82,2)</f>
        <v>0</v>
      </c>
      <c r="H82" s="234"/>
      <c r="I82" s="233">
        <f>ROUND(E82*H82,2)</f>
        <v>0</v>
      </c>
      <c r="J82" s="234"/>
      <c r="K82" s="233">
        <f>ROUND(E82*J82,2)</f>
        <v>0</v>
      </c>
      <c r="L82" s="233">
        <v>15</v>
      </c>
      <c r="M82" s="233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3"/>
      <c r="S82" s="233" t="s">
        <v>116</v>
      </c>
      <c r="T82" s="233" t="s">
        <v>149</v>
      </c>
      <c r="U82" s="233">
        <v>0</v>
      </c>
      <c r="V82" s="233">
        <f>ROUND(E82*U82,2)</f>
        <v>0</v>
      </c>
      <c r="W82" s="233"/>
      <c r="X82" s="233" t="s">
        <v>217</v>
      </c>
      <c r="Y82" s="233" t="s">
        <v>118</v>
      </c>
      <c r="Z82" s="212"/>
      <c r="AA82" s="212"/>
      <c r="AB82" s="212"/>
      <c r="AC82" s="212"/>
      <c r="AD82" s="212"/>
      <c r="AE82" s="212"/>
      <c r="AF82" s="212"/>
      <c r="AG82" s="212" t="s">
        <v>218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2" x14ac:dyDescent="0.2">
      <c r="A83" s="229"/>
      <c r="B83" s="230"/>
      <c r="C83" s="265" t="s">
        <v>231</v>
      </c>
      <c r="D83" s="252"/>
      <c r="E83" s="252"/>
      <c r="F83" s="252"/>
      <c r="G83" s="252"/>
      <c r="H83" s="233"/>
      <c r="I83" s="233"/>
      <c r="J83" s="233"/>
      <c r="K83" s="233"/>
      <c r="L83" s="233"/>
      <c r="M83" s="233"/>
      <c r="N83" s="232"/>
      <c r="O83" s="232"/>
      <c r="P83" s="232"/>
      <c r="Q83" s="232"/>
      <c r="R83" s="233"/>
      <c r="S83" s="233"/>
      <c r="T83" s="233"/>
      <c r="U83" s="233"/>
      <c r="V83" s="233"/>
      <c r="W83" s="233"/>
      <c r="X83" s="233"/>
      <c r="Y83" s="233"/>
      <c r="Z83" s="212"/>
      <c r="AA83" s="212"/>
      <c r="AB83" s="212"/>
      <c r="AC83" s="212"/>
      <c r="AD83" s="212"/>
      <c r="AE83" s="212"/>
      <c r="AF83" s="212"/>
      <c r="AG83" s="212" t="s">
        <v>136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60" t="str">
        <f>C83</f>
        <v>Náklady na vyhotovení dokumentace skutečného provedení stavby a její předání objednateli v požadované formě a požadovaném počtu.</v>
      </c>
      <c r="BB83" s="212"/>
      <c r="BC83" s="212"/>
      <c r="BD83" s="212"/>
      <c r="BE83" s="212"/>
      <c r="BF83" s="212"/>
      <c r="BG83" s="212"/>
      <c r="BH83" s="212"/>
    </row>
    <row r="84" spans="1:60" ht="33.75" outlineLevel="3" x14ac:dyDescent="0.2">
      <c r="A84" s="229"/>
      <c r="B84" s="230"/>
      <c r="C84" s="268" t="s">
        <v>232</v>
      </c>
      <c r="D84" s="261"/>
      <c r="E84" s="261"/>
      <c r="F84" s="261"/>
      <c r="G84" s="261"/>
      <c r="H84" s="233"/>
      <c r="I84" s="233"/>
      <c r="J84" s="233"/>
      <c r="K84" s="233"/>
      <c r="L84" s="233"/>
      <c r="M84" s="233"/>
      <c r="N84" s="232"/>
      <c r="O84" s="232"/>
      <c r="P84" s="232"/>
      <c r="Q84" s="232"/>
      <c r="R84" s="233"/>
      <c r="S84" s="233"/>
      <c r="T84" s="233"/>
      <c r="U84" s="233"/>
      <c r="V84" s="233"/>
      <c r="W84" s="233"/>
      <c r="X84" s="233"/>
      <c r="Y84" s="233"/>
      <c r="Z84" s="212"/>
      <c r="AA84" s="212"/>
      <c r="AB84" s="212"/>
      <c r="AC84" s="212"/>
      <c r="AD84" s="212"/>
      <c r="AE84" s="212"/>
      <c r="AF84" s="212"/>
      <c r="AG84" s="212" t="s">
        <v>136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60" t="str">
        <f>C84</f>
        <v>včetně trasy elektro-půdorys, výrobních výkresů výtahu, stavební část, vše v elektronické podobě v PDF, DWG, word, XLSX a v papírové podobě v 3 paré s označení skutečné provedení vč. dokladové části</v>
      </c>
      <c r="BB84" s="212"/>
      <c r="BC84" s="212"/>
      <c r="BD84" s="212"/>
      <c r="BE84" s="212"/>
      <c r="BF84" s="212"/>
      <c r="BG84" s="212"/>
      <c r="BH84" s="212"/>
    </row>
    <row r="85" spans="1:60" x14ac:dyDescent="0.2">
      <c r="A85" s="3"/>
      <c r="B85" s="4"/>
      <c r="C85" s="269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15</v>
      </c>
      <c r="AF85">
        <v>21</v>
      </c>
      <c r="AG85" t="s">
        <v>97</v>
      </c>
    </row>
    <row r="86" spans="1:60" x14ac:dyDescent="0.2">
      <c r="A86" s="215"/>
      <c r="B86" s="216" t="s">
        <v>31</v>
      </c>
      <c r="C86" s="270"/>
      <c r="D86" s="217"/>
      <c r="E86" s="218"/>
      <c r="F86" s="218"/>
      <c r="G86" s="245">
        <f>G8+G11+G14+G28+G30+G32+G34+G40+G42+G52+G55+G59+G64+G72+G81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f>SUMIF(L7:L84,AE85,G7:G84)</f>
        <v>0</v>
      </c>
      <c r="AF86">
        <f>SUMIF(L7:L84,AF85,G7:G84)</f>
        <v>0</v>
      </c>
      <c r="AG86" t="s">
        <v>233</v>
      </c>
    </row>
    <row r="87" spans="1:60" x14ac:dyDescent="0.2">
      <c r="A87" s="3"/>
      <c r="B87" s="4"/>
      <c r="C87" s="269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3"/>
      <c r="B88" s="4"/>
      <c r="C88" s="269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19" t="s">
        <v>234</v>
      </c>
      <c r="B89" s="219"/>
      <c r="C89" s="271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20"/>
      <c r="B90" s="221"/>
      <c r="C90" s="272"/>
      <c r="D90" s="221"/>
      <c r="E90" s="221"/>
      <c r="F90" s="221"/>
      <c r="G90" s="2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G90" t="s">
        <v>235</v>
      </c>
    </row>
    <row r="91" spans="1:60" x14ac:dyDescent="0.2">
      <c r="A91" s="223"/>
      <c r="B91" s="224"/>
      <c r="C91" s="273"/>
      <c r="D91" s="224"/>
      <c r="E91" s="224"/>
      <c r="F91" s="224"/>
      <c r="G91" s="22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23"/>
      <c r="B92" s="224"/>
      <c r="C92" s="273"/>
      <c r="D92" s="224"/>
      <c r="E92" s="224"/>
      <c r="F92" s="224"/>
      <c r="G92" s="22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23"/>
      <c r="B93" s="224"/>
      <c r="C93" s="273"/>
      <c r="D93" s="224"/>
      <c r="E93" s="224"/>
      <c r="F93" s="224"/>
      <c r="G93" s="22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26"/>
      <c r="B94" s="227"/>
      <c r="C94" s="274"/>
      <c r="D94" s="227"/>
      <c r="E94" s="227"/>
      <c r="F94" s="227"/>
      <c r="G94" s="228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3"/>
      <c r="B95" s="4"/>
      <c r="C95" s="269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C96" s="275"/>
      <c r="D96" s="10"/>
      <c r="AG96" t="s">
        <v>236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ggNN51slOAXHz30NPWWQXAHoAAOBOwh2AvisiZ2IAuOGClo/IdIpeUGP03htuCnb2C5VbXMs0E6sF6SmBGt3w==" saltValue="fBioEilfzhunq0Vp9tkPuQ==" spinCount="100000" sheet="1" formatRows="0"/>
  <mergeCells count="14">
    <mergeCell ref="C78:G78"/>
    <mergeCell ref="C80:G80"/>
    <mergeCell ref="C83:G83"/>
    <mergeCell ref="C84:G84"/>
    <mergeCell ref="A1:G1"/>
    <mergeCell ref="C2:G2"/>
    <mergeCell ref="C3:G3"/>
    <mergeCell ref="C4:G4"/>
    <mergeCell ref="A89:C89"/>
    <mergeCell ref="A90:G94"/>
    <mergeCell ref="C22:G22"/>
    <mergeCell ref="C68:G68"/>
    <mergeCell ref="C74:G74"/>
    <mergeCell ref="C76:G7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052023_101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052023_101 Pol'!Názvy_tisku</vt:lpstr>
      <vt:lpstr>oadresa</vt:lpstr>
      <vt:lpstr>Stavba!Objednatel</vt:lpstr>
      <vt:lpstr>Stavba!Objekt</vt:lpstr>
      <vt:lpstr>'01 052023_101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2019-03-19T12:27:02Z</cp:lastPrinted>
  <dcterms:created xsi:type="dcterms:W3CDTF">2009-04-08T07:15:50Z</dcterms:created>
  <dcterms:modified xsi:type="dcterms:W3CDTF">2023-09-18T16:29:47Z</dcterms:modified>
</cp:coreProperties>
</file>