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8"/>
  <workbookPr/>
  <bookViews>
    <workbookView xWindow="0" yWindow="0" windowWidth="28800" windowHeight="12225" activeTab="0"/>
  </bookViews>
  <sheets>
    <sheet name="Rekapitulace stavby" sheetId="1" r:id="rId1"/>
    <sheet name="D.1.2 - Stavebně konstruk..." sheetId="2" r:id="rId2"/>
    <sheet name="D.1.2.1 - Podhled" sheetId="3" r:id="rId3"/>
    <sheet name="100 - Elektroinstalace" sheetId="4" r:id="rId4"/>
    <sheet name="VON - Vedlejší a ostatní ..." sheetId="5" r:id="rId5"/>
    <sheet name="Pokyny pro vyplnění" sheetId="6" r:id="rId6"/>
  </sheets>
  <definedNames>
    <definedName name="_xlnm._FilterDatabase" localSheetId="3" hidden="1">'100 - Elektroinstalace'!$C$93:$K$177</definedName>
    <definedName name="_xlnm._FilterDatabase" localSheetId="1" hidden="1">'D.1.2 - Stavebně konstruk...'!$C$111:$K$665</definedName>
    <definedName name="_xlnm._FilterDatabase" localSheetId="2" hidden="1">'D.1.2.1 - Podhled'!$C$90:$K$151</definedName>
    <definedName name="_xlnm._FilterDatabase" localSheetId="4" hidden="1">'VON - Vedlejší a ostatní ...'!$C$81:$K$91</definedName>
    <definedName name="_xlnm.Print_Area" localSheetId="3">'100 - Elektroinstalace'!$C$4:$J$41,'100 - Elektroinstalace'!$C$47:$J$73,'100 - Elektroinstalace'!$C$79:$J$177</definedName>
    <definedName name="_xlnm.Print_Area" localSheetId="1">'D.1.2 - Stavebně konstruk...'!$C$4:$J$39,'D.1.2 - Stavebně konstruk...'!$C$45:$J$93,'D.1.2 - Stavebně konstruk...'!$C$99:$J$665</definedName>
    <definedName name="_xlnm.Print_Area" localSheetId="2">'D.1.2.1 - Podhled'!$C$4:$J$41,'D.1.2.1 - Podhled'!$C$47:$J$70,'D.1.2.1 - Podhled'!$C$76:$J$151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Area" localSheetId="4">'VON - Vedlejší a ostatní ...'!$C$4:$J$39,'VON - Vedlejší a ostatní ...'!$C$45:$J$63,'VON - Vedlejší a ostatní ...'!$C$69:$J$91</definedName>
    <definedName name="_xlnm.Print_Titles" localSheetId="0">'Rekapitulace stavby'!$52:$52</definedName>
    <definedName name="_xlnm.Print_Titles" localSheetId="1">'D.1.2 - Stavebně konstruk...'!$111:$111</definedName>
    <definedName name="_xlnm.Print_Titles" localSheetId="2">'D.1.2.1 - Podhled'!$90:$90</definedName>
    <definedName name="_xlnm.Print_Titles" localSheetId="3">'100 - Elektroinstalace'!$93:$93</definedName>
    <definedName name="_xlnm.Print_Titles" localSheetId="4">'VON - Vedlejší a ostatní ...'!$81:$81</definedName>
  </definedNames>
  <calcPr calcId="191029"/>
</workbook>
</file>

<file path=xl/sharedStrings.xml><?xml version="1.0" encoding="utf-8"?>
<sst xmlns="http://schemas.openxmlformats.org/spreadsheetml/2006/main" count="6937" uniqueCount="1204">
  <si>
    <t>Export Komplet</t>
  </si>
  <si>
    <t>VZ</t>
  </si>
  <si>
    <t>2.0</t>
  </si>
  <si>
    <t>ZAMOK</t>
  </si>
  <si>
    <t>False</t>
  </si>
  <si>
    <t>{c6732aec-ed1b-4124-845e-79280fad27a3}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</si>
  <si>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</si>
  <si>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</si>
  <si>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</si>
  <si>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</si>
  <si>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</si>
  <si>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</si>
  <si>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</si>
  <si>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</si>
  <si>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ZS_D_23_R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</si>
  <si>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</si>
  <si>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</si>
  <si>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dílen v ZŠ Lískovec</t>
  </si>
  <si>
    <t>KSO:</t>
  </si>
  <si>
    <t/>
  </si>
  <si>
    <t>CC-CZ:</t>
  </si>
  <si>
    <t>Místo:</t>
  </si>
  <si>
    <t>ZŠ a MŠ Lískovec, K Sedlištím 320,738 01 FM</t>
  </si>
  <si>
    <t>Datum:</t>
  </si>
  <si>
    <t>13. 3. 2024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</si>
  <si>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</si>
  <si>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</si>
  <si>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</si>
  <si>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</si>
  <si>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</si>
  <si>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</si>
  <si>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</si>
  <si>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</si>
  <si>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</si>
  <si>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</si>
  <si>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</si>
  <si>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</si>
  <si>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</si>
  <si>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</si>
  <si>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</si>
  <si>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</si>
  <si>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</si>
  <si>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</si>
  <si>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</si>
  <si>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</si>
  <si>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</si>
  <si>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</si>
  <si>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</si>
  <si>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</si>
  <si>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</si>
  <si>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</si>
  <si>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</si>
  <si>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</si>
  <si>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</si>
  <si>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</si>
  <si>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</si>
  <si>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</si>
  <si>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</si>
  <si>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</si>
  <si>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</si>
  <si>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</si>
  <si>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</si>
  <si>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</si>
  <si>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</si>
  <si>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</si>
  <si>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</si>
  <si>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</si>
  <si>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</si>
  <si>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</si>
  <si>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</si>
  <si>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</si>
  <si>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</si>
  <si>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</si>
  <si>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</si>
  <si>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D.1.2</t>
  </si>
  <si>
    <t>Stavebně konstrukční řešení</t>
  </si>
  <si>
    <t>STA</t>
  </si>
  <si>
    <t>1</t>
  </si>
  <si>
    <t>{e8bb0210-92cf-47ec-a726-0dc88be26132}</t>
  </si>
  <si>
    <t>2</t>
  </si>
  <si>
    <t>/</t>
  </si>
  <si>
    <t>Soupis</t>
  </si>
  <si>
    <t>###NOINSERT###</t>
  </si>
  <si>
    <t>D.1.2.1</t>
  </si>
  <si>
    <t>Podhled</t>
  </si>
  <si>
    <t>{5a4de7c7-eaae-4864-a5bd-a8776b085d8f}</t>
  </si>
  <si>
    <t>D.1.4</t>
  </si>
  <si>
    <t>Technická zařízení budov</t>
  </si>
  <si>
    <t>{5b93a893-ee16-4656-a938-ba123d8dbf97}</t>
  </si>
  <si>
    <t>100</t>
  </si>
  <si>
    <t>Elektroinstalace</t>
  </si>
  <si>
    <t>{19af6ca1-edd5-4f8d-abcf-2812fb9802f0}</t>
  </si>
  <si>
    <t>VON</t>
  </si>
  <si>
    <t>Vedlejší a ostatní náklady</t>
  </si>
  <si>
    <t>{b8c4cdb2-9b57-4c55-8df3-2ebd64110c18}</t>
  </si>
  <si>
    <t>KRYCÍ LIST SOUPISU PRACÍ</t>
  </si>
  <si>
    <t>Objekt:</t>
  </si>
  <si>
    <t>D.1.2 - Stavebně konstrukční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</si>
  <si>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</si>
  <si>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</si>
  <si>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</si>
  <si>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</si>
  <si>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</si>
  <si>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</si>
  <si>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</si>
  <si>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</si>
  <si>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</si>
  <si>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2 - Zakládání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</si>
  <si>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</si>
  <si>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</si>
  <si>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</si>
  <si>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</si>
  <si>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</si>
  <si>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</si>
  <si>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</si>
  <si>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</si>
  <si>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</si>
  <si>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</si>
  <si>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</si>
  <si>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</si>
  <si>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</si>
  <si>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</si>
  <si>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</si>
  <si>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</si>
  <si>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</si>
  <si>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</si>
  <si>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</si>
  <si>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</si>
  <si>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</si>
  <si>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</si>
  <si>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</si>
  <si>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</si>
  <si>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</si>
  <si>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</si>
  <si>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</si>
  <si>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</si>
  <si>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</si>
  <si>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</si>
  <si>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</si>
  <si>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</si>
  <si>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</si>
  <si>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</si>
  <si>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</si>
  <si>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</si>
  <si>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</si>
  <si>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</si>
  <si>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</si>
  <si>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</si>
  <si>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</si>
  <si>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</si>
  <si>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</si>
  <si>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</si>
  <si>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</si>
  <si>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Zemní práce - hloubené vykopávky</t>
  </si>
  <si>
    <t>K</t>
  </si>
  <si>
    <t>139751101</t>
  </si>
  <si>
    <t>Vykopávky v uzavřených prostorech v hornině třídy těžitelnosti I skupiny 1 až 3 ručně</t>
  </si>
  <si>
    <t>m3</t>
  </si>
  <si>
    <t>4</t>
  </si>
  <si>
    <t>3</t>
  </si>
  <si>
    <t>624559115</t>
  </si>
  <si>
    <t>PP</t>
  </si>
  <si>
    <t>Vykopávka v uzavřených prostorech ručně v hornině třídy těžitelnosti I skupiny 1 až 3</t>
  </si>
  <si>
    <t>Online PSC</t>
  </si>
  <si>
    <t>https://podminky.urs.cz/item/CS_URS_2023_01/139751101</t>
  </si>
  <si>
    <t>VV</t>
  </si>
  <si>
    <t>"nová patka"(0,8*0,5*1,5)</t>
  </si>
  <si>
    <t>Mezisoučet</t>
  </si>
  <si>
    <t>16</t>
  </si>
  <si>
    <t>Zemní práce - přemístění výkopku</t>
  </si>
  <si>
    <t>162211311</t>
  </si>
  <si>
    <t>Vodorovné přemístění výkopku z horniny třídy těžitelnosti I skupiny 1 až 3 stavebním kolečkem do 10 m</t>
  </si>
  <si>
    <t>-2128289101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</si>
  <si>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</si>
  <si>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</si>
  <si>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0,6</t>
  </si>
  <si>
    <t>162211319</t>
  </si>
  <si>
    <t>Příplatek k vodorovnému přemístění výkopku z horniny třídy těžitelnosti I skupiny 1 až 3 stavebním kolečkem za každých dalších 10 m</t>
  </si>
  <si>
    <t>702401097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</si>
  <si>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</si>
  <si>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https://podminky.urs.cz/item/CS_URS_2023_01/162211319</t>
  </si>
  <si>
    <t>162751117</t>
  </si>
  <si>
    <t>Vodorovné přemístění přes 9 000 do 10000 m výkopku/sypaniny z horniny třídy těžitelnosti I skupiny 1 až 3</t>
  </si>
  <si>
    <t>2140198901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</si>
  <si>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</si>
  <si>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</si>
  <si>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17</t>
  </si>
  <si>
    <t>Zemní práce - konstrukce ze zemin</t>
  </si>
  <si>
    <t>5</t>
  </si>
  <si>
    <t>171251201</t>
  </si>
  <si>
    <t>Uložení sypaniny na skládky nebo meziskládky</t>
  </si>
  <si>
    <t>-975827172</t>
  </si>
  <si>
    <t>Uložení sypaniny na skládky nebo meziskládky bez hutnění s upravením uložené sypaniny do předepsaného tvaru</t>
  </si>
  <si>
    <t>https://podminky.urs.cz/item/CS_URS_2023_01/171251201</t>
  </si>
  <si>
    <t>6</t>
  </si>
  <si>
    <t>171201221</t>
  </si>
  <si>
    <t>Poplatek za uložení na skládce (skládkovné) zeminy a kamení kód odpadu 17 05 04</t>
  </si>
  <si>
    <t>t</t>
  </si>
  <si>
    <t>1245201027</t>
  </si>
  <si>
    <t>Poplatek za uložení stavebního odpadu na skládce (skládkovné) zeminy a kamení zatříděného do Katalogu odpadů pod kódem 17 05 04</t>
  </si>
  <si>
    <t>https://podminky.urs.cz/item/CS_URS_2023_01/171201221</t>
  </si>
  <si>
    <t>0,6*1,8</t>
  </si>
  <si>
    <t>Zakládání</t>
  </si>
  <si>
    <t>27</t>
  </si>
  <si>
    <t>Zakládání - základy</t>
  </si>
  <si>
    <t>7</t>
  </si>
  <si>
    <t>275313711</t>
  </si>
  <si>
    <t>Základové patky z betonu tř. C 20/25</t>
  </si>
  <si>
    <t>1672263650</t>
  </si>
  <si>
    <t>Základy z betonu prostého patky a bloky z betonu kamenem neprokládaného tř. C 20/25</t>
  </si>
  <si>
    <t>https://podminky.urs.cz/item/CS_URS_2023_01/275313711</t>
  </si>
  <si>
    <t>0,6*1,025 "Přepočtené koeficientem množství</t>
  </si>
  <si>
    <t>Svislé a kompletní konstrukce</t>
  </si>
  <si>
    <t>31</t>
  </si>
  <si>
    <t>Zdi pozemních staveb</t>
  </si>
  <si>
    <t>8</t>
  </si>
  <si>
    <t>317234410</t>
  </si>
  <si>
    <t>Vyzdívka mezi nosníky z cihel pálených na MC</t>
  </si>
  <si>
    <t>1869809764</t>
  </si>
  <si>
    <t>Vyzdívka mezi nosníky cihlami pálenými na maltu cementovou</t>
  </si>
  <si>
    <t>https://podminky.urs.cz/item/CS_URS_2023_01/317234410</t>
  </si>
  <si>
    <t>"mezi I200 dle řezu"</t>
  </si>
  <si>
    <t>(0,14*0,2+0,2*0,2+0,14*0,2)*6,9</t>
  </si>
  <si>
    <t>Součet</t>
  </si>
  <si>
    <t>9</t>
  </si>
  <si>
    <t>317944323</t>
  </si>
  <si>
    <t>Válcované nosníky č.14 až 22 dodatečně osazované do připravených otvorů</t>
  </si>
  <si>
    <t>-840948422</t>
  </si>
  <si>
    <t>Válcované nosníky dodatečně osazované do připravených otvorů bez zazdění hlav č. 14 až 22</t>
  </si>
  <si>
    <t>https://podminky.urs.cz/item/CS_URS_2023_01/317944323</t>
  </si>
  <si>
    <t>"dle legendy"</t>
  </si>
  <si>
    <t>"01-I200"(3,6*0,0263)*4*1</t>
  </si>
  <si>
    <t>"02-I200"(3,4*0,0263)*4*1</t>
  </si>
  <si>
    <t>10</t>
  </si>
  <si>
    <t>M</t>
  </si>
  <si>
    <t>13010722</t>
  </si>
  <si>
    <t>ocel profilová jakost S235JR (11 375) průřez I (IPN) 200</t>
  </si>
  <si>
    <t>1542749662</t>
  </si>
  <si>
    <t>0,737*1,1 "Přepočtené koeficientem množství</t>
  </si>
  <si>
    <t>34</t>
  </si>
  <si>
    <t>Stěny a příčky</t>
  </si>
  <si>
    <t>11</t>
  </si>
  <si>
    <t>346244381</t>
  </si>
  <si>
    <t>Plentování jednostranné v do 200 mm válcovaných nosníků cihlami</t>
  </si>
  <si>
    <t>m2</t>
  </si>
  <si>
    <t>242960980</t>
  </si>
  <si>
    <t>Plentování ocelových válcovaných nosníků jednostranné cihlami na maltu, výška stojiny do 200 mm</t>
  </si>
  <si>
    <t>https://podminky.urs.cz/item/CS_URS_2023_01/346244381</t>
  </si>
  <si>
    <t>"I200"(0,2*6,9)*2</t>
  </si>
  <si>
    <t>Vodorovné konstrukce</t>
  </si>
  <si>
    <t>41</t>
  </si>
  <si>
    <t>Stropy a stropní konstrukce pozemních staveb</t>
  </si>
  <si>
    <t>12</t>
  </si>
  <si>
    <t>413352115</t>
  </si>
  <si>
    <t>Zřízení podpěrné konstrukce nosníků výšky podepření do 4 m pro nosník výšky přes 100 cm</t>
  </si>
  <si>
    <t>811833473</t>
  </si>
  <si>
    <t>Podpěrná konstrukce nosníků a průvlaků výšky podepření do 4 m výšky nosníku (po spodní hranu stropní desky) přes 100 cm zřízení</t>
  </si>
  <si>
    <t>https://podminky.urs.cz/item/CS_URS_2023_01/413352115</t>
  </si>
  <si>
    <t>(0,6*7,5)</t>
  </si>
  <si>
    <t>413352116</t>
  </si>
  <si>
    <t>Odstranění podpěrné konstrukce nosníků výšky podepření do 4 m pro nosník výšky přes 100 cm</t>
  </si>
  <si>
    <t>-1961278685</t>
  </si>
  <si>
    <t>Podpěrná konstrukce nosníků a průvlaků výšky podepření do 4 m výšky nosníku (po spodní hranu stropní desky) přes 100 cm odstranění</t>
  </si>
  <si>
    <t>https://podminky.urs.cz/item/CS_URS_2023_01/413352116</t>
  </si>
  <si>
    <t>Úpravy povrchů, podlahy a osazování výplní</t>
  </si>
  <si>
    <t>61</t>
  </si>
  <si>
    <t>Úprava povrchů vnitřních</t>
  </si>
  <si>
    <t>14</t>
  </si>
  <si>
    <t>611131101</t>
  </si>
  <si>
    <t>Cementový postřik vnitřních stropů nanášený celoplošně ručně</t>
  </si>
  <si>
    <t>-1425366140</t>
  </si>
  <si>
    <t>Podkladní a spojovací vrstva vnitřních omítaných ploch cementový postřik nanášený ručně celoplošně stropů</t>
  </si>
  <si>
    <t>https://podminky.urs.cz/item/CS_URS_2023_01/611131101</t>
  </si>
  <si>
    <t>"okolo I200"</t>
  </si>
  <si>
    <t>(0,3+0,6+0,3)*6,9</t>
  </si>
  <si>
    <t>8,28*1,1 "Přepočtené koeficientem množství</t>
  </si>
  <si>
    <t>611142001</t>
  </si>
  <si>
    <t>Potažení vnitřních stropů sklovláknitým pletivem vtlačeným do tenkovrstvé hmoty</t>
  </si>
  <si>
    <t>-2131494466</t>
  </si>
  <si>
    <t>Potažení vnitřních ploch pletivem v ploše nebo pruzích, na plném podkladu sklovláknitým vtlačením do tmelu stropů</t>
  </si>
  <si>
    <t>https://podminky.urs.cz/item/CS_URS_2023_01/611142001</t>
  </si>
  <si>
    <t>611331142</t>
  </si>
  <si>
    <t>Cementová omítka štuková dvouvrstvá vnitřních stropů žebrových nanášená ručně</t>
  </si>
  <si>
    <t>117591570</t>
  </si>
  <si>
    <t>Omítka cementová vnitřních ploch nanášená ručně dvouvrstvá, tloušťky jádrové omítky do 10 mm a tloušťky štuku do 3 mm štuková plstí hlazená vodorovných konstrukcí stropů žebrových nebo osamělých trámů</t>
  </si>
  <si>
    <t>https://podminky.urs.cz/item/CS_URS_2023_01/611331142</t>
  </si>
  <si>
    <t>612335302</t>
  </si>
  <si>
    <t>Cementová štuková omítka ostění nebo nadpraží</t>
  </si>
  <si>
    <t>-1550049402</t>
  </si>
  <si>
    <t>Cementová omítka ostění nebo nadpraží štuková</t>
  </si>
  <si>
    <t>https://podminky.urs.cz/item/CS_URS_2023_01/612335302</t>
  </si>
  <si>
    <t>(0,6*2,9)*2</t>
  </si>
  <si>
    <t>18</t>
  </si>
  <si>
    <t>612131101</t>
  </si>
  <si>
    <t>Cementový postřik vnitřních stěn nanášený celoplošně ručně</t>
  </si>
  <si>
    <t>414889866</t>
  </si>
  <si>
    <t>Podkladní a spojovací vrstva vnitřních omítaných ploch cementový postřik nanášený ručně celoplošně stěn</t>
  </si>
  <si>
    <t>https://podminky.urs.cz/item/CS_URS_2023_01/612131101</t>
  </si>
  <si>
    <t>"nové omítk dle vyznacení v pudoryse"</t>
  </si>
  <si>
    <t>((0,7+0,6)*2,9)*2</t>
  </si>
  <si>
    <t>(0,6+4,1)*2,9</t>
  </si>
  <si>
    <t>19</t>
  </si>
  <si>
    <t>612142001</t>
  </si>
  <si>
    <t>Potažení vnitřních stěn sklovláknitým pletivem vtlačeným do tenkovrstvé hmoty</t>
  </si>
  <si>
    <t>-1264668736</t>
  </si>
  <si>
    <t>Potažení vnitřních ploch pletivem v ploše nebo pruzích, na plném podkladu sklovláknitým vtlačením do tmelu stěn</t>
  </si>
  <si>
    <t>https://podminky.urs.cz/item/CS_URS_2023_01/612142001</t>
  </si>
  <si>
    <t>20</t>
  </si>
  <si>
    <t>612331141</t>
  </si>
  <si>
    <t>Cementová omítka štuková dvouvrstvá vnitřních stěn nanášená ručně</t>
  </si>
  <si>
    <t>-1386113155</t>
  </si>
  <si>
    <t>Omítka cementová vnitřních ploch nanášená ručně dvouvrstvá, tloušťky jádrové omítky do 10 mm a tloušťky štuku do 3 mm štuková plstí hlazená svislých konstrukcí stěn</t>
  </si>
  <si>
    <t>https://podminky.urs.cz/item/CS_URS_2023_01/612331141</t>
  </si>
  <si>
    <t>612325121</t>
  </si>
  <si>
    <t>Vápenocementová štuková omítka rýh ve stěnách š do 150 mm</t>
  </si>
  <si>
    <t>-847607355</t>
  </si>
  <si>
    <t>Vápenocementová omítka rýh štuková ve stěnách, šířky rýhy do 150 mm</t>
  </si>
  <si>
    <t>https://podminky.urs.cz/item/CS_URS_2023_01/612325121</t>
  </si>
  <si>
    <t>(2*0,1)*2</t>
  </si>
  <si>
    <t>63</t>
  </si>
  <si>
    <t>Podlahy a podlahové konstrukce</t>
  </si>
  <si>
    <t>22</t>
  </si>
  <si>
    <t>631312141</t>
  </si>
  <si>
    <t>Doplnění rýh v dosavadních mazaninách betonem prostým</t>
  </si>
  <si>
    <t>-666286290</t>
  </si>
  <si>
    <t>Doplnění dosavadních mazanin prostým betonem s dodáním hmot, bez potěru, plochy jednotlivě rýh v dosavadních mazaninách</t>
  </si>
  <si>
    <t>https://podminky.urs.cz/item/CS_URS_2023_01/631312141</t>
  </si>
  <si>
    <t>"kanalizace"(0,15*0,15*1)</t>
  </si>
  <si>
    <t>"stávající podlaha"</t>
  </si>
  <si>
    <t>(1,1*1,8*0,25)</t>
  </si>
  <si>
    <t>23</t>
  </si>
  <si>
    <t>632451034</t>
  </si>
  <si>
    <t>Vyrovnávací potěr tl přes 40 do 50 mm z MC 15 provedený v ploše</t>
  </si>
  <si>
    <t>1285020496</t>
  </si>
  <si>
    <t>Potěr cementový vyrovnávací z malty (MC-15) v ploše o průměrné (střední) tl. přes 40 do 50 mm</t>
  </si>
  <si>
    <t>https://podminky.urs.cz/item/CS_URS_2023_01/632451034</t>
  </si>
  <si>
    <t>(1,1*1,8)</t>
  </si>
  <si>
    <t>Ostatní konstrukce a práce, bourání</t>
  </si>
  <si>
    <t>94</t>
  </si>
  <si>
    <t>Lešení a stavební výtahy</t>
  </si>
  <si>
    <t>24</t>
  </si>
  <si>
    <t>946112111</t>
  </si>
  <si>
    <t>Montáž pojízdných věží trubkových/dílcových š do 1,6 m dl do 3,2 m v do 1,5 m</t>
  </si>
  <si>
    <t>kus</t>
  </si>
  <si>
    <t>1117231576</t>
  </si>
  <si>
    <t>Montáž pojízdných věží trubkových nebo dílcových s maximálním zatížením podlahy do 200 kg/m2 šířky přes 0,9 do 1,6 m, délky do 3,2 m, výšky do 1,5 m</t>
  </si>
  <si>
    <t>https://podminky.urs.cz/item/CS_URS_2023_01/946112111</t>
  </si>
  <si>
    <t>1+1</t>
  </si>
  <si>
    <t>25</t>
  </si>
  <si>
    <t>946112211</t>
  </si>
  <si>
    <t>Příplatek k pojízdným věžím š do 1,6 m dl do 3,2 m v do 1,5 m za první a ZKD den použití</t>
  </si>
  <si>
    <t>-263022916</t>
  </si>
  <si>
    <t>Montáž pojízdných věží trubkových nebo dílcových s maximálním zatížením podlahy do 200 kg/m2 Příplatek za první a každý další den použití pojízdného lešení k ceně -2111</t>
  </si>
  <si>
    <t>https://podminky.urs.cz/item/CS_URS_2023_01/946112211</t>
  </si>
  <si>
    <t>(1*30)*2</t>
  </si>
  <si>
    <t>26</t>
  </si>
  <si>
    <t>946112811</t>
  </si>
  <si>
    <t>Demontáž pojízdných věží trubkových/dílcových š přes 0,9 do 1,6 m dl do 3,2 m v do 1,5 m</t>
  </si>
  <si>
    <t>-109828011</t>
  </si>
  <si>
    <t>Demontáž pojízdných věží trubkových nebo dílcových s maximálním zatížením podlahy do 200 kg/m2 šířky přes 0,9 do 1,6 m, délky do 3,2 m, výšky do 1,5 m</t>
  </si>
  <si>
    <t>https://podminky.urs.cz/item/CS_URS_2023_01/946112811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</si>
  <si>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</si>
  <si>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</si>
  <si>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</si>
  <si>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</si>
  <si>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1162439030</t>
  </si>
  <si>
    <t>Vyčištění budov nebo objektů před předáním do užívání budov bytové nebo občanské výstavby, světlé výšky podlaží do 4 m</t>
  </si>
  <si>
    <t>https://podminky.urs.cz/item/CS_URS_2023_01/952901111</t>
  </si>
  <si>
    <t>"dílna 1"(4,1*7,5)</t>
  </si>
  <si>
    <t>"dílna 2" (3,7*7,5)</t>
  </si>
  <si>
    <t>28</t>
  </si>
  <si>
    <t>953946111</t>
  </si>
  <si>
    <t>Montáž atypických ocelových kcí hmotnosti přes 0,5 do 1 t z profilů hmotnosti do 13 kg/m</t>
  </si>
  <si>
    <t>1354848800</t>
  </si>
  <si>
    <t>Montáž atypických ocelových konstrukcí profilů hmotnosti do 13 kg/m, hmotnosti konstrukce přes 0,5 do 1 t</t>
  </si>
  <si>
    <t>https://podminky.urs.cz/item/CS_URS_2023_01/953946111</t>
  </si>
  <si>
    <t>"03 -P10"</t>
  </si>
  <si>
    <t>(0,2*0,2)*0,0785*4</t>
  </si>
  <si>
    <t>"05 - L40/3"</t>
  </si>
  <si>
    <t>(30*0,00184)</t>
  </si>
  <si>
    <t>29</t>
  </si>
  <si>
    <t>13611228</t>
  </si>
  <si>
    <t>plech ocelový hladký jakost S235JR tl 10mm tabule</t>
  </si>
  <si>
    <t>1061808583</t>
  </si>
  <si>
    <t>0,013*1,1 "Přepočtené koeficientem množství</t>
  </si>
  <si>
    <t>30</t>
  </si>
  <si>
    <t>13010412</t>
  </si>
  <si>
    <t>úhelník ocelový rovnostranný jakost S235JR (11 375) 40x40x3mm</t>
  </si>
  <si>
    <t>-1260060911</t>
  </si>
  <si>
    <t>0,055*1,1 "Přepočtené koeficientem množství</t>
  </si>
  <si>
    <t>953946121</t>
  </si>
  <si>
    <t>Montáž atypických ocelových kcí hmotnosti přes 0,5 do 1 t z profilů hmotnosti přes 13 do 30 kg/m</t>
  </si>
  <si>
    <t>1051505605</t>
  </si>
  <si>
    <t>Montáž atypických ocelových konstrukcí profilů hmotnosti přes 13 do 30 kg/m, hmotnosti konstrukce přes 0,5 do 1 t</t>
  </si>
  <si>
    <t>https://podminky.urs.cz/item/CS_URS_2023_01/953946121</t>
  </si>
  <si>
    <t>"03-U160"</t>
  </si>
  <si>
    <t>(2,7*0,0188)*2*1</t>
  </si>
  <si>
    <t>(0,6*0,0188)*2*1</t>
  </si>
  <si>
    <t>"04"(1,2*0,0188)*1</t>
  </si>
  <si>
    <t>32</t>
  </si>
  <si>
    <t>13010822</t>
  </si>
  <si>
    <t>ocel profilová jakost S235JR (11 375) průřez U (UPN) 160</t>
  </si>
  <si>
    <t>1351403159</t>
  </si>
  <si>
    <t>0,148*1,1 "Přepočtené koeficientem množství</t>
  </si>
  <si>
    <t>96</t>
  </si>
  <si>
    <t>Bourání konstrukcí</t>
  </si>
  <si>
    <t>33</t>
  </si>
  <si>
    <t>962023391</t>
  </si>
  <si>
    <t>Bourání zdiva nadzákladového smíšeného na MV nebo MVC přes 1 m3</t>
  </si>
  <si>
    <t>2090420187</t>
  </si>
  <si>
    <t>Bourání zdiva nadzákladového smíšeného na maltu vápennou nebo vápenocementovou, objemu přes 1 m3</t>
  </si>
  <si>
    <t>https://podminky.urs.cz/item/CS_URS_2023_01/962023391</t>
  </si>
  <si>
    <t>"dílna1/dílna2"(0,6*3*2,7)</t>
  </si>
  <si>
    <t>965042131</t>
  </si>
  <si>
    <t>Bourání podkladů pod dlažby nebo mazanin betonových nebo z litého asfaltu tl do 100 mm pl do 4 m2</t>
  </si>
  <si>
    <t>-814359339</t>
  </si>
  <si>
    <t>Bourání mazanin betonových nebo z litého asfaltu tl. do 100 mm, plochy do 4 m2</t>
  </si>
  <si>
    <t>https://podminky.urs.cz/item/CS_URS_2023_01/965042131</t>
  </si>
  <si>
    <t>(1,8*1,1*0,07)</t>
  </si>
  <si>
    <t>35</t>
  </si>
  <si>
    <t>965081343</t>
  </si>
  <si>
    <t>Bourání podlah z dlaždic betonových, teracových nebo čedičových tl do 40 mm plochy přes 1 m2</t>
  </si>
  <si>
    <t>2113502966</t>
  </si>
  <si>
    <t>Bourání podlah z dlaždic bez podkladního lože nebo mazaniny, s jakoukoliv výplní spár betonových, teracových nebo čedičových tl. do 40 mm, plochy přes 1 m2</t>
  </si>
  <si>
    <t>https://podminky.urs.cz/item/CS_URS_2023_01/965081343</t>
  </si>
  <si>
    <t>(1,8*1,1)</t>
  </si>
  <si>
    <t>36</t>
  </si>
  <si>
    <t>968072455</t>
  </si>
  <si>
    <t>Vybourání kovových dveřních zárubní pl do 2 m2</t>
  </si>
  <si>
    <t>1067262296</t>
  </si>
  <si>
    <t>Vybourání kovových rámů oken s křídly, dveřních zárubní, vrat, stěn, ostění nebo obkladů dveřních zárubní, plochy do 2 m2</t>
  </si>
  <si>
    <t>https://podminky.urs.cz/item/CS_URS_2023_01/968072455</t>
  </si>
  <si>
    <t>(0,9*2)</t>
  </si>
  <si>
    <t>97</t>
  </si>
  <si>
    <t>Prorážení otvorů a ostatní bourací práce</t>
  </si>
  <si>
    <t>37</t>
  </si>
  <si>
    <t>971033561</t>
  </si>
  <si>
    <t>Vybourání otvorů ve zdivu cihelném pl do 1 m2 na MVC nebo MV tl do 600 mm</t>
  </si>
  <si>
    <t>915223004</t>
  </si>
  <si>
    <t>Vybourání otvorů ve zdivu základovém nebo nadzákladovém z cihel, tvárnic, příčkovek z cihel pálených na maltu vápennou nebo vápenocementovou plochy do 1 m2, tl. do 600 mm</t>
  </si>
  <si>
    <t>https://podminky.urs.cz/item/CS_URS_2023_01/971033561</t>
  </si>
  <si>
    <t>"pro I200"</t>
  </si>
  <si>
    <t>(0,6*0,2*0,3)*2</t>
  </si>
  <si>
    <t>38</t>
  </si>
  <si>
    <t>974032153</t>
  </si>
  <si>
    <t>Vysekání rýh ve stěnách nebo příčkách z dutých cihel nebo tvárnic hl do 100 mm š do 100 mm</t>
  </si>
  <si>
    <t>m</t>
  </si>
  <si>
    <t>-1592696311</t>
  </si>
  <si>
    <t>Vysekání rýh ve stěnách nebo příčkách z dutých cihel, tvárnic, desek z dutých cihel nebo tvárnic do hl. 100 mm a šířky do 100 mm</t>
  </si>
  <si>
    <t>https://podminky.urs.cz/item/CS_URS_2023_01/974032153</t>
  </si>
  <si>
    <t>"voda"2</t>
  </si>
  <si>
    <t>"kanalizace"2</t>
  </si>
  <si>
    <t>39</t>
  </si>
  <si>
    <t>974042564</t>
  </si>
  <si>
    <t>Vysekání rýh v dlažbě betonové nebo jiné monolitické hl do 150 mm š do 150 mm</t>
  </si>
  <si>
    <t>-1050843757</t>
  </si>
  <si>
    <t>Vysekání rýh v betonové nebo jiné monolitické dlažbě s betonovým podkladem do hl. 150 mm a šířky do 150 mm</t>
  </si>
  <si>
    <t>https://podminky.urs.cz/item/CS_URS_2023_01/974042564</t>
  </si>
  <si>
    <t>"kanalizace"1</t>
  </si>
  <si>
    <t>40</t>
  </si>
  <si>
    <t>978021191</t>
  </si>
  <si>
    <t>Otlučení (osekání) cementových omítek vnitřních stěn v rozsahu do 100 %</t>
  </si>
  <si>
    <t>1142394355</t>
  </si>
  <si>
    <t>Otlučení cementových vnitřních ploch stěn, v rozsahu do 100 %</t>
  </si>
  <si>
    <t>https://podminky.urs.cz/item/CS_URS_2023_01/978021191</t>
  </si>
  <si>
    <t>978059541</t>
  </si>
  <si>
    <t>Odsekání a odebrání obkladů stěn z vnitřních obkládaček plochy přes 1 m2</t>
  </si>
  <si>
    <t>-1254555798</t>
  </si>
  <si>
    <t>Odsekání obkladů stěn včetně otlučení podkladní omítky až na zdivo z obkládaček vnitřních, z jakýchkoliv materiálů, plochy přes 1 m2</t>
  </si>
  <si>
    <t>https://podminky.urs.cz/item/CS_URS_2023_01/978059541</t>
  </si>
  <si>
    <t>(1*2)*2</t>
  </si>
  <si>
    <t>997</t>
  </si>
  <si>
    <t>Přesun sutě</t>
  </si>
  <si>
    <t>42</t>
  </si>
  <si>
    <t>997006512</t>
  </si>
  <si>
    <t>Vodorovné doprava suti s naložením a složením na skládku přes 100 m do 1 km</t>
  </si>
  <si>
    <t>-1318329579</t>
  </si>
  <si>
    <t>Vodorovná doprava suti na skládku s naložením na dopravní prostředek a složením přes 100 m do 1 km</t>
  </si>
  <si>
    <t>https://podminky.urs.cz/item/CS_URS_2023_01/997006512</t>
  </si>
  <si>
    <t>43</t>
  </si>
  <si>
    <t>997006519</t>
  </si>
  <si>
    <t>Příplatek k vodorovnému přemístění suti na skládku ZKD 1 km přes 1 km</t>
  </si>
  <si>
    <t>-2057907593</t>
  </si>
  <si>
    <t>Vodorovná doprava suti na skládku Příplatek k ceně -6512 za každý další i započatý 1 km</t>
  </si>
  <si>
    <t>https://podminky.urs.cz/item/CS_URS_2023_01/997006519</t>
  </si>
  <si>
    <t>13,560*10</t>
  </si>
  <si>
    <t>44</t>
  </si>
  <si>
    <t>997013603</t>
  </si>
  <si>
    <t>Poplatek za uložení na skládce (skládkovné) stavebního odpadu cihelného kód odpadu 17 01 02</t>
  </si>
  <si>
    <t>-311796915</t>
  </si>
  <si>
    <t>Poplatek za uložení stavebního odpadu na skládce (skládkovné) cihelného zatříděného do Katalogu odpadů pod kódem 17 01 02</t>
  </si>
  <si>
    <t>https://podminky.urs.cz/item/CS_URS_2023_01/997013603</t>
  </si>
  <si>
    <t>45</t>
  </si>
  <si>
    <t>997013631</t>
  </si>
  <si>
    <t>Poplatek za uložení na skládce (skládkovné) stavebního odpadu směsného kód odpadu 17 09 04</t>
  </si>
  <si>
    <t>-849866839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</si>
  <si>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</si>
  <si>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</si>
  <si>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13,560</t>
  </si>
  <si>
    <t>-10</t>
  </si>
  <si>
    <t>998</t>
  </si>
  <si>
    <t>Přesun hmot</t>
  </si>
  <si>
    <t>46</t>
  </si>
  <si>
    <t>998011001</t>
  </si>
  <si>
    <t>Přesun hmot pro budovy zděné v do 6 m</t>
  </si>
  <si>
    <t>1670783417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</si>
  <si>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</si>
  <si>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</si>
  <si>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</si>
  <si>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</si>
  <si>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</si>
  <si>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</si>
  <si>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47</t>
  </si>
  <si>
    <t>711111001.Rpen</t>
  </si>
  <si>
    <t>Provedení izolace proti zemní vlhkosti vodorovné za studena nátěrem penetračním</t>
  </si>
  <si>
    <t>299177236</t>
  </si>
  <si>
    <t>Provedení izolace proti zemní vlhkosti natěradly a tmely za studena na ploše vodorovné V nátěrem penetračním</t>
  </si>
  <si>
    <t>https://podminky.urs.cz/item/CS_URS_2023_01/711111001.Rpen</t>
  </si>
  <si>
    <t>"nový základ"(0,8*1,5)</t>
  </si>
  <si>
    <t>1,2*1,1 "Přepočtené koeficientem množství</t>
  </si>
  <si>
    <t>48</t>
  </si>
  <si>
    <t>711141559</t>
  </si>
  <si>
    <t>Provedení izolace proti zemní vlhkosti pásy přitavením vodorovné NAIP</t>
  </si>
  <si>
    <t>-418895880</t>
  </si>
  <si>
    <t>Provedení izolace proti zemní vlhkosti pásy přitavením NAIP na ploše vodorovné V</t>
  </si>
  <si>
    <t>https://podminky.urs.cz/item/CS_URS_2023_01/711141559</t>
  </si>
  <si>
    <t>"nový základ"(0,8*1,5)*1,1</t>
  </si>
  <si>
    <t>49</t>
  </si>
  <si>
    <t>62832001</t>
  </si>
  <si>
    <t>pás asfaltový natavitelný oxidovaný tl 3,5mm typu V60 S35 s vložkou ze skleněné rohože, s jemnozrnným minerálním posypem</t>
  </si>
  <si>
    <t>263234913</t>
  </si>
  <si>
    <t>1,32*1,1655 "Přepočtené koeficientem množství</t>
  </si>
  <si>
    <t>50</t>
  </si>
  <si>
    <t>998711101</t>
  </si>
  <si>
    <t>Přesun hmot tonážní pro izolace proti vodě, vlhkosti a plynům v objektech v do 6 m</t>
  </si>
  <si>
    <t>-103074874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</si>
  <si>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</si>
  <si>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</si>
  <si>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51</t>
  </si>
  <si>
    <t>998711181</t>
  </si>
  <si>
    <t>Příplatek k přesunu hmot tonážní 711 prováděný bez použití mechanizace</t>
  </si>
  <si>
    <t>-1398074285</t>
  </si>
  <si>
    <t>Přesun hmot pro izolace proti vodě, vlhkosti a plynům stanovený z hmotnosti přesunovaného materiálu Příplatek k cenám za přesun prováděný bez použití mechanizace pro jakoukoliv výšku objektu</t>
  </si>
  <si>
    <t>https://podminky.urs.cz/item/CS_URS_2023_01/998711181</t>
  </si>
  <si>
    <t>721</t>
  </si>
  <si>
    <t>Zdravotechnika - vnitřní kanalizace</t>
  </si>
  <si>
    <t>52</t>
  </si>
  <si>
    <t>721174043</t>
  </si>
  <si>
    <t>Potrubí kanalizační z PP připojovací DN 50</t>
  </si>
  <si>
    <t>1544847038</t>
  </si>
  <si>
    <t>Potrubí z trub polypropylenových připojovací DN 50</t>
  </si>
  <si>
    <t>https://podminky.urs.cz/item/CS_URS_2023_01/721174043</t>
  </si>
  <si>
    <t>"presun umývadla"3</t>
  </si>
  <si>
    <t>53</t>
  </si>
  <si>
    <t>721290111</t>
  </si>
  <si>
    <t>Zkouška těsnosti potrubí kanalizace vodou DN do 125</t>
  </si>
  <si>
    <t>-895726765</t>
  </si>
  <si>
    <t>Zkouška těsnosti kanalizace v objektech vodou do DN 125</t>
  </si>
  <si>
    <t>https://podminky.urs.cz/item/CS_URS_2023_01/721290111</t>
  </si>
  <si>
    <t>54</t>
  </si>
  <si>
    <t>998721101</t>
  </si>
  <si>
    <t>Přesun hmot tonážní pro vnitřní kanalizace v objektech v do 6 m</t>
  </si>
  <si>
    <t>-622163232</t>
  </si>
  <si>
    <t>Přesun hmot pro vnitřní kanalizace stanovený z hmotnosti přesunovaného materiálu vodorovná dopravní vzdálenost do 50 m v objektech výšky do 6 m</t>
  </si>
  <si>
    <t>https://podminky.urs.cz/item/CS_URS_2023_01/998721101</t>
  </si>
  <si>
    <t>55</t>
  </si>
  <si>
    <t>998721181</t>
  </si>
  <si>
    <t>Příplatek k přesunu hmot tonážní 721 prováděný bez použití mechanizace</t>
  </si>
  <si>
    <t>1802210410</t>
  </si>
  <si>
    <t>Přesun hmot pro vnitřní kanalizace stanovený z hmotnosti přesunovaného materiálu Příplatek k ceně za přesun prováděný bez použití mechanizace pro jakoukoliv výšku objektu</t>
  </si>
  <si>
    <t>https://podminky.urs.cz/item/CS_URS_2023_01/998721181</t>
  </si>
  <si>
    <t>722</t>
  </si>
  <si>
    <t>Zdravotechnika - vnitřní vodovod</t>
  </si>
  <si>
    <t>56</t>
  </si>
  <si>
    <t>722174002</t>
  </si>
  <si>
    <t>Potrubí vodovodní plastové PPR svar polyfúze PN 16 D 20x2,8 mm</t>
  </si>
  <si>
    <t>756372846</t>
  </si>
  <si>
    <t>Potrubí z plastových trubek z polypropylenu PPR svařovaných polyfúzně PN 16 (SDR 7,4) D 20 x 2,8</t>
  </si>
  <si>
    <t>https://podminky.urs.cz/item/CS_URS_2023_01/722174002</t>
  </si>
  <si>
    <t>"presun umývadla SV+TUV"2*2</t>
  </si>
  <si>
    <t>57</t>
  </si>
  <si>
    <t>722190401</t>
  </si>
  <si>
    <t>Vyvedení a upevnění výpustku DN do 25</t>
  </si>
  <si>
    <t>518628051</t>
  </si>
  <si>
    <t>Zřízení přípojek na potrubí vyvedení a upevnění výpustek do DN 25</t>
  </si>
  <si>
    <t>https://podminky.urs.cz/item/CS_URS_2023_01/722190401</t>
  </si>
  <si>
    <t>58</t>
  </si>
  <si>
    <t>722290218</t>
  </si>
  <si>
    <t>Zkouška těsnosti vodovodního potrubí hrdlového nebo přírubového DN přes 100 do 200</t>
  </si>
  <si>
    <t>-1318555320</t>
  </si>
  <si>
    <t>Zkoušky, proplach a desinfekce vodovodního potrubí zkoušky těsnosti vodovodního potrubí hrdlového nebo přírubového přes DN 100 do DN 200</t>
  </si>
  <si>
    <t>https://podminky.urs.cz/item/CS_URS_2023_01/722290218</t>
  </si>
  <si>
    <t>59</t>
  </si>
  <si>
    <t>722290234</t>
  </si>
  <si>
    <t>Proplach a dezinfekce vodovodního potrubí DN do 80</t>
  </si>
  <si>
    <t>1394890509</t>
  </si>
  <si>
    <t>Zkoušky, proplach a desinfekce vodovodního potrubí proplach a desinfekce vodovodního potrubí do DN 80</t>
  </si>
  <si>
    <t>https://podminky.urs.cz/item/CS_URS_2023_01/722290234</t>
  </si>
  <si>
    <t>60</t>
  </si>
  <si>
    <t>998722101</t>
  </si>
  <si>
    <t>Přesun hmot tonážní pro vnitřní vodovod v objektech v do 6 m</t>
  </si>
  <si>
    <t>990805226</t>
  </si>
  <si>
    <t>Přesun hmot pro vnitřní vodovod stanovený z hmotnosti přesunovaného materiálu vodorovná dopravní vzdálenost do 50 m v objektech výšky do 6 m</t>
  </si>
  <si>
    <t>https://podminky.urs.cz/item/CS_URS_2023_01/998722101</t>
  </si>
  <si>
    <t>998722181</t>
  </si>
  <si>
    <t>Příplatek k přesunu hmot tonážní 722 prováděný bez použití mechanizace</t>
  </si>
  <si>
    <t>4105576</t>
  </si>
  <si>
    <t>Přesun hmot pro vnitřní vodovod stanovený z hmotnosti přesunovaného materiálu Příplatek k ceně za přesun prováděný bez použití mechanizace pro jakoukoliv výšku objektu</t>
  </si>
  <si>
    <t>https://podminky.urs.cz/item/CS_URS_2023_01/998722181</t>
  </si>
  <si>
    <t>725</t>
  </si>
  <si>
    <t>Zdravotechnika - zařizovací předměty</t>
  </si>
  <si>
    <t>62</t>
  </si>
  <si>
    <t>725210821</t>
  </si>
  <si>
    <t>Demontáž umyvadel bez výtokových armatur</t>
  </si>
  <si>
    <t>soubor</t>
  </si>
  <si>
    <t>1844795545</t>
  </si>
  <si>
    <t>Demontáž umyvadel bez výtokových armatur umyvadel</t>
  </si>
  <si>
    <t>https://podminky.urs.cz/item/CS_URS_2023_01/725210821</t>
  </si>
  <si>
    <t>725219101</t>
  </si>
  <si>
    <t>Montáž umyvadla připevněného na konzoly</t>
  </si>
  <si>
    <t>-1462866851</t>
  </si>
  <si>
    <t>Umyvadla montáž umyvadel ostatních typů na konzoly</t>
  </si>
  <si>
    <t>https://podminky.urs.cz/item/CS_URS_2023_01/725219101</t>
  </si>
  <si>
    <t>64</t>
  </si>
  <si>
    <t>725820802</t>
  </si>
  <si>
    <t>Demontáž baterie stojánkové do jednoho otvoru</t>
  </si>
  <si>
    <t>45043337</t>
  </si>
  <si>
    <t>Demontáž baterií stojánkových do 1 otvoru</t>
  </si>
  <si>
    <t>https://podminky.urs.cz/item/CS_URS_2023_01/725820802</t>
  </si>
  <si>
    <t>65</t>
  </si>
  <si>
    <t>725829131</t>
  </si>
  <si>
    <t>Montáž baterie umyvadlové stojánkové G 1/2" ostatní typ</t>
  </si>
  <si>
    <t>1873528791</t>
  </si>
  <si>
    <t>Baterie umyvadlové montáž ostatních typů stojánkových G 1/2"</t>
  </si>
  <si>
    <t>https://podminky.urs.cz/item/CS_URS_2023_01/725829131</t>
  </si>
  <si>
    <t>766</t>
  </si>
  <si>
    <t>Konstrukce truhlářské</t>
  </si>
  <si>
    <t>69</t>
  </si>
  <si>
    <t>766691914</t>
  </si>
  <si>
    <t>Vyvěšení nebo zavěšení dřevěných křídel dveří pl do 2 m2</t>
  </si>
  <si>
    <t>244160472</t>
  </si>
  <si>
    <t>Ostatní práce vyvěšení nebo zavěšení křídel dřevěných dveřních, plochy do 2 m2</t>
  </si>
  <si>
    <t>https://podminky.urs.cz/item/CS_URS_2023_01/766691914</t>
  </si>
  <si>
    <t>771</t>
  </si>
  <si>
    <t>Podlahy z dlaždic</t>
  </si>
  <si>
    <t>70</t>
  </si>
  <si>
    <t>771111011</t>
  </si>
  <si>
    <t>Vysátí podkladu před pokládkou dlažby</t>
  </si>
  <si>
    <t>-1575635726</t>
  </si>
  <si>
    <t>Příprava podkladu před provedením dlažby vysátí podlah</t>
  </si>
  <si>
    <t>https://podminky.urs.cz/item/CS_URS_2023_01/771111011</t>
  </si>
  <si>
    <t>71</t>
  </si>
  <si>
    <t>771121011</t>
  </si>
  <si>
    <t>Nátěr penetrační na podlahu</t>
  </si>
  <si>
    <t>332782822</t>
  </si>
  <si>
    <t>Příprava podkladu před provedením dlažby nátěr penetrační na podlahu</t>
  </si>
  <si>
    <t>https://podminky.urs.cz/item/CS_URS_2023_01/771121011</t>
  </si>
  <si>
    <t>72</t>
  </si>
  <si>
    <t>771554113</t>
  </si>
  <si>
    <t>Montáž podlah z dlaždic teracových lepených flexibilním lepidlem přes 9 do 12 ks/m2</t>
  </si>
  <si>
    <t>-1668860828</t>
  </si>
  <si>
    <t>Montáž podlah z dlaždic teracových lepených flexibilním lepidlem přes 9 do 12 ks/ m2</t>
  </si>
  <si>
    <t>https://podminky.urs.cz/item/CS_URS_2023_01/771554113</t>
  </si>
  <si>
    <t>73</t>
  </si>
  <si>
    <t>59247374</t>
  </si>
  <si>
    <t>dlaždice teracová 300x300x35mm</t>
  </si>
  <si>
    <t>606507664</t>
  </si>
  <si>
    <t>1,98*1,1 "Přepočtené koeficientem množství</t>
  </si>
  <si>
    <t>74</t>
  </si>
  <si>
    <t>771559191</t>
  </si>
  <si>
    <t>Příplatek k montáži podlah z dlaždic teracových za plochu do 5 m2</t>
  </si>
  <si>
    <t>264822536</t>
  </si>
  <si>
    <t>Montáž podlah z dlaždic teracových Příplatek k cenám za plochu do 5 m2 jednotlivě</t>
  </si>
  <si>
    <t>https://podminky.urs.cz/item/CS_URS_2023_01/771559191</t>
  </si>
  <si>
    <t>75</t>
  </si>
  <si>
    <t>998771101</t>
  </si>
  <si>
    <t>Přesun hmot tonážní pro podlahy z dlaždic v objektech v do 6 m</t>
  </si>
  <si>
    <t>-777014910</t>
  </si>
  <si>
    <t>Přesun hmot pro podlahy z dlaždic stanovený z hmotnosti přesunovaného materiálu vodorovná dopravní vzdálenost do 50 m v objektech výšky do 6 m</t>
  </si>
  <si>
    <t>https://podminky.urs.cz/item/CS_URS_2023_01/998771101</t>
  </si>
  <si>
    <t>76</t>
  </si>
  <si>
    <t>998771181</t>
  </si>
  <si>
    <t>Příplatek k přesunu hmot tonážní 771 prováděný bez použití mechanizace</t>
  </si>
  <si>
    <t>875136290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</si>
  <si>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</si>
  <si>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https://podminky.urs.cz/item/CS_URS_2023_01/998771181</t>
  </si>
  <si>
    <t>781</t>
  </si>
  <si>
    <t>Dokončovací práce - obklady</t>
  </si>
  <si>
    <t>77</t>
  </si>
  <si>
    <t>781121011</t>
  </si>
  <si>
    <t>Nátěr penetrační na stěnu</t>
  </si>
  <si>
    <t>1779213237</t>
  </si>
  <si>
    <t>Příprava podkladu před provedením obkladu nátěr penetrační na stěnu</t>
  </si>
  <si>
    <t>https://podminky.urs.cz/item/CS_URS_2023_01/781121011</t>
  </si>
  <si>
    <t>78</t>
  </si>
  <si>
    <t>781474117</t>
  </si>
  <si>
    <t>Montáž obkladů vnitřních keramických hladkých přes 35 do 45 ks/m2 lepených flexibilním lepidlem</t>
  </si>
  <si>
    <t>583561400</t>
  </si>
  <si>
    <t>Montáž obkladů vnitřních stěn z dlaždic keramických lepených flexibilním lepidlem maloformátových hladkých přes 35 do 45 ks/m2</t>
  </si>
  <si>
    <t>https://podminky.urs.cz/item/CS_URS_2023_01/781474117</t>
  </si>
  <si>
    <t>79</t>
  </si>
  <si>
    <t>59761255</t>
  </si>
  <si>
    <t>obklad keramický hladký přes 35 do 45ks/m2</t>
  </si>
  <si>
    <t>1794945694</t>
  </si>
  <si>
    <t>4*1,1 "Přepočtené koeficientem množství</t>
  </si>
  <si>
    <t>80</t>
  </si>
  <si>
    <t>781477111</t>
  </si>
  <si>
    <t>Příplatek k montáži obkladů vnitřních keramických hladkých za plochu do 10 m2</t>
  </si>
  <si>
    <t>205399365</t>
  </si>
  <si>
    <t>Montáž obkladů vnitřních stěn z dlaždic keramických Příplatek k cenám za plochu do 10 m2 jednotlivě</t>
  </si>
  <si>
    <t>https://podminky.urs.cz/item/CS_URS_2023_01/781477111</t>
  </si>
  <si>
    <t>81</t>
  </si>
  <si>
    <t>781477114</t>
  </si>
  <si>
    <t>Příplatek k montáži obkladů vnitřních keramických hladkých za spárování tmelem dvousložkovým</t>
  </si>
  <si>
    <t>1787328169</t>
  </si>
  <si>
    <t>Montáž obkladů vnitřních stěn z dlaždic keramických Příplatek k cenám za dvousložkový spárovací tmel</t>
  </si>
  <si>
    <t>https://podminky.urs.cz/item/CS_URS_2023_01/781477114</t>
  </si>
  <si>
    <t>82</t>
  </si>
  <si>
    <t>781494511</t>
  </si>
  <si>
    <t>Plastové profily ukončovací lepené flexibilním lepidlem</t>
  </si>
  <si>
    <t>-573212230</t>
  </si>
  <si>
    <t>Obklad - dokončující práce profily ukončovací plastové lepené flexibilním lepidlem ukončovací</t>
  </si>
  <si>
    <t>https://podminky.urs.cz/item/CS_URS_2023_01/781494511</t>
  </si>
  <si>
    <t>1*2</t>
  </si>
  <si>
    <t>83</t>
  </si>
  <si>
    <t>998781101</t>
  </si>
  <si>
    <t>Přesun hmot tonážní pro obklady keramické v objektech v do 6 m</t>
  </si>
  <si>
    <t>418790791</t>
  </si>
  <si>
    <t>Přesun hmot pro obklady keramické stanovený z hmotnosti přesunovaného materiálu vodorovná dopravní vzdálenost do 50 m v objektech výšky do 6 m</t>
  </si>
  <si>
    <t>https://podminky.urs.cz/item/CS_URS_2023_01/998781101</t>
  </si>
  <si>
    <t>84</t>
  </si>
  <si>
    <t>998781181</t>
  </si>
  <si>
    <t>Příplatek k přesunu hmot tonážní 781 prováděný bez použití mechanizace</t>
  </si>
  <si>
    <t>892373225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</si>
  <si>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</si>
  <si>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https://podminky.urs.cz/item/CS_URS_2023_01/998781181</t>
  </si>
  <si>
    <t>783</t>
  </si>
  <si>
    <t>Dokončovací práce - nátěry</t>
  </si>
  <si>
    <t>85</t>
  </si>
  <si>
    <t>783009421</t>
  </si>
  <si>
    <t>Bezpečnostní šrafování stěnových nebo podlahových hran</t>
  </si>
  <si>
    <t>1085841380</t>
  </si>
  <si>
    <t>Bezpečnostní šrafování rohových hran stěnových nebo podlahových</t>
  </si>
  <si>
    <t>https://podminky.urs.cz/item/CS_URS_2023_01/783009421</t>
  </si>
  <si>
    <t>"03"(2,6*4)</t>
  </si>
  <si>
    <t>86</t>
  </si>
  <si>
    <t>783301313</t>
  </si>
  <si>
    <t>Odmaštění zámečnických konstrukcí ředidlovým odmašťovačem</t>
  </si>
  <si>
    <t>1481365967</t>
  </si>
  <si>
    <t>Příprava podkladu zámečnických konstrukcí před provedením nátěru odmaštění odmašťovačem ředidlovým</t>
  </si>
  <si>
    <t>https://podminky.urs.cz/item/CS_URS_2023_01/783301313</t>
  </si>
  <si>
    <t>"U160"</t>
  </si>
  <si>
    <t>(2,7*0,548)*2+(0,6*0,548)*2+(1,2*0,548)</t>
  </si>
  <si>
    <t>"L40"(30*0,04)*4</t>
  </si>
  <si>
    <t>87</t>
  </si>
  <si>
    <t>783314201</t>
  </si>
  <si>
    <t>Základní antikorozní jednonásobný syntetický standardní nátěr zámečnických konstrukcí</t>
  </si>
  <si>
    <t>-69604982</t>
  </si>
  <si>
    <t>Základní antikorozní nátěr zámečnických konstrukcí jednonásobný syntetický standardní</t>
  </si>
  <si>
    <t>https://podminky.urs.cz/item/CS_URS_2023_01/783314201</t>
  </si>
  <si>
    <t>88</t>
  </si>
  <si>
    <t>783315101</t>
  </si>
  <si>
    <t>Mezinátěr jednonásobný syntetický standardní zámečnických konstrukcí</t>
  </si>
  <si>
    <t>-1530690940</t>
  </si>
  <si>
    <t>Mezinátěr zámečnických konstrukcí jednonásobný syntetický standardní</t>
  </si>
  <si>
    <t>https://podminky.urs.cz/item/CS_URS_2023_01/783315101</t>
  </si>
  <si>
    <t>89</t>
  </si>
  <si>
    <t>783317101</t>
  </si>
  <si>
    <t>Krycí jednonásobný syntetický standardní nátěr zámečnických konstrukcí</t>
  </si>
  <si>
    <t>158846626</t>
  </si>
  <si>
    <t>Krycí nátěr (email) zámečnických konstrukcí jednonásobný syntetický standardní</t>
  </si>
  <si>
    <t>https://podminky.urs.cz/item/CS_URS_2023_01/783317101</t>
  </si>
  <si>
    <t>90</t>
  </si>
  <si>
    <t>784181123</t>
  </si>
  <si>
    <t>Hloubková jednonásobná bezbarvá penetrace podkladu v místnostech v přes 3,80 do 5,00 m</t>
  </si>
  <si>
    <t>-462281801</t>
  </si>
  <si>
    <t>Penetrace podkladu jednonásobná hloubková akrylátová bezbarvá v místnostech výšky přes 3,80 do 5,00 m</t>
  </si>
  <si>
    <t>https://podminky.urs.cz/item/CS_URS_2023_01/784181123</t>
  </si>
  <si>
    <t>"stropy"</t>
  </si>
  <si>
    <t>"stěny"</t>
  </si>
  <si>
    <t>"dílna 1"(4,1*2,9)*2+(7,5*2,9)+(7,5*0,3)+(0,6*6,2)</t>
  </si>
  <si>
    <t>"dílna 2"(3,7*2,9)*2+(7,5*2,9)+(7,5*0,3)-4</t>
  </si>
  <si>
    <t>91</t>
  </si>
  <si>
    <t>784211119</t>
  </si>
  <si>
    <t>Dvojnásobné bílé malby ze směsí za mokra velmi dobře oděruvzdorných na schodišti v přes 3,80 do 5,00 m</t>
  </si>
  <si>
    <t>436400148</t>
  </si>
  <si>
    <t>Malby z malířských směsí oděruvzdorných za mokra dvojnásobné, bílé za mokra oděruvzdorné velmi dobře na schodišti o výšce podlaží přes 3,80 do 5,00 m</t>
  </si>
  <si>
    <t>https://podminky.urs.cz/item/CS_URS_2023_01/784211119</t>
  </si>
  <si>
    <t>HZS</t>
  </si>
  <si>
    <t>Hodinové zúčtovací sazby</t>
  </si>
  <si>
    <t>92</t>
  </si>
  <si>
    <t>HZS2492</t>
  </si>
  <si>
    <t>Hodinová zúčtovací sazba pomocný dělník PSV</t>
  </si>
  <si>
    <t>hod</t>
  </si>
  <si>
    <t>512</t>
  </si>
  <si>
    <t>-1130680225</t>
  </si>
  <si>
    <t>Hodinové zúčtovací sazby profesí PSV zednické výpomoci a pomocné práce PSV pomocný dělník PSV</t>
  </si>
  <si>
    <t>https://podminky.urs.cz/item/CS_URS_2023_01/HZS2492</t>
  </si>
  <si>
    <t>"práce dle TZ a výkresů neobsažené v položkách - stěhování, dmtž vybavení atd."(7,5*2)</t>
  </si>
  <si>
    <t>OST</t>
  </si>
  <si>
    <t>Ostatní</t>
  </si>
  <si>
    <t>93</t>
  </si>
  <si>
    <t>PLETIVO.R</t>
  </si>
  <si>
    <t>Uzamykatelný prostor- dodávka+montáž pletiva o ploše 15 m2 , dveřního rámu a křídla dle popisu v TZ a  ve výkrese ( D+M ocel.kce v samostatné položce)</t>
  </si>
  <si>
    <t>kpl</t>
  </si>
  <si>
    <t>262144</t>
  </si>
  <si>
    <t>-921244793</t>
  </si>
  <si>
    <t>Uzamykatelný prostor- dodávka+montáž pletiva o ploše 15 m2 , dveřního rámu a křídla do ocel.kce dle popisu v TZ a ve výkrese ( D+M ocel.kce v samostatné položce)</t>
  </si>
  <si>
    <t>PLYN.R</t>
  </si>
  <si>
    <t>Ochrana plynovodu vč. jeho odstavení z provozu po dobu bouracích prací+zpětné zprovoznění dle popisu v TZ a ve výkresech</t>
  </si>
  <si>
    <t>516265566</t>
  </si>
  <si>
    <t>ROZVOD.R</t>
  </si>
  <si>
    <t xml:space="preserve">Převešené stávajícího rozvodu T.V. v dílce 7,5 m  na nové konzoly k ocel. průvlakům dle popisu v TZ a ve výkrese </t>
  </si>
  <si>
    <t>1726498186</t>
  </si>
  <si>
    <t>Převešené stávajícího rozvodu T.V. v dílce 7,5 m na nové konzoly k ocel. průvlakům dle popisu v TZ a ve výkrese</t>
  </si>
  <si>
    <t>TOPENI.R</t>
  </si>
  <si>
    <t>Demontáž stávajícho otopného tělese v místě bourání, zkrácení + zaslepíení rozvodu dle popisu v TZ a ve výkrese</t>
  </si>
  <si>
    <t>-1071838548</t>
  </si>
  <si>
    <t>TRNY.R</t>
  </si>
  <si>
    <t>Provázání stávajícího a nové základu pomocí ocel.tyčí d=12 mm, délky 400 mm v rastru 250x250 mm-  kompletní dodávka+montáž dle popisu v TZ a ve výkrese</t>
  </si>
  <si>
    <t>-1565932489</t>
  </si>
  <si>
    <t>Provázání stávajícího a nové základu pomocí ocel.tyčí d=12 mm, délky 400 mm v rastru 250x250 mm- kompletní dodávka+montáž dle popisu v TZ a ve výkrese</t>
  </si>
  <si>
    <t>Soupis:</t>
  </si>
  <si>
    <t>D.1.2.1 - Podhled</t>
  </si>
  <si>
    <t xml:space="preserve">    763 - Konstrukce suché výstavby</t>
  </si>
  <si>
    <t>411351012.R</t>
  </si>
  <si>
    <t>Odstranění prkenného bednění stropů dle TZ a výkresů</t>
  </si>
  <si>
    <t>-1960315585</t>
  </si>
  <si>
    <t>28,7</t>
  </si>
  <si>
    <t>978012191</t>
  </si>
  <si>
    <t>Otlučení (osekání) vnitřní vápenné nebo vápenocementové omítky stropů rákosových v rozsahu přes 50 do 100 %</t>
  </si>
  <si>
    <t>-1959073680</t>
  </si>
  <si>
    <t>Otlučení vápenných nebo vápenocementových omítek vnitřních ploch stropů rákosovaných, v rozsahu přes 50 do 100 %</t>
  </si>
  <si>
    <t>https://podminky.urs.cz/item/CS_URS_2024_01/978012191</t>
  </si>
  <si>
    <t>-35690750</t>
  </si>
  <si>
    <t>https://podminky.urs.cz/item/CS_URS_2024_01/997006512</t>
  </si>
  <si>
    <t>1361655765</t>
  </si>
  <si>
    <t>https://podminky.urs.cz/item/CS_URS_2024_01/997006519</t>
  </si>
  <si>
    <t>1,435*10</t>
  </si>
  <si>
    <t>1168397440</t>
  </si>
  <si>
    <t>https://podminky.urs.cz/item/CS_URS_2024_01/997013631</t>
  </si>
  <si>
    <t>763</t>
  </si>
  <si>
    <t>Konstrukce suché výstavby</t>
  </si>
  <si>
    <t>763131752.R</t>
  </si>
  <si>
    <t>Podhled ostatní práce a konstrukce na podhledech montáž jedné vrstvy  izolace</t>
  </si>
  <si>
    <t>296223084</t>
  </si>
  <si>
    <t>Podhled ostatní práce a konstrukce na podhledech montáž jedné vrstvy izolace</t>
  </si>
  <si>
    <t>"dilna 1"28,7</t>
  </si>
  <si>
    <t>"dilna 2"31</t>
  </si>
  <si>
    <t>63126335</t>
  </si>
  <si>
    <t>absorber nízkofrekvenční nad podhledovou konstrukci tl 50mm (např. Ecophon Extra Bass 1200x600x50 mm)</t>
  </si>
  <si>
    <t>314926296</t>
  </si>
  <si>
    <t>59,7*1,02 'Přepočtené koeficientem množství</t>
  </si>
  <si>
    <t>763431001</t>
  </si>
  <si>
    <t>Montáž minerálního podhledu s vyjímatelnými panely vel. do 0,36 m2 na zavěšený viditelný rošt</t>
  </si>
  <si>
    <t>1410735720</t>
  </si>
  <si>
    <t>Montáž podhledu minerálního včetně zavěšeného roštu viditelného s panely vyjímatelnými, velikosti panelů do 0,36 m2</t>
  </si>
  <si>
    <t>https://podminky.urs.cz/item/CS_URS_2024_01/763431001</t>
  </si>
  <si>
    <t>63126344</t>
  </si>
  <si>
    <t>panel akustický povrch porézní skelná tkanina hrana nezatřená rovná αw=0,30 viditelný rastr bílý tl 15mm (např. Ecophon Gedina 600x600x15 mm vč.systémového roštu)</t>
  </si>
  <si>
    <t>-2097533259</t>
  </si>
  <si>
    <t>998763331</t>
  </si>
  <si>
    <t>Přesun hmot tonážní pro konstrukce montované z desek ruční v objektech v do 6 m</t>
  </si>
  <si>
    <t>99393491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</si>
  <si>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do 6 m</t>
  </si>
  <si>
    <t>https://podminky.urs.cz/item/CS_URS_2024_01/998763331</t>
  </si>
  <si>
    <t>D.1.4 - Technická zařízení budov</t>
  </si>
  <si>
    <t>100 - Elektroinstalace</t>
  </si>
  <si>
    <t>M - Práce a dodávky M</t>
  </si>
  <si>
    <t xml:space="preserve">    D1 - Kabelová vedení - dodávka</t>
  </si>
  <si>
    <t xml:space="preserve">    D2 - Instalační materiál - dodávka</t>
  </si>
  <si>
    <t xml:space="preserve">    D3 - Funkční výzbroj rozvaděču - dodávka</t>
  </si>
  <si>
    <t xml:space="preserve">    N00 - Elektroinstalace - montáž</t>
  </si>
  <si>
    <t xml:space="preserve">      N01 - Elektromontáže</t>
  </si>
  <si>
    <t xml:space="preserve">      N02 - Revize</t>
  </si>
  <si>
    <t xml:space="preserve">      N03 - Zednické práce</t>
  </si>
  <si>
    <t xml:space="preserve">      N04 - Ostatní</t>
  </si>
  <si>
    <t>Práce a dodávky M</t>
  </si>
  <si>
    <t>D1</t>
  </si>
  <si>
    <t>Kabelová vedení - dodávka</t>
  </si>
  <si>
    <t>Pol1</t>
  </si>
  <si>
    <t>CYKY 3Jx1,5</t>
  </si>
  <si>
    <t>256</t>
  </si>
  <si>
    <t>1546777339</t>
  </si>
  <si>
    <t>Pol2</t>
  </si>
  <si>
    <t>CYKY 3Jx2,5</t>
  </si>
  <si>
    <t>86766901</t>
  </si>
  <si>
    <t>D2</t>
  </si>
  <si>
    <t>Instalační materiál - dodávka</t>
  </si>
  <si>
    <t>Pol3</t>
  </si>
  <si>
    <t>Přístroj spínače jednopólového č.1</t>
  </si>
  <si>
    <t>ks</t>
  </si>
  <si>
    <t>-1472693575</t>
  </si>
  <si>
    <t>Pol4</t>
  </si>
  <si>
    <t>Kombinovaný detektor kouře a teploty</t>
  </si>
  <si>
    <t>-987965708</t>
  </si>
  <si>
    <t>Pol5</t>
  </si>
  <si>
    <t>Kryt spínače kolébkového</t>
  </si>
  <si>
    <t>2084279898</t>
  </si>
  <si>
    <t>Pol6</t>
  </si>
  <si>
    <t>Zásuvka 2x s ochrannými kolíky s clonkami s natoč. dutinou, PO</t>
  </si>
  <si>
    <t>4129185</t>
  </si>
  <si>
    <t>Pol7</t>
  </si>
  <si>
    <t>Rámeček pro el.inst. přístroje, jednonásobný</t>
  </si>
  <si>
    <t>-1077961780</t>
  </si>
  <si>
    <t>Pol8</t>
  </si>
  <si>
    <t>Krabice instalační 1násobná</t>
  </si>
  <si>
    <t>343995168</t>
  </si>
  <si>
    <t>Pol9</t>
  </si>
  <si>
    <t>Svítidlo  LLL4000RM2KV</t>
  </si>
  <si>
    <t>2059853788</t>
  </si>
  <si>
    <t>Pol10</t>
  </si>
  <si>
    <t>Nouzové svítidlo ETE/1W - exit</t>
  </si>
  <si>
    <t>100886898</t>
  </si>
  <si>
    <t>Pol 13</t>
  </si>
  <si>
    <t>Ostatní drobný a spojovací materiál</t>
  </si>
  <si>
    <t>449672134</t>
  </si>
  <si>
    <t>D3</t>
  </si>
  <si>
    <t>Funkční výzbroj rozvaděču - dodávka</t>
  </si>
  <si>
    <t>Pol11</t>
  </si>
  <si>
    <t>1f. proudový chránič FI10-2p/30mA s jističem 10A</t>
  </si>
  <si>
    <t>1938799031</t>
  </si>
  <si>
    <t>Pol12</t>
  </si>
  <si>
    <t>1f. proudový chránič FI16-2p/30mA s jističem 16A</t>
  </si>
  <si>
    <t>-1278510038</t>
  </si>
  <si>
    <t>N00</t>
  </si>
  <si>
    <t>Elektroinstalace - montáž</t>
  </si>
  <si>
    <t>N01</t>
  </si>
  <si>
    <t>Elektromontáže</t>
  </si>
  <si>
    <t>Krabice inst. 1násobná, se zapojením vodičů, odvrtání kps.</t>
  </si>
  <si>
    <t>-1563022616</t>
  </si>
  <si>
    <t>Elektromontáže.1</t>
  </si>
  <si>
    <t>Cu kabel 1,5 mm2</t>
  </si>
  <si>
    <t>1264557407</t>
  </si>
  <si>
    <t>Elektromontáže.10</t>
  </si>
  <si>
    <t>Proudový chránič dvoupólový do 25 A</t>
  </si>
  <si>
    <t>-1906646248</t>
  </si>
  <si>
    <t>Elektromontáže.2</t>
  </si>
  <si>
    <t>Cu kabel 2,5 mm2</t>
  </si>
  <si>
    <t>-94797796</t>
  </si>
  <si>
    <t>Elektromontáže.3</t>
  </si>
  <si>
    <t>Vypínač nástěnný, č. 1</t>
  </si>
  <si>
    <t>-1797955517</t>
  </si>
  <si>
    <t>Elektromontáže.4</t>
  </si>
  <si>
    <t>Instalace prvků EZS + nastavení</t>
  </si>
  <si>
    <t>1932044090</t>
  </si>
  <si>
    <t>Elektromontáže.5</t>
  </si>
  <si>
    <t>Svítidlo s přisazenou montáží</t>
  </si>
  <si>
    <t>234936247</t>
  </si>
  <si>
    <t>Elektromontáže.6</t>
  </si>
  <si>
    <t>Svorkovnice ochranná 25 A</t>
  </si>
  <si>
    <t>-408218616</t>
  </si>
  <si>
    <t>Elektromontáže.7</t>
  </si>
  <si>
    <t>Svorkovnice řadová do 2,5 mm2</t>
  </si>
  <si>
    <t>140702758</t>
  </si>
  <si>
    <t>Elektromontáže.8</t>
  </si>
  <si>
    <t>Ukončení vodičů v rozváděči nebo na přístroji do 2,5 mm2</t>
  </si>
  <si>
    <t>-149702777</t>
  </si>
  <si>
    <t>Elektromontáže.9</t>
  </si>
  <si>
    <t>Zásuvka 2x s ochrannými kolíky s clonkami s natoč. dutinou</t>
  </si>
  <si>
    <t>-411424994</t>
  </si>
  <si>
    <t>N02</t>
  </si>
  <si>
    <t>Revize</t>
  </si>
  <si>
    <t>Elektrorevize přípojkové skříně</t>
  </si>
  <si>
    <t>376629424</t>
  </si>
  <si>
    <t>Revize.1</t>
  </si>
  <si>
    <t>Světlo v čistém prostředí, měření na přívodní svorkovnici</t>
  </si>
  <si>
    <t>-1796161471</t>
  </si>
  <si>
    <t>Revize.2</t>
  </si>
  <si>
    <t>Izolačních odporů</t>
  </si>
  <si>
    <t>měř.</t>
  </si>
  <si>
    <t>-447020387</t>
  </si>
  <si>
    <t>Revize.3</t>
  </si>
  <si>
    <t>Impedance smyčky</t>
  </si>
  <si>
    <t>-1555061848</t>
  </si>
  <si>
    <t>Revize.4</t>
  </si>
  <si>
    <t>Odporu uzemnění</t>
  </si>
  <si>
    <t>-372464146</t>
  </si>
  <si>
    <t>Revize.5</t>
  </si>
  <si>
    <t>Ochranného odporu pospojování</t>
  </si>
  <si>
    <t>-1594790685</t>
  </si>
  <si>
    <t>Revize.6</t>
  </si>
  <si>
    <t>Měření Izolačních odporů</t>
  </si>
  <si>
    <t>1381961557</t>
  </si>
  <si>
    <t>Revize.7</t>
  </si>
  <si>
    <t>Měření Proudový chránič (postupně narůst. I, čas při In)</t>
  </si>
  <si>
    <t>603738837</t>
  </si>
  <si>
    <t>N03</t>
  </si>
  <si>
    <t>Zednické práce</t>
  </si>
  <si>
    <t>Drážkování zdiva ve stropech</t>
  </si>
  <si>
    <t>1643422171</t>
  </si>
  <si>
    <t>Zednické práce.1</t>
  </si>
  <si>
    <t>Drážkování zdiva ve stěnách</t>
  </si>
  <si>
    <t>-964542632</t>
  </si>
  <si>
    <t>Zednické práce.2</t>
  </si>
  <si>
    <t>Průraz - vybour.otv.zeď 0,025m2,tl.15cm</t>
  </si>
  <si>
    <t>1569769331</t>
  </si>
  <si>
    <t>Zednické práce.3</t>
  </si>
  <si>
    <t>Zahození drážek ve zdivu</t>
  </si>
  <si>
    <t>1399579488</t>
  </si>
  <si>
    <t>N04</t>
  </si>
  <si>
    <t>Odvoz suti 3,5t</t>
  </si>
  <si>
    <t>-958942391</t>
  </si>
  <si>
    <t>VON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</si>
  <si>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</si>
  <si>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</si>
  <si>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</si>
  <si>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</si>
  <si>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</si>
  <si>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</si>
  <si>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</si>
  <si>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</si>
  <si>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1024</t>
  </si>
  <si>
    <t>1075263059</t>
  </si>
  <si>
    <t>"1,5%"1</t>
  </si>
  <si>
    <t>VRN7</t>
  </si>
  <si>
    <t>Provozní vlivy</t>
  </si>
  <si>
    <t>071002000</t>
  </si>
  <si>
    <t>Provoz investora, třetích osob</t>
  </si>
  <si>
    <t>-1100951912</t>
  </si>
  <si>
    <t>"1%"1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</si>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</sst>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9751101" TargetMode="External" /><Relationship Id="rId2" Type="http://schemas.openxmlformats.org/officeDocument/2006/relationships/hyperlink" Target="https://podminky.urs.cz/item/CS_URS_2023_01/162211311" TargetMode="External" /><Relationship Id="rId3" Type="http://schemas.openxmlformats.org/officeDocument/2006/relationships/hyperlink" Target="https://podminky.urs.cz/item/CS_URS_2023_01/162211319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275313711" TargetMode="External" /><Relationship Id="rId8" Type="http://schemas.openxmlformats.org/officeDocument/2006/relationships/hyperlink" Target="https://podminky.urs.cz/item/CS_URS_2023_01/317234410" TargetMode="External" /><Relationship Id="rId9" Type="http://schemas.openxmlformats.org/officeDocument/2006/relationships/hyperlink" Target="https://podminky.urs.cz/item/CS_URS_2023_01/317944323" TargetMode="External" /><Relationship Id="rId10" Type="http://schemas.openxmlformats.org/officeDocument/2006/relationships/hyperlink" Target="https://podminky.urs.cz/item/CS_URS_2023_01/346244381" TargetMode="External" /><Relationship Id="rId11" Type="http://schemas.openxmlformats.org/officeDocument/2006/relationships/hyperlink" Target="https://podminky.urs.cz/item/CS_URS_2023_01/413352115" TargetMode="External" /><Relationship Id="rId12" Type="http://schemas.openxmlformats.org/officeDocument/2006/relationships/hyperlink" Target="https://podminky.urs.cz/item/CS_URS_2023_01/413352116" TargetMode="External" /><Relationship Id="rId13" Type="http://schemas.openxmlformats.org/officeDocument/2006/relationships/hyperlink" Target="https://podminky.urs.cz/item/CS_URS_2023_01/611131101" TargetMode="External" /><Relationship Id="rId14" Type="http://schemas.openxmlformats.org/officeDocument/2006/relationships/hyperlink" Target="https://podminky.urs.cz/item/CS_URS_2023_01/611142001" TargetMode="External" /><Relationship Id="rId15" Type="http://schemas.openxmlformats.org/officeDocument/2006/relationships/hyperlink" Target="https://podminky.urs.cz/item/CS_URS_2023_01/611331142" TargetMode="External" /><Relationship Id="rId16" Type="http://schemas.openxmlformats.org/officeDocument/2006/relationships/hyperlink" Target="https://podminky.urs.cz/item/CS_URS_2023_01/612335302" TargetMode="External" /><Relationship Id="rId17" Type="http://schemas.openxmlformats.org/officeDocument/2006/relationships/hyperlink" Target="https://podminky.urs.cz/item/CS_URS_2023_01/612131101" TargetMode="External" /><Relationship Id="rId18" Type="http://schemas.openxmlformats.org/officeDocument/2006/relationships/hyperlink" Target="https://podminky.urs.cz/item/CS_URS_2023_01/612142001" TargetMode="External" /><Relationship Id="rId19" Type="http://schemas.openxmlformats.org/officeDocument/2006/relationships/hyperlink" Target="https://podminky.urs.cz/item/CS_URS_2023_01/612331141" TargetMode="External" /><Relationship Id="rId20" Type="http://schemas.openxmlformats.org/officeDocument/2006/relationships/hyperlink" Target="https://podminky.urs.cz/item/CS_URS_2023_01/612325121" TargetMode="External" /><Relationship Id="rId21" Type="http://schemas.openxmlformats.org/officeDocument/2006/relationships/hyperlink" Target="https://podminky.urs.cz/item/CS_URS_2023_01/631312141" TargetMode="External" /><Relationship Id="rId22" Type="http://schemas.openxmlformats.org/officeDocument/2006/relationships/hyperlink" Target="https://podminky.urs.cz/item/CS_URS_2023_01/632451034" TargetMode="External" /><Relationship Id="rId23" Type="http://schemas.openxmlformats.org/officeDocument/2006/relationships/hyperlink" Target="https://podminky.urs.cz/item/CS_URS_2023_01/946112111" TargetMode="External" /><Relationship Id="rId24" Type="http://schemas.openxmlformats.org/officeDocument/2006/relationships/hyperlink" Target="https://podminky.urs.cz/item/CS_URS_2023_01/946112211" TargetMode="External" /><Relationship Id="rId25" Type="http://schemas.openxmlformats.org/officeDocument/2006/relationships/hyperlink" Target="https://podminky.urs.cz/item/CS_URS_2023_01/946112811" TargetMode="External" /><Relationship Id="rId26" Type="http://schemas.openxmlformats.org/officeDocument/2006/relationships/hyperlink" Target="https://podminky.urs.cz/item/CS_URS_2023_01/952901111" TargetMode="External" /><Relationship Id="rId27" Type="http://schemas.openxmlformats.org/officeDocument/2006/relationships/hyperlink" Target="https://podminky.urs.cz/item/CS_URS_2023_01/953946111" TargetMode="External" /><Relationship Id="rId28" Type="http://schemas.openxmlformats.org/officeDocument/2006/relationships/hyperlink" Target="https://podminky.urs.cz/item/CS_URS_2023_01/953946121" TargetMode="External" /><Relationship Id="rId29" Type="http://schemas.openxmlformats.org/officeDocument/2006/relationships/hyperlink" Target="https://podminky.urs.cz/item/CS_URS_2023_01/962023391" TargetMode="External" /><Relationship Id="rId30" Type="http://schemas.openxmlformats.org/officeDocument/2006/relationships/hyperlink" Target="https://podminky.urs.cz/item/CS_URS_2023_01/965042131" TargetMode="External" /><Relationship Id="rId31" Type="http://schemas.openxmlformats.org/officeDocument/2006/relationships/hyperlink" Target="https://podminky.urs.cz/item/CS_URS_2023_01/965081343" TargetMode="External" /><Relationship Id="rId32" Type="http://schemas.openxmlformats.org/officeDocument/2006/relationships/hyperlink" Target="https://podminky.urs.cz/item/CS_URS_2023_01/968072455" TargetMode="External" /><Relationship Id="rId33" Type="http://schemas.openxmlformats.org/officeDocument/2006/relationships/hyperlink" Target="https://podminky.urs.cz/item/CS_URS_2023_01/971033561" TargetMode="External" /><Relationship Id="rId34" Type="http://schemas.openxmlformats.org/officeDocument/2006/relationships/hyperlink" Target="https://podminky.urs.cz/item/CS_URS_2023_01/974032153" TargetMode="External" /><Relationship Id="rId35" Type="http://schemas.openxmlformats.org/officeDocument/2006/relationships/hyperlink" Target="https://podminky.urs.cz/item/CS_URS_2023_01/974042564" TargetMode="External" /><Relationship Id="rId36" Type="http://schemas.openxmlformats.org/officeDocument/2006/relationships/hyperlink" Target="https://podminky.urs.cz/item/CS_URS_2023_01/978021191" TargetMode="External" /><Relationship Id="rId37" Type="http://schemas.openxmlformats.org/officeDocument/2006/relationships/hyperlink" Target="https://podminky.urs.cz/item/CS_URS_2023_01/978059541" TargetMode="External" /><Relationship Id="rId38" Type="http://schemas.openxmlformats.org/officeDocument/2006/relationships/hyperlink" Target="https://podminky.urs.cz/item/CS_URS_2023_01/997006512" TargetMode="External" /><Relationship Id="rId39" Type="http://schemas.openxmlformats.org/officeDocument/2006/relationships/hyperlink" Target="https://podminky.urs.cz/item/CS_URS_2023_01/997006519" TargetMode="External" /><Relationship Id="rId40" Type="http://schemas.openxmlformats.org/officeDocument/2006/relationships/hyperlink" Target="https://podminky.urs.cz/item/CS_URS_2023_01/997013603" TargetMode="External" /><Relationship Id="rId41" Type="http://schemas.openxmlformats.org/officeDocument/2006/relationships/hyperlink" Target="https://podminky.urs.cz/item/CS_URS_2023_01/997013631" TargetMode="External" /><Relationship Id="rId42" Type="http://schemas.openxmlformats.org/officeDocument/2006/relationships/hyperlink" Target="https://podminky.urs.cz/item/CS_URS_2023_01/998011001" TargetMode="External" /><Relationship Id="rId43" Type="http://schemas.openxmlformats.org/officeDocument/2006/relationships/hyperlink" Target="https://podminky.urs.cz/item/CS_URS_2023_01/711111001.Rpen" TargetMode="External" /><Relationship Id="rId44" Type="http://schemas.openxmlformats.org/officeDocument/2006/relationships/hyperlink" Target="https://podminky.urs.cz/item/CS_URS_2023_01/711141559" TargetMode="External" /><Relationship Id="rId45" Type="http://schemas.openxmlformats.org/officeDocument/2006/relationships/hyperlink" Target="https://podminky.urs.cz/item/CS_URS_2023_01/998711101" TargetMode="External" /><Relationship Id="rId46" Type="http://schemas.openxmlformats.org/officeDocument/2006/relationships/hyperlink" Target="https://podminky.urs.cz/item/CS_URS_2023_01/998711181" TargetMode="External" /><Relationship Id="rId47" Type="http://schemas.openxmlformats.org/officeDocument/2006/relationships/hyperlink" Target="https://podminky.urs.cz/item/CS_URS_2023_01/721174043" TargetMode="External" /><Relationship Id="rId48" Type="http://schemas.openxmlformats.org/officeDocument/2006/relationships/hyperlink" Target="https://podminky.urs.cz/item/CS_URS_2023_01/721290111" TargetMode="External" /><Relationship Id="rId49" Type="http://schemas.openxmlformats.org/officeDocument/2006/relationships/hyperlink" Target="https://podminky.urs.cz/item/CS_URS_2023_01/998721101" TargetMode="External" /><Relationship Id="rId50" Type="http://schemas.openxmlformats.org/officeDocument/2006/relationships/hyperlink" Target="https://podminky.urs.cz/item/CS_URS_2023_01/998721181" TargetMode="External" /><Relationship Id="rId51" Type="http://schemas.openxmlformats.org/officeDocument/2006/relationships/hyperlink" Target="https://podminky.urs.cz/item/CS_URS_2023_01/722174002" TargetMode="External" /><Relationship Id="rId52" Type="http://schemas.openxmlformats.org/officeDocument/2006/relationships/hyperlink" Target="https://podminky.urs.cz/item/CS_URS_2023_01/722190401" TargetMode="External" /><Relationship Id="rId53" Type="http://schemas.openxmlformats.org/officeDocument/2006/relationships/hyperlink" Target="https://podminky.urs.cz/item/CS_URS_2023_01/722290218" TargetMode="External" /><Relationship Id="rId54" Type="http://schemas.openxmlformats.org/officeDocument/2006/relationships/hyperlink" Target="https://podminky.urs.cz/item/CS_URS_2023_01/722290234" TargetMode="External" /><Relationship Id="rId55" Type="http://schemas.openxmlformats.org/officeDocument/2006/relationships/hyperlink" Target="https://podminky.urs.cz/item/CS_URS_2023_01/998722101" TargetMode="External" /><Relationship Id="rId56" Type="http://schemas.openxmlformats.org/officeDocument/2006/relationships/hyperlink" Target="https://podminky.urs.cz/item/CS_URS_2023_01/998722181" TargetMode="External" /><Relationship Id="rId57" Type="http://schemas.openxmlformats.org/officeDocument/2006/relationships/hyperlink" Target="https://podminky.urs.cz/item/CS_URS_2023_01/725210821" TargetMode="External" /><Relationship Id="rId58" Type="http://schemas.openxmlformats.org/officeDocument/2006/relationships/hyperlink" Target="https://podminky.urs.cz/item/CS_URS_2023_01/725219101" TargetMode="External" /><Relationship Id="rId59" Type="http://schemas.openxmlformats.org/officeDocument/2006/relationships/hyperlink" Target="https://podminky.urs.cz/item/CS_URS_2023_01/725820802" TargetMode="External" /><Relationship Id="rId60" Type="http://schemas.openxmlformats.org/officeDocument/2006/relationships/hyperlink" Target="https://podminky.urs.cz/item/CS_URS_2023_01/725829131" TargetMode="External" /><Relationship Id="rId61" Type="http://schemas.openxmlformats.org/officeDocument/2006/relationships/hyperlink" Target="https://podminky.urs.cz/item/CS_URS_2023_01/766691914" TargetMode="External" /><Relationship Id="rId62" Type="http://schemas.openxmlformats.org/officeDocument/2006/relationships/hyperlink" Target="https://podminky.urs.cz/item/CS_URS_2023_01/771111011" TargetMode="External" /><Relationship Id="rId63" Type="http://schemas.openxmlformats.org/officeDocument/2006/relationships/hyperlink" Target="https://podminky.urs.cz/item/CS_URS_2023_01/771121011" TargetMode="External" /><Relationship Id="rId64" Type="http://schemas.openxmlformats.org/officeDocument/2006/relationships/hyperlink" Target="https://podminky.urs.cz/item/CS_URS_2023_01/771554113" TargetMode="External" /><Relationship Id="rId65" Type="http://schemas.openxmlformats.org/officeDocument/2006/relationships/hyperlink" Target="https://podminky.urs.cz/item/CS_URS_2023_01/771559191" TargetMode="External" /><Relationship Id="rId66" Type="http://schemas.openxmlformats.org/officeDocument/2006/relationships/hyperlink" Target="https://podminky.urs.cz/item/CS_URS_2023_01/998771101" TargetMode="External" /><Relationship Id="rId67" Type="http://schemas.openxmlformats.org/officeDocument/2006/relationships/hyperlink" Target="https://podminky.urs.cz/item/CS_URS_2023_01/998771181" TargetMode="External" /><Relationship Id="rId68" Type="http://schemas.openxmlformats.org/officeDocument/2006/relationships/hyperlink" Target="https://podminky.urs.cz/item/CS_URS_2023_01/781121011" TargetMode="External" /><Relationship Id="rId69" Type="http://schemas.openxmlformats.org/officeDocument/2006/relationships/hyperlink" Target="https://podminky.urs.cz/item/CS_URS_2023_01/781474117" TargetMode="External" /><Relationship Id="rId70" Type="http://schemas.openxmlformats.org/officeDocument/2006/relationships/hyperlink" Target="https://podminky.urs.cz/item/CS_URS_2023_01/781477111" TargetMode="External" /><Relationship Id="rId71" Type="http://schemas.openxmlformats.org/officeDocument/2006/relationships/hyperlink" Target="https://podminky.urs.cz/item/CS_URS_2023_01/781477114" TargetMode="External" /><Relationship Id="rId72" Type="http://schemas.openxmlformats.org/officeDocument/2006/relationships/hyperlink" Target="https://podminky.urs.cz/item/CS_URS_2023_01/781494511" TargetMode="External" /><Relationship Id="rId73" Type="http://schemas.openxmlformats.org/officeDocument/2006/relationships/hyperlink" Target="https://podminky.urs.cz/item/CS_URS_2023_01/998781101" TargetMode="External" /><Relationship Id="rId74" Type="http://schemas.openxmlformats.org/officeDocument/2006/relationships/hyperlink" Target="https://podminky.urs.cz/item/CS_URS_2023_01/998781181" TargetMode="External" /><Relationship Id="rId75" Type="http://schemas.openxmlformats.org/officeDocument/2006/relationships/hyperlink" Target="https://podminky.urs.cz/item/CS_URS_2023_01/783009421" TargetMode="External" /><Relationship Id="rId76" Type="http://schemas.openxmlformats.org/officeDocument/2006/relationships/hyperlink" Target="https://podminky.urs.cz/item/CS_URS_2023_01/783301313" TargetMode="External" /><Relationship Id="rId77" Type="http://schemas.openxmlformats.org/officeDocument/2006/relationships/hyperlink" Target="https://podminky.urs.cz/item/CS_URS_2023_01/783314201" TargetMode="External" /><Relationship Id="rId78" Type="http://schemas.openxmlformats.org/officeDocument/2006/relationships/hyperlink" Target="https://podminky.urs.cz/item/CS_URS_2023_01/783315101" TargetMode="External" /><Relationship Id="rId79" Type="http://schemas.openxmlformats.org/officeDocument/2006/relationships/hyperlink" Target="https://podminky.urs.cz/item/CS_URS_2023_01/783317101" TargetMode="External" /><Relationship Id="rId80" Type="http://schemas.openxmlformats.org/officeDocument/2006/relationships/hyperlink" Target="https://podminky.urs.cz/item/CS_URS_2023_01/784181123" TargetMode="External" /><Relationship Id="rId81" Type="http://schemas.openxmlformats.org/officeDocument/2006/relationships/hyperlink" Target="https://podminky.urs.cz/item/CS_URS_2023_01/784211119" TargetMode="External" /><Relationship Id="rId82" Type="http://schemas.openxmlformats.org/officeDocument/2006/relationships/hyperlink" Target="https://podminky.urs.cz/item/CS_URS_2023_01/HZS2492" TargetMode="External" /><Relationship Id="rId83" Type="http://schemas.openxmlformats.org/officeDocument/2006/relationships/drawing" Target="../drawings/drawing2.xml" /><Relationship Id="rId8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78012191" TargetMode="External" /><Relationship Id="rId2" Type="http://schemas.openxmlformats.org/officeDocument/2006/relationships/hyperlink" Target="https://podminky.urs.cz/item/CS_URS_2024_01/997006512" TargetMode="External" /><Relationship Id="rId3" Type="http://schemas.openxmlformats.org/officeDocument/2006/relationships/hyperlink" Target="https://podminky.urs.cz/item/CS_URS_2024_01/997006519" TargetMode="External" /><Relationship Id="rId4" Type="http://schemas.openxmlformats.org/officeDocument/2006/relationships/hyperlink" Target="https://podminky.urs.cz/item/CS_URS_2024_01/997013631" TargetMode="External" /><Relationship Id="rId5" Type="http://schemas.openxmlformats.org/officeDocument/2006/relationships/hyperlink" Target="https://podminky.urs.cz/item/CS_URS_2024_01/763431001" TargetMode="External" /><Relationship Id="rId6" Type="http://schemas.openxmlformats.org/officeDocument/2006/relationships/hyperlink" Target="https://podminky.urs.cz/item/CS_URS_2024_01/998763331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62" t="s">
        <v>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5"/>
      <c r="AQ5" s="25"/>
      <c r="AR5" s="23"/>
      <c r="BE5" s="359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64" t="s">
        <v>17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5"/>
      <c r="AQ6" s="25"/>
      <c r="AR6" s="23"/>
      <c r="BE6" s="360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60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60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60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60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60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60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60"/>
      <c r="BS13" s="20" t="s">
        <v>6</v>
      </c>
    </row>
    <row r="14" spans="2:71" ht="12.75">
      <c r="B14" s="24"/>
      <c r="C14" s="25"/>
      <c r="D14" s="25"/>
      <c r="E14" s="365" t="s">
        <v>30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60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60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60"/>
      <c r="BS16" s="20" t="s">
        <v>4</v>
      </c>
    </row>
    <row r="17" spans="2:71" s="1" customFormat="1" ht="18.4" customHeight="1">
      <c r="B17" s="24"/>
      <c r="C17" s="25"/>
      <c r="D17" s="25"/>
      <c r="E17" s="30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60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60"/>
      <c r="BS18" s="20" t="s">
        <v>6</v>
      </c>
    </row>
    <row r="19" spans="2:71" s="1" customFormat="1" ht="12" customHeight="1">
      <c r="B19" s="24"/>
      <c r="C19" s="25"/>
      <c r="D19" s="32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60"/>
      <c r="BS19" s="20" t="s">
        <v>6</v>
      </c>
    </row>
    <row r="20" spans="2:71" s="1" customFormat="1" ht="18.4" customHeight="1">
      <c r="B20" s="24"/>
      <c r="C20" s="25"/>
      <c r="D20" s="25"/>
      <c r="E20" s="30" t="s">
        <v>27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60"/>
      <c r="BS20" s="20" t="s">
        <v>32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60"/>
    </row>
    <row r="22" spans="2:57" s="1" customFormat="1" ht="12" customHeight="1">
      <c r="B22" s="24"/>
      <c r="C22" s="25"/>
      <c r="D22" s="32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60"/>
    </row>
    <row r="23" spans="2:57" s="1" customFormat="1" ht="47.25" customHeight="1">
      <c r="B23" s="24"/>
      <c r="C23" s="25"/>
      <c r="D23" s="25"/>
      <c r="E23" s="367" t="s">
        <v>35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25"/>
      <c r="AP23" s="25"/>
      <c r="AQ23" s="25"/>
      <c r="AR23" s="23"/>
      <c r="BE23" s="360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60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6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8">
        <f>ROUND(AG54,2)</f>
        <v>0</v>
      </c>
      <c r="AL26" s="369"/>
      <c r="AM26" s="369"/>
      <c r="AN26" s="369"/>
      <c r="AO26" s="369"/>
      <c r="AP26" s="39"/>
      <c r="AQ26" s="39"/>
      <c r="AR26" s="42"/>
      <c r="BE26" s="36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60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70" t="s">
        <v>37</v>
      </c>
      <c r="M28" s="370"/>
      <c r="N28" s="370"/>
      <c r="O28" s="370"/>
      <c r="P28" s="370"/>
      <c r="Q28" s="39"/>
      <c r="R28" s="39"/>
      <c r="S28" s="39"/>
      <c r="T28" s="39"/>
      <c r="U28" s="39"/>
      <c r="V28" s="39"/>
      <c r="W28" s="370" t="s">
        <v>38</v>
      </c>
      <c r="X28" s="370"/>
      <c r="Y28" s="370"/>
      <c r="Z28" s="370"/>
      <c r="AA28" s="370"/>
      <c r="AB28" s="370"/>
      <c r="AC28" s="370"/>
      <c r="AD28" s="370"/>
      <c r="AE28" s="370"/>
      <c r="AF28" s="39"/>
      <c r="AG28" s="39"/>
      <c r="AH28" s="39"/>
      <c r="AI28" s="39"/>
      <c r="AJ28" s="39"/>
      <c r="AK28" s="370" t="s">
        <v>39</v>
      </c>
      <c r="AL28" s="370"/>
      <c r="AM28" s="370"/>
      <c r="AN28" s="370"/>
      <c r="AO28" s="370"/>
      <c r="AP28" s="39"/>
      <c r="AQ28" s="39"/>
      <c r="AR28" s="42"/>
      <c r="BE28" s="360"/>
    </row>
    <row r="29" spans="2:57" s="3" customFormat="1" ht="14.45" customHeight="1">
      <c r="B29" s="43"/>
      <c r="C29" s="44"/>
      <c r="D29" s="32" t="s">
        <v>40</v>
      </c>
      <c r="E29" s="44"/>
      <c r="F29" s="32" t="s">
        <v>41</v>
      </c>
      <c r="G29" s="44"/>
      <c r="H29" s="44"/>
      <c r="I29" s="44"/>
      <c r="J29" s="44"/>
      <c r="K29" s="44"/>
      <c r="L29" s="352">
        <v>0.21</v>
      </c>
      <c r="M29" s="353"/>
      <c r="N29" s="353"/>
      <c r="O29" s="353"/>
      <c r="P29" s="353"/>
      <c r="Q29" s="44"/>
      <c r="R29" s="44"/>
      <c r="S29" s="44"/>
      <c r="T29" s="44"/>
      <c r="U29" s="44"/>
      <c r="V29" s="44"/>
      <c r="W29" s="354">
        <f>ROUND(AZ54,2)</f>
        <v>0</v>
      </c>
      <c r="X29" s="353"/>
      <c r="Y29" s="353"/>
      <c r="Z29" s="353"/>
      <c r="AA29" s="353"/>
      <c r="AB29" s="353"/>
      <c r="AC29" s="353"/>
      <c r="AD29" s="353"/>
      <c r="AE29" s="353"/>
      <c r="AF29" s="44"/>
      <c r="AG29" s="44"/>
      <c r="AH29" s="44"/>
      <c r="AI29" s="44"/>
      <c r="AJ29" s="44"/>
      <c r="AK29" s="354">
        <f>ROUND(AV54,2)</f>
        <v>0</v>
      </c>
      <c r="AL29" s="353"/>
      <c r="AM29" s="353"/>
      <c r="AN29" s="353"/>
      <c r="AO29" s="353"/>
      <c r="AP29" s="44"/>
      <c r="AQ29" s="44"/>
      <c r="AR29" s="45"/>
      <c r="BE29" s="361"/>
    </row>
    <row r="30" spans="2:57" s="3" customFormat="1" ht="14.45" customHeight="1">
      <c r="B30" s="43"/>
      <c r="C30" s="44"/>
      <c r="D30" s="44"/>
      <c r="E30" s="44"/>
      <c r="F30" s="32" t="s">
        <v>42</v>
      </c>
      <c r="G30" s="44"/>
      <c r="H30" s="44"/>
      <c r="I30" s="44"/>
      <c r="J30" s="44"/>
      <c r="K30" s="44"/>
      <c r="L30" s="352">
        <v>0.15</v>
      </c>
      <c r="M30" s="353"/>
      <c r="N30" s="353"/>
      <c r="O30" s="353"/>
      <c r="P30" s="353"/>
      <c r="Q30" s="44"/>
      <c r="R30" s="44"/>
      <c r="S30" s="44"/>
      <c r="T30" s="44"/>
      <c r="U30" s="44"/>
      <c r="V30" s="44"/>
      <c r="W30" s="354">
        <f>ROUND(BA54,2)</f>
        <v>0</v>
      </c>
      <c r="X30" s="353"/>
      <c r="Y30" s="353"/>
      <c r="Z30" s="353"/>
      <c r="AA30" s="353"/>
      <c r="AB30" s="353"/>
      <c r="AC30" s="353"/>
      <c r="AD30" s="353"/>
      <c r="AE30" s="353"/>
      <c r="AF30" s="44"/>
      <c r="AG30" s="44"/>
      <c r="AH30" s="44"/>
      <c r="AI30" s="44"/>
      <c r="AJ30" s="44"/>
      <c r="AK30" s="354">
        <f>ROUND(AW54,2)</f>
        <v>0</v>
      </c>
      <c r="AL30" s="353"/>
      <c r="AM30" s="353"/>
      <c r="AN30" s="353"/>
      <c r="AO30" s="353"/>
      <c r="AP30" s="44"/>
      <c r="AQ30" s="44"/>
      <c r="AR30" s="45"/>
      <c r="BE30" s="361"/>
    </row>
    <row r="31" spans="2:57" s="3" customFormat="1" ht="14.45" customHeight="1" hidden="1">
      <c r="B31" s="43"/>
      <c r="C31" s="44"/>
      <c r="D31" s="44"/>
      <c r="E31" s="44"/>
      <c r="F31" s="32" t="s">
        <v>43</v>
      </c>
      <c r="G31" s="44"/>
      <c r="H31" s="44"/>
      <c r="I31" s="44"/>
      <c r="J31" s="44"/>
      <c r="K31" s="44"/>
      <c r="L31" s="352">
        <v>0.21</v>
      </c>
      <c r="M31" s="353"/>
      <c r="N31" s="353"/>
      <c r="O31" s="353"/>
      <c r="P31" s="353"/>
      <c r="Q31" s="44"/>
      <c r="R31" s="44"/>
      <c r="S31" s="44"/>
      <c r="T31" s="44"/>
      <c r="U31" s="44"/>
      <c r="V31" s="44"/>
      <c r="W31" s="354">
        <f>ROUND(BB54,2)</f>
        <v>0</v>
      </c>
      <c r="X31" s="353"/>
      <c r="Y31" s="353"/>
      <c r="Z31" s="353"/>
      <c r="AA31" s="353"/>
      <c r="AB31" s="353"/>
      <c r="AC31" s="353"/>
      <c r="AD31" s="353"/>
      <c r="AE31" s="353"/>
      <c r="AF31" s="44"/>
      <c r="AG31" s="44"/>
      <c r="AH31" s="44"/>
      <c r="AI31" s="44"/>
      <c r="AJ31" s="44"/>
      <c r="AK31" s="354">
        <v>0</v>
      </c>
      <c r="AL31" s="353"/>
      <c r="AM31" s="353"/>
      <c r="AN31" s="353"/>
      <c r="AO31" s="353"/>
      <c r="AP31" s="44"/>
      <c r="AQ31" s="44"/>
      <c r="AR31" s="45"/>
      <c r="BE31" s="361"/>
    </row>
    <row r="32" spans="2:57" s="3" customFormat="1" ht="14.45" customHeight="1" hidden="1">
      <c r="B32" s="43"/>
      <c r="C32" s="44"/>
      <c r="D32" s="44"/>
      <c r="E32" s="44"/>
      <c r="F32" s="32" t="s">
        <v>44</v>
      </c>
      <c r="G32" s="44"/>
      <c r="H32" s="44"/>
      <c r="I32" s="44"/>
      <c r="J32" s="44"/>
      <c r="K32" s="44"/>
      <c r="L32" s="352">
        <v>0.15</v>
      </c>
      <c r="M32" s="353"/>
      <c r="N32" s="353"/>
      <c r="O32" s="353"/>
      <c r="P32" s="353"/>
      <c r="Q32" s="44"/>
      <c r="R32" s="44"/>
      <c r="S32" s="44"/>
      <c r="T32" s="44"/>
      <c r="U32" s="44"/>
      <c r="V32" s="44"/>
      <c r="W32" s="354">
        <f>ROUND(BC54,2)</f>
        <v>0</v>
      </c>
      <c r="X32" s="353"/>
      <c r="Y32" s="353"/>
      <c r="Z32" s="353"/>
      <c r="AA32" s="353"/>
      <c r="AB32" s="353"/>
      <c r="AC32" s="353"/>
      <c r="AD32" s="353"/>
      <c r="AE32" s="353"/>
      <c r="AF32" s="44"/>
      <c r="AG32" s="44"/>
      <c r="AH32" s="44"/>
      <c r="AI32" s="44"/>
      <c r="AJ32" s="44"/>
      <c r="AK32" s="354">
        <v>0</v>
      </c>
      <c r="AL32" s="353"/>
      <c r="AM32" s="353"/>
      <c r="AN32" s="353"/>
      <c r="AO32" s="353"/>
      <c r="AP32" s="44"/>
      <c r="AQ32" s="44"/>
      <c r="AR32" s="45"/>
      <c r="BE32" s="361"/>
    </row>
    <row r="33" spans="2:44" s="3" customFormat="1" ht="14.45" customHeight="1" hidden="1">
      <c r="B33" s="43"/>
      <c r="C33" s="44"/>
      <c r="D33" s="44"/>
      <c r="E33" s="44"/>
      <c r="F33" s="32" t="s">
        <v>45</v>
      </c>
      <c r="G33" s="44"/>
      <c r="H33" s="44"/>
      <c r="I33" s="44"/>
      <c r="J33" s="44"/>
      <c r="K33" s="44"/>
      <c r="L33" s="352">
        <v>0</v>
      </c>
      <c r="M33" s="353"/>
      <c r="N33" s="353"/>
      <c r="O33" s="353"/>
      <c r="P33" s="353"/>
      <c r="Q33" s="44"/>
      <c r="R33" s="44"/>
      <c r="S33" s="44"/>
      <c r="T33" s="44"/>
      <c r="U33" s="44"/>
      <c r="V33" s="44"/>
      <c r="W33" s="354">
        <f>ROUND(BD54,2)</f>
        <v>0</v>
      </c>
      <c r="X33" s="353"/>
      <c r="Y33" s="353"/>
      <c r="Z33" s="353"/>
      <c r="AA33" s="353"/>
      <c r="AB33" s="353"/>
      <c r="AC33" s="353"/>
      <c r="AD33" s="353"/>
      <c r="AE33" s="353"/>
      <c r="AF33" s="44"/>
      <c r="AG33" s="44"/>
      <c r="AH33" s="44"/>
      <c r="AI33" s="44"/>
      <c r="AJ33" s="44"/>
      <c r="AK33" s="354">
        <v>0</v>
      </c>
      <c r="AL33" s="353"/>
      <c r="AM33" s="353"/>
      <c r="AN33" s="353"/>
      <c r="AO33" s="353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358" t="s">
        <v>48</v>
      </c>
      <c r="Y35" s="356"/>
      <c r="Z35" s="356"/>
      <c r="AA35" s="356"/>
      <c r="AB35" s="356"/>
      <c r="AC35" s="48"/>
      <c r="AD35" s="48"/>
      <c r="AE35" s="48"/>
      <c r="AF35" s="48"/>
      <c r="AG35" s="48"/>
      <c r="AH35" s="48"/>
      <c r="AI35" s="48"/>
      <c r="AJ35" s="48"/>
      <c r="AK35" s="355">
        <f>SUM(AK26:AK33)</f>
        <v>0</v>
      </c>
      <c r="AL35" s="356"/>
      <c r="AM35" s="356"/>
      <c r="AN35" s="356"/>
      <c r="AO35" s="357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ZS_D_23_R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84" t="str">
        <f>K6</f>
        <v>Stavební úpravy dílen v ZŠ Lískovec</v>
      </c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ZŠ a MŠ Lískovec, K Sedlištím 320,738 01 FM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86" t="str">
        <f>IF(AN8="","",AN8)</f>
        <v>13. 3. 2024</v>
      </c>
      <c r="AN47" s="386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93" t="str">
        <f>IF(E17="","",E17)</f>
        <v xml:space="preserve"> </v>
      </c>
      <c r="AN49" s="394"/>
      <c r="AO49" s="394"/>
      <c r="AP49" s="394"/>
      <c r="AQ49" s="39"/>
      <c r="AR49" s="42"/>
      <c r="AS49" s="387" t="s">
        <v>50</v>
      </c>
      <c r="AT49" s="388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393" t="str">
        <f>IF(E20="","",E20)</f>
        <v xml:space="preserve"> </v>
      </c>
      <c r="AN50" s="394"/>
      <c r="AO50" s="394"/>
      <c r="AP50" s="394"/>
      <c r="AQ50" s="39"/>
      <c r="AR50" s="42"/>
      <c r="AS50" s="389"/>
      <c r="AT50" s="390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91"/>
      <c r="AT51" s="39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80" t="s">
        <v>51</v>
      </c>
      <c r="D52" s="381"/>
      <c r="E52" s="381"/>
      <c r="F52" s="381"/>
      <c r="G52" s="381"/>
      <c r="H52" s="69"/>
      <c r="I52" s="383" t="s">
        <v>52</v>
      </c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2" t="s">
        <v>53</v>
      </c>
      <c r="AH52" s="381"/>
      <c r="AI52" s="381"/>
      <c r="AJ52" s="381"/>
      <c r="AK52" s="381"/>
      <c r="AL52" s="381"/>
      <c r="AM52" s="381"/>
      <c r="AN52" s="383" t="s">
        <v>54</v>
      </c>
      <c r="AO52" s="381"/>
      <c r="AP52" s="381"/>
      <c r="AQ52" s="70" t="s">
        <v>55</v>
      </c>
      <c r="AR52" s="42"/>
      <c r="AS52" s="71" t="s">
        <v>56</v>
      </c>
      <c r="AT52" s="72" t="s">
        <v>57</v>
      </c>
      <c r="AU52" s="72" t="s">
        <v>58</v>
      </c>
      <c r="AV52" s="72" t="s">
        <v>59</v>
      </c>
      <c r="AW52" s="72" t="s">
        <v>60</v>
      </c>
      <c r="AX52" s="72" t="s">
        <v>61</v>
      </c>
      <c r="AY52" s="72" t="s">
        <v>62</v>
      </c>
      <c r="AZ52" s="72" t="s">
        <v>63</v>
      </c>
      <c r="BA52" s="72" t="s">
        <v>64</v>
      </c>
      <c r="BB52" s="72" t="s">
        <v>65</v>
      </c>
      <c r="BC52" s="72" t="s">
        <v>66</v>
      </c>
      <c r="BD52" s="73" t="s">
        <v>67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ROUND(AG55+AG58+AG60,2)</f>
        <v>0</v>
      </c>
      <c r="AH54" s="374"/>
      <c r="AI54" s="374"/>
      <c r="AJ54" s="374"/>
      <c r="AK54" s="374"/>
      <c r="AL54" s="374"/>
      <c r="AM54" s="374"/>
      <c r="AN54" s="375">
        <f aca="true" t="shared" si="0" ref="AN54:AN60">SUM(AG54,AT54)</f>
        <v>0</v>
      </c>
      <c r="AO54" s="375"/>
      <c r="AP54" s="375"/>
      <c r="AQ54" s="81" t="s">
        <v>19</v>
      </c>
      <c r="AR54" s="82"/>
      <c r="AS54" s="83">
        <f>ROUND(AS55+AS58+AS60,2)</f>
        <v>0</v>
      </c>
      <c r="AT54" s="84">
        <f aca="true" t="shared" si="1" ref="AT54:AT60">ROUND(SUM(AV54:AW54),2)</f>
        <v>0</v>
      </c>
      <c r="AU54" s="85">
        <f>ROUND(AU55+AU58+AU60,5)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ROUND(AZ55+AZ58+AZ60,2)</f>
        <v>0</v>
      </c>
      <c r="BA54" s="84">
        <f>ROUND(BA55+BA58+BA60,2)</f>
        <v>0</v>
      </c>
      <c r="BB54" s="84">
        <f>ROUND(BB55+BB58+BB60,2)</f>
        <v>0</v>
      </c>
      <c r="BC54" s="84">
        <f>ROUND(BC55+BC58+BC60,2)</f>
        <v>0</v>
      </c>
      <c r="BD54" s="86">
        <f>ROUND(BD55+BD58+BD60,2)</f>
        <v>0</v>
      </c>
      <c r="BS54" s="87" t="s">
        <v>69</v>
      </c>
      <c r="BT54" s="87" t="s">
        <v>70</v>
      </c>
      <c r="BU54" s="88" t="s">
        <v>71</v>
      </c>
      <c r="BV54" s="87" t="s">
        <v>72</v>
      </c>
      <c r="BW54" s="87" t="s">
        <v>5</v>
      </c>
      <c r="BX54" s="87" t="s">
        <v>73</v>
      </c>
      <c r="CL54" s="87" t="s">
        <v>19</v>
      </c>
    </row>
    <row r="55" spans="2:91" s="7" customFormat="1" ht="16.5" customHeight="1">
      <c r="B55" s="89"/>
      <c r="C55" s="90"/>
      <c r="D55" s="373" t="s">
        <v>74</v>
      </c>
      <c r="E55" s="373"/>
      <c r="F55" s="373"/>
      <c r="G55" s="373"/>
      <c r="H55" s="373"/>
      <c r="I55" s="91"/>
      <c r="J55" s="373" t="s">
        <v>75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6">
        <f>ROUND(SUM(AG56:AG57),2)</f>
        <v>0</v>
      </c>
      <c r="AH55" s="372"/>
      <c r="AI55" s="372"/>
      <c r="AJ55" s="372"/>
      <c r="AK55" s="372"/>
      <c r="AL55" s="372"/>
      <c r="AM55" s="372"/>
      <c r="AN55" s="371">
        <f t="shared" si="0"/>
        <v>0</v>
      </c>
      <c r="AO55" s="372"/>
      <c r="AP55" s="372"/>
      <c r="AQ55" s="92" t="s">
        <v>76</v>
      </c>
      <c r="AR55" s="93"/>
      <c r="AS55" s="94">
        <f>ROUND(SUM(AS56:AS57),2)</f>
        <v>0</v>
      </c>
      <c r="AT55" s="95">
        <f t="shared" si="1"/>
        <v>0</v>
      </c>
      <c r="AU55" s="96">
        <f>ROUND(SUM(AU56:AU57),5)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ROUND(SUM(AZ56:AZ57),2)</f>
        <v>0</v>
      </c>
      <c r="BA55" s="95">
        <f>ROUND(SUM(BA56:BA57),2)</f>
        <v>0</v>
      </c>
      <c r="BB55" s="95">
        <f>ROUND(SUM(BB56:BB57),2)</f>
        <v>0</v>
      </c>
      <c r="BC55" s="95">
        <f>ROUND(SUM(BC56:BC57),2)</f>
        <v>0</v>
      </c>
      <c r="BD55" s="97">
        <f>ROUND(SUM(BD56:BD57),2)</f>
        <v>0</v>
      </c>
      <c r="BS55" s="98" t="s">
        <v>69</v>
      </c>
      <c r="BT55" s="98" t="s">
        <v>77</v>
      </c>
      <c r="BV55" s="98" t="s">
        <v>72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1" s="4" customFormat="1" ht="16.5" customHeight="1">
      <c r="A56" s="99" t="s">
        <v>80</v>
      </c>
      <c r="B56" s="54"/>
      <c r="C56" s="100"/>
      <c r="D56" s="100"/>
      <c r="E56" s="379" t="s">
        <v>74</v>
      </c>
      <c r="F56" s="379"/>
      <c r="G56" s="379"/>
      <c r="H56" s="379"/>
      <c r="I56" s="379"/>
      <c r="J56" s="100"/>
      <c r="K56" s="379" t="s">
        <v>75</v>
      </c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7">
        <f>'D.1.2 - Stavebně konstruk...'!J30</f>
        <v>0</v>
      </c>
      <c r="AH56" s="378"/>
      <c r="AI56" s="378"/>
      <c r="AJ56" s="378"/>
      <c r="AK56" s="378"/>
      <c r="AL56" s="378"/>
      <c r="AM56" s="378"/>
      <c r="AN56" s="377">
        <f t="shared" si="0"/>
        <v>0</v>
      </c>
      <c r="AO56" s="378"/>
      <c r="AP56" s="378"/>
      <c r="AQ56" s="101" t="s">
        <v>81</v>
      </c>
      <c r="AR56" s="56"/>
      <c r="AS56" s="102">
        <v>0</v>
      </c>
      <c r="AT56" s="103">
        <f t="shared" si="1"/>
        <v>0</v>
      </c>
      <c r="AU56" s="104">
        <f>'D.1.2 - Stavebně konstruk...'!P112</f>
        <v>0</v>
      </c>
      <c r="AV56" s="103">
        <f>'D.1.2 - Stavebně konstruk...'!J33</f>
        <v>0</v>
      </c>
      <c r="AW56" s="103">
        <f>'D.1.2 - Stavebně konstruk...'!J34</f>
        <v>0</v>
      </c>
      <c r="AX56" s="103">
        <f>'D.1.2 - Stavebně konstruk...'!J35</f>
        <v>0</v>
      </c>
      <c r="AY56" s="103">
        <f>'D.1.2 - Stavebně konstruk...'!J36</f>
        <v>0</v>
      </c>
      <c r="AZ56" s="103">
        <f>'D.1.2 - Stavebně konstruk...'!F33</f>
        <v>0</v>
      </c>
      <c r="BA56" s="103">
        <f>'D.1.2 - Stavebně konstruk...'!F34</f>
        <v>0</v>
      </c>
      <c r="BB56" s="103">
        <f>'D.1.2 - Stavebně konstruk...'!F35</f>
        <v>0</v>
      </c>
      <c r="BC56" s="103">
        <f>'D.1.2 - Stavebně konstruk...'!F36</f>
        <v>0</v>
      </c>
      <c r="BD56" s="105">
        <f>'D.1.2 - Stavebně konstruk...'!F37</f>
        <v>0</v>
      </c>
      <c r="BT56" s="106" t="s">
        <v>79</v>
      </c>
      <c r="BU56" s="106" t="s">
        <v>82</v>
      </c>
      <c r="BV56" s="106" t="s">
        <v>72</v>
      </c>
      <c r="BW56" s="106" t="s">
        <v>78</v>
      </c>
      <c r="BX56" s="106" t="s">
        <v>5</v>
      </c>
      <c r="CL56" s="106" t="s">
        <v>19</v>
      </c>
      <c r="CM56" s="106" t="s">
        <v>79</v>
      </c>
    </row>
    <row r="57" spans="1:90" s="4" customFormat="1" ht="16.5" customHeight="1">
      <c r="A57" s="99" t="s">
        <v>80</v>
      </c>
      <c r="B57" s="54"/>
      <c r="C57" s="100"/>
      <c r="D57" s="100"/>
      <c r="E57" s="379" t="s">
        <v>83</v>
      </c>
      <c r="F57" s="379"/>
      <c r="G57" s="379"/>
      <c r="H57" s="379"/>
      <c r="I57" s="379"/>
      <c r="J57" s="100"/>
      <c r="K57" s="379" t="s">
        <v>84</v>
      </c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7">
        <f>'D.1.2.1 - Podhled'!J32</f>
        <v>0</v>
      </c>
      <c r="AH57" s="378"/>
      <c r="AI57" s="378"/>
      <c r="AJ57" s="378"/>
      <c r="AK57" s="378"/>
      <c r="AL57" s="378"/>
      <c r="AM57" s="378"/>
      <c r="AN57" s="377">
        <f t="shared" si="0"/>
        <v>0</v>
      </c>
      <c r="AO57" s="378"/>
      <c r="AP57" s="378"/>
      <c r="AQ57" s="101" t="s">
        <v>81</v>
      </c>
      <c r="AR57" s="56"/>
      <c r="AS57" s="102">
        <v>0</v>
      </c>
      <c r="AT57" s="103">
        <f t="shared" si="1"/>
        <v>0</v>
      </c>
      <c r="AU57" s="104">
        <f>'D.1.2.1 - Podhled'!P91</f>
        <v>0</v>
      </c>
      <c r="AV57" s="103">
        <f>'D.1.2.1 - Podhled'!J35</f>
        <v>0</v>
      </c>
      <c r="AW57" s="103">
        <f>'D.1.2.1 - Podhled'!J36</f>
        <v>0</v>
      </c>
      <c r="AX57" s="103">
        <f>'D.1.2.1 - Podhled'!J37</f>
        <v>0</v>
      </c>
      <c r="AY57" s="103">
        <f>'D.1.2.1 - Podhled'!J38</f>
        <v>0</v>
      </c>
      <c r="AZ57" s="103">
        <f>'D.1.2.1 - Podhled'!F35</f>
        <v>0</v>
      </c>
      <c r="BA57" s="103">
        <f>'D.1.2.1 - Podhled'!F36</f>
        <v>0</v>
      </c>
      <c r="BB57" s="103">
        <f>'D.1.2.1 - Podhled'!F37</f>
        <v>0</v>
      </c>
      <c r="BC57" s="103">
        <f>'D.1.2.1 - Podhled'!F38</f>
        <v>0</v>
      </c>
      <c r="BD57" s="105">
        <f>'D.1.2.1 - Podhled'!F39</f>
        <v>0</v>
      </c>
      <c r="BT57" s="106" t="s">
        <v>79</v>
      </c>
      <c r="BV57" s="106" t="s">
        <v>72</v>
      </c>
      <c r="BW57" s="106" t="s">
        <v>85</v>
      </c>
      <c r="BX57" s="106" t="s">
        <v>78</v>
      </c>
      <c r="CL57" s="106" t="s">
        <v>19</v>
      </c>
    </row>
    <row r="58" spans="2:91" s="7" customFormat="1" ht="16.5" customHeight="1">
      <c r="B58" s="89"/>
      <c r="C58" s="90"/>
      <c r="D58" s="373" t="s">
        <v>86</v>
      </c>
      <c r="E58" s="373"/>
      <c r="F58" s="373"/>
      <c r="G58" s="373"/>
      <c r="H58" s="373"/>
      <c r="I58" s="91"/>
      <c r="J58" s="373" t="s">
        <v>87</v>
      </c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6">
        <f>ROUND(AG59,2)</f>
        <v>0</v>
      </c>
      <c r="AH58" s="372"/>
      <c r="AI58" s="372"/>
      <c r="AJ58" s="372"/>
      <c r="AK58" s="372"/>
      <c r="AL58" s="372"/>
      <c r="AM58" s="372"/>
      <c r="AN58" s="371">
        <f t="shared" si="0"/>
        <v>0</v>
      </c>
      <c r="AO58" s="372"/>
      <c r="AP58" s="372"/>
      <c r="AQ58" s="92" t="s">
        <v>76</v>
      </c>
      <c r="AR58" s="93"/>
      <c r="AS58" s="94">
        <f>ROUND(AS59,2)</f>
        <v>0</v>
      </c>
      <c r="AT58" s="95">
        <f t="shared" si="1"/>
        <v>0</v>
      </c>
      <c r="AU58" s="96">
        <f>ROUND(AU59,5)</f>
        <v>0</v>
      </c>
      <c r="AV58" s="95">
        <f>ROUND(AZ58*L29,2)</f>
        <v>0</v>
      </c>
      <c r="AW58" s="95">
        <f>ROUND(BA58*L30,2)</f>
        <v>0</v>
      </c>
      <c r="AX58" s="95">
        <f>ROUND(BB58*L29,2)</f>
        <v>0</v>
      </c>
      <c r="AY58" s="95">
        <f>ROUND(BC58*L30,2)</f>
        <v>0</v>
      </c>
      <c r="AZ58" s="95">
        <f>ROUND(AZ59,2)</f>
        <v>0</v>
      </c>
      <c r="BA58" s="95">
        <f>ROUND(BA59,2)</f>
        <v>0</v>
      </c>
      <c r="BB58" s="95">
        <f>ROUND(BB59,2)</f>
        <v>0</v>
      </c>
      <c r="BC58" s="95">
        <f>ROUND(BC59,2)</f>
        <v>0</v>
      </c>
      <c r="BD58" s="97">
        <f>ROUND(BD59,2)</f>
        <v>0</v>
      </c>
      <c r="BS58" s="98" t="s">
        <v>69</v>
      </c>
      <c r="BT58" s="98" t="s">
        <v>77</v>
      </c>
      <c r="BU58" s="98" t="s">
        <v>71</v>
      </c>
      <c r="BV58" s="98" t="s">
        <v>72</v>
      </c>
      <c r="BW58" s="98" t="s">
        <v>88</v>
      </c>
      <c r="BX58" s="98" t="s">
        <v>5</v>
      </c>
      <c r="CL58" s="98" t="s">
        <v>19</v>
      </c>
      <c r="CM58" s="98" t="s">
        <v>79</v>
      </c>
    </row>
    <row r="59" spans="1:90" s="4" customFormat="1" ht="16.5" customHeight="1">
      <c r="A59" s="99" t="s">
        <v>80</v>
      </c>
      <c r="B59" s="54"/>
      <c r="C59" s="100"/>
      <c r="D59" s="100"/>
      <c r="E59" s="379" t="s">
        <v>89</v>
      </c>
      <c r="F59" s="379"/>
      <c r="G59" s="379"/>
      <c r="H59" s="379"/>
      <c r="I59" s="379"/>
      <c r="J59" s="100"/>
      <c r="K59" s="379" t="s">
        <v>90</v>
      </c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7">
        <f>'100 - Elektroinstalace'!J32</f>
        <v>0</v>
      </c>
      <c r="AH59" s="378"/>
      <c r="AI59" s="378"/>
      <c r="AJ59" s="378"/>
      <c r="AK59" s="378"/>
      <c r="AL59" s="378"/>
      <c r="AM59" s="378"/>
      <c r="AN59" s="377">
        <f t="shared" si="0"/>
        <v>0</v>
      </c>
      <c r="AO59" s="378"/>
      <c r="AP59" s="378"/>
      <c r="AQ59" s="101" t="s">
        <v>81</v>
      </c>
      <c r="AR59" s="56"/>
      <c r="AS59" s="102">
        <v>0</v>
      </c>
      <c r="AT59" s="103">
        <f t="shared" si="1"/>
        <v>0</v>
      </c>
      <c r="AU59" s="104">
        <f>'100 - Elektroinstalace'!P94</f>
        <v>0</v>
      </c>
      <c r="AV59" s="103">
        <f>'100 - Elektroinstalace'!J35</f>
        <v>0</v>
      </c>
      <c r="AW59" s="103">
        <f>'100 - Elektroinstalace'!J36</f>
        <v>0</v>
      </c>
      <c r="AX59" s="103">
        <f>'100 - Elektroinstalace'!J37</f>
        <v>0</v>
      </c>
      <c r="AY59" s="103">
        <f>'100 - Elektroinstalace'!J38</f>
        <v>0</v>
      </c>
      <c r="AZ59" s="103">
        <f>'100 - Elektroinstalace'!F35</f>
        <v>0</v>
      </c>
      <c r="BA59" s="103">
        <f>'100 - Elektroinstalace'!F36</f>
        <v>0</v>
      </c>
      <c r="BB59" s="103">
        <f>'100 - Elektroinstalace'!F37</f>
        <v>0</v>
      </c>
      <c r="BC59" s="103">
        <f>'100 - Elektroinstalace'!F38</f>
        <v>0</v>
      </c>
      <c r="BD59" s="105">
        <f>'100 - Elektroinstalace'!F39</f>
        <v>0</v>
      </c>
      <c r="BT59" s="106" t="s">
        <v>79</v>
      </c>
      <c r="BV59" s="106" t="s">
        <v>72</v>
      </c>
      <c r="BW59" s="106" t="s">
        <v>91</v>
      </c>
      <c r="BX59" s="106" t="s">
        <v>88</v>
      </c>
      <c r="CL59" s="106" t="s">
        <v>19</v>
      </c>
    </row>
    <row r="60" spans="1:91" s="7" customFormat="1" ht="16.5" customHeight="1">
      <c r="A60" s="99" t="s">
        <v>80</v>
      </c>
      <c r="B60" s="89"/>
      <c r="C60" s="90"/>
      <c r="D60" s="373" t="s">
        <v>92</v>
      </c>
      <c r="E60" s="373"/>
      <c r="F60" s="373"/>
      <c r="G60" s="373"/>
      <c r="H60" s="373"/>
      <c r="I60" s="91"/>
      <c r="J60" s="373" t="s">
        <v>93</v>
      </c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1">
        <f>'VON - Vedlejší a ostatní ...'!J30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92" t="s">
        <v>76</v>
      </c>
      <c r="AR60" s="93"/>
      <c r="AS60" s="107">
        <v>0</v>
      </c>
      <c r="AT60" s="108">
        <f t="shared" si="1"/>
        <v>0</v>
      </c>
      <c r="AU60" s="109">
        <f>'VON - Vedlejší a ostatní ...'!P82</f>
        <v>0</v>
      </c>
      <c r="AV60" s="108">
        <f>'VON - Vedlejší a ostatní ...'!J33</f>
        <v>0</v>
      </c>
      <c r="AW60" s="108">
        <f>'VON - Vedlejší a ostatní ...'!J34</f>
        <v>0</v>
      </c>
      <c r="AX60" s="108">
        <f>'VON - Vedlejší a ostatní ...'!J35</f>
        <v>0</v>
      </c>
      <c r="AY60" s="108">
        <f>'VON - Vedlejší a ostatní ...'!J36</f>
        <v>0</v>
      </c>
      <c r="AZ60" s="108">
        <f>'VON - Vedlejší a ostatní ...'!F33</f>
        <v>0</v>
      </c>
      <c r="BA60" s="108">
        <f>'VON - Vedlejší a ostatní ...'!F34</f>
        <v>0</v>
      </c>
      <c r="BB60" s="108">
        <f>'VON - Vedlejší a ostatní ...'!F35</f>
        <v>0</v>
      </c>
      <c r="BC60" s="108">
        <f>'VON - Vedlejší a ostatní ...'!F36</f>
        <v>0</v>
      </c>
      <c r="BD60" s="110">
        <f>'VON - Vedlejší a ostatní ...'!F37</f>
        <v>0</v>
      </c>
      <c r="BT60" s="98" t="s">
        <v>77</v>
      </c>
      <c r="BV60" s="98" t="s">
        <v>72</v>
      </c>
      <c r="BW60" s="98" t="s">
        <v>94</v>
      </c>
      <c r="BX60" s="98" t="s">
        <v>5</v>
      </c>
      <c r="CL60" s="98" t="s">
        <v>19</v>
      </c>
      <c r="CM60" s="98" t="s">
        <v>79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2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algorithmName="SHA-512" hashValue="12WGqM2nG2dKPaI8aL5WmNlJKJiMuxO2NLWn5H695wDgKoI/tK3dr9ND0RQrkEnZg2LVPtblU8SWc/223EK5wA==" saltValue="3pjoAszjggGX27BsSxCJR9cok/AXLdkrxp5ldIjp5WvH0TiU8TKK/smkdCQgazSJKZDEN4WeHhHO6V8n7nYO5g==" spinCount="100000" sheet="1" objects="1" scenarios="1" formatColumns="0" formatRows="0"/>
  <mergeCells count="62">
    <mergeCell ref="AS49:AT51"/>
    <mergeCell ref="AM49:AP49"/>
    <mergeCell ref="AM50:AP50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D60:H60"/>
    <mergeCell ref="J60:AF60"/>
    <mergeCell ref="AG54:AM54"/>
    <mergeCell ref="AN54:AP54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W30:AE30"/>
    <mergeCell ref="AK30:AO30"/>
    <mergeCell ref="L30:P30"/>
    <mergeCell ref="AK31:AO31"/>
    <mergeCell ref="AN60:AP60"/>
    <mergeCell ref="AG60:AM60"/>
    <mergeCell ref="K57:AF57"/>
    <mergeCell ref="AN57:AP57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D.1.2 - Stavebně konstruk...'!C2" display="/"/>
    <hyperlink ref="A57" location="'D.1.2.1 - Podhled'!C2" display="/"/>
    <hyperlink ref="A59" location="'100 - Elektroinstalace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6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" t="s">
        <v>78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8" t="str">
        <f>'Rekapitulace stavby'!K6</f>
        <v>Stavební úpravy dílen v ZŠ Lískovec</v>
      </c>
      <c r="F7" s="399"/>
      <c r="G7" s="399"/>
      <c r="H7" s="399"/>
      <c r="L7" s="23"/>
    </row>
    <row r="8" spans="1:31" s="2" customFormat="1" ht="12" customHeight="1">
      <c r="A8" s="37"/>
      <c r="B8" s="42"/>
      <c r="C8" s="37"/>
      <c r="D8" s="115" t="s">
        <v>96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0" t="s">
        <v>97</v>
      </c>
      <c r="F9" s="401"/>
      <c r="G9" s="401"/>
      <c r="H9" s="401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27</v>
      </c>
      <c r="G12" s="37"/>
      <c r="H12" s="37"/>
      <c r="I12" s="115" t="s">
        <v>23</v>
      </c>
      <c r="J12" s="117" t="str">
        <f>'Rekapitulace stavby'!AN8</f>
        <v>13. 3. 2024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2" t="str">
        <f>'Rekapitulace stavby'!E14</f>
        <v>Vyplň údaj</v>
      </c>
      <c r="F18" s="403"/>
      <c r="G18" s="403"/>
      <c r="H18" s="403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19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27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33</v>
      </c>
      <c r="E23" s="37"/>
      <c r="F23" s="37"/>
      <c r="G23" s="37"/>
      <c r="H23" s="37"/>
      <c r="I23" s="115" t="s">
        <v>26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27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404" t="s">
        <v>19</v>
      </c>
      <c r="F27" s="404"/>
      <c r="G27" s="404"/>
      <c r="H27" s="40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36</v>
      </c>
      <c r="E30" s="37"/>
      <c r="F30" s="37"/>
      <c r="G30" s="37"/>
      <c r="H30" s="37"/>
      <c r="I30" s="37"/>
      <c r="J30" s="123">
        <f>ROUND(J112,2)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38</v>
      </c>
      <c r="G32" s="37"/>
      <c r="H32" s="37"/>
      <c r="I32" s="124" t="s">
        <v>37</v>
      </c>
      <c r="J32" s="124" t="s">
        <v>39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40</v>
      </c>
      <c r="E33" s="115" t="s">
        <v>41</v>
      </c>
      <c r="F33" s="126">
        <f>ROUND((SUM(BE112:BE665)),2)</f>
        <v>0</v>
      </c>
      <c r="G33" s="37"/>
      <c r="H33" s="37"/>
      <c r="I33" s="127">
        <v>0.21</v>
      </c>
      <c r="J33" s="126">
        <f>ROUND(((SUM(BE112:BE665))*I33),2)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42</v>
      </c>
      <c r="F34" s="126">
        <f>ROUND((SUM(BF112:BF665)),2)</f>
        <v>0</v>
      </c>
      <c r="G34" s="37"/>
      <c r="H34" s="37"/>
      <c r="I34" s="127">
        <v>0.15</v>
      </c>
      <c r="J34" s="126">
        <f>ROUND(((SUM(BF112:BF665))*I34),2)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43</v>
      </c>
      <c r="F35" s="126">
        <f>ROUND((SUM(BG112:BG665)),2)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44</v>
      </c>
      <c r="F36" s="126">
        <f>ROUND((SUM(BH112:BH665)),2)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ROUND((SUM(BI112:BI665)),2)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46</v>
      </c>
      <c r="E39" s="130"/>
      <c r="F39" s="130"/>
      <c r="G39" s="131" t="s">
        <v>47</v>
      </c>
      <c r="H39" s="132" t="s">
        <v>48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6" t="str">
        <f>E7</f>
        <v>Stavební úpravy dílen v ZŠ Lískovec</v>
      </c>
      <c r="F48" s="397"/>
      <c r="G48" s="397"/>
      <c r="H48" s="397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84" t="str">
        <f>E9</f>
        <v>D.1.2 - Stavebně konstrukční řešení</v>
      </c>
      <c r="F50" s="395"/>
      <c r="G50" s="395"/>
      <c r="H50" s="395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13. 3. 2024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 xml:space="preserve"> 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99</v>
      </c>
      <c r="D57" s="140"/>
      <c r="E57" s="140"/>
      <c r="F57" s="140"/>
      <c r="G57" s="140"/>
      <c r="H57" s="140"/>
      <c r="I57" s="140"/>
      <c r="J57" s="141" t="s">
        <v>100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68</v>
      </c>
      <c r="D59" s="39"/>
      <c r="E59" s="39"/>
      <c r="F59" s="39"/>
      <c r="G59" s="39"/>
      <c r="H59" s="39"/>
      <c r="I59" s="39"/>
      <c r="J59" s="80">
        <f>J112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3"/>
      <c r="C60" s="144"/>
      <c r="D60" s="145" t="s">
        <v>102</v>
      </c>
      <c r="E60" s="146"/>
      <c r="F60" s="146"/>
      <c r="G60" s="146"/>
      <c r="H60" s="146"/>
      <c r="I60" s="146"/>
      <c r="J60" s="147">
        <f>J113</f>
        <v>0</v>
      </c>
      <c r="K60" s="144"/>
      <c r="L60" s="148"/>
    </row>
    <row r="61" spans="2:12" s="10" customFormat="1" ht="19.9" customHeight="1">
      <c r="B61" s="149"/>
      <c r="C61" s="100"/>
      <c r="D61" s="150" t="s">
        <v>103</v>
      </c>
      <c r="E61" s="151"/>
      <c r="F61" s="151"/>
      <c r="G61" s="151"/>
      <c r="H61" s="151"/>
      <c r="I61" s="151"/>
      <c r="J61" s="152">
        <f>J114</f>
        <v>0</v>
      </c>
      <c r="K61" s="100"/>
      <c r="L61" s="153"/>
    </row>
    <row r="62" spans="2:12" s="10" customFormat="1" ht="14.85" customHeight="1">
      <c r="B62" s="149"/>
      <c r="C62" s="100"/>
      <c r="D62" s="150" t="s">
        <v>104</v>
      </c>
      <c r="E62" s="151"/>
      <c r="F62" s="151"/>
      <c r="G62" s="151"/>
      <c r="H62" s="151"/>
      <c r="I62" s="151"/>
      <c r="J62" s="152">
        <f>J115</f>
        <v>0</v>
      </c>
      <c r="K62" s="100"/>
      <c r="L62" s="153"/>
    </row>
    <row r="63" spans="2:12" s="10" customFormat="1" ht="14.85" customHeight="1">
      <c r="B63" s="149"/>
      <c r="C63" s="100"/>
      <c r="D63" s="150" t="s">
        <v>105</v>
      </c>
      <c r="E63" s="151"/>
      <c r="F63" s="151"/>
      <c r="G63" s="151"/>
      <c r="H63" s="151"/>
      <c r="I63" s="151"/>
      <c r="J63" s="152">
        <f>J121</f>
        <v>0</v>
      </c>
      <c r="K63" s="100"/>
      <c r="L63" s="153"/>
    </row>
    <row r="64" spans="2:12" s="10" customFormat="1" ht="14.85" customHeight="1">
      <c r="B64" s="149"/>
      <c r="C64" s="100"/>
      <c r="D64" s="150" t="s">
        <v>106</v>
      </c>
      <c r="E64" s="151"/>
      <c r="F64" s="151"/>
      <c r="G64" s="151"/>
      <c r="H64" s="151"/>
      <c r="I64" s="151"/>
      <c r="J64" s="152">
        <f>J137</f>
        <v>0</v>
      </c>
      <c r="K64" s="100"/>
      <c r="L64" s="153"/>
    </row>
    <row r="65" spans="2:12" s="10" customFormat="1" ht="19.9" customHeight="1">
      <c r="B65" s="149"/>
      <c r="C65" s="100"/>
      <c r="D65" s="150" t="s">
        <v>107</v>
      </c>
      <c r="E65" s="151"/>
      <c r="F65" s="151"/>
      <c r="G65" s="151"/>
      <c r="H65" s="151"/>
      <c r="I65" s="151"/>
      <c r="J65" s="152">
        <f>J147</f>
        <v>0</v>
      </c>
      <c r="K65" s="100"/>
      <c r="L65" s="153"/>
    </row>
    <row r="66" spans="2:12" s="10" customFormat="1" ht="14.85" customHeight="1">
      <c r="B66" s="149"/>
      <c r="C66" s="100"/>
      <c r="D66" s="150" t="s">
        <v>108</v>
      </c>
      <c r="E66" s="151"/>
      <c r="F66" s="151"/>
      <c r="G66" s="151"/>
      <c r="H66" s="151"/>
      <c r="I66" s="151"/>
      <c r="J66" s="152">
        <f>J148</f>
        <v>0</v>
      </c>
      <c r="K66" s="100"/>
      <c r="L66" s="153"/>
    </row>
    <row r="67" spans="2:12" s="10" customFormat="1" ht="19.9" customHeight="1">
      <c r="B67" s="149"/>
      <c r="C67" s="100"/>
      <c r="D67" s="150" t="s">
        <v>109</v>
      </c>
      <c r="E67" s="151"/>
      <c r="F67" s="151"/>
      <c r="G67" s="151"/>
      <c r="H67" s="151"/>
      <c r="I67" s="151"/>
      <c r="J67" s="152">
        <f>J155</f>
        <v>0</v>
      </c>
      <c r="K67" s="100"/>
      <c r="L67" s="153"/>
    </row>
    <row r="68" spans="2:12" s="10" customFormat="1" ht="14.85" customHeight="1">
      <c r="B68" s="149"/>
      <c r="C68" s="100"/>
      <c r="D68" s="150" t="s">
        <v>110</v>
      </c>
      <c r="E68" s="151"/>
      <c r="F68" s="151"/>
      <c r="G68" s="151"/>
      <c r="H68" s="151"/>
      <c r="I68" s="151"/>
      <c r="J68" s="152">
        <f>J156</f>
        <v>0</v>
      </c>
      <c r="K68" s="100"/>
      <c r="L68" s="153"/>
    </row>
    <row r="69" spans="2:12" s="10" customFormat="1" ht="14.85" customHeight="1">
      <c r="B69" s="149"/>
      <c r="C69" s="100"/>
      <c r="D69" s="150" t="s">
        <v>111</v>
      </c>
      <c r="E69" s="151"/>
      <c r="F69" s="151"/>
      <c r="G69" s="151"/>
      <c r="H69" s="151"/>
      <c r="I69" s="151"/>
      <c r="J69" s="152">
        <f>J182</f>
        <v>0</v>
      </c>
      <c r="K69" s="100"/>
      <c r="L69" s="153"/>
    </row>
    <row r="70" spans="2:12" s="10" customFormat="1" ht="19.9" customHeight="1">
      <c r="B70" s="149"/>
      <c r="C70" s="100"/>
      <c r="D70" s="150" t="s">
        <v>112</v>
      </c>
      <c r="E70" s="151"/>
      <c r="F70" s="151"/>
      <c r="G70" s="151"/>
      <c r="H70" s="151"/>
      <c r="I70" s="151"/>
      <c r="J70" s="152">
        <f>J189</f>
        <v>0</v>
      </c>
      <c r="K70" s="100"/>
      <c r="L70" s="153"/>
    </row>
    <row r="71" spans="2:12" s="10" customFormat="1" ht="14.85" customHeight="1">
      <c r="B71" s="149"/>
      <c r="C71" s="100"/>
      <c r="D71" s="150" t="s">
        <v>113</v>
      </c>
      <c r="E71" s="151"/>
      <c r="F71" s="151"/>
      <c r="G71" s="151"/>
      <c r="H71" s="151"/>
      <c r="I71" s="151"/>
      <c r="J71" s="152">
        <f>J190</f>
        <v>0</v>
      </c>
      <c r="K71" s="100"/>
      <c r="L71" s="153"/>
    </row>
    <row r="72" spans="2:12" s="10" customFormat="1" ht="19.9" customHeight="1">
      <c r="B72" s="149"/>
      <c r="C72" s="100"/>
      <c r="D72" s="150" t="s">
        <v>114</v>
      </c>
      <c r="E72" s="151"/>
      <c r="F72" s="151"/>
      <c r="G72" s="151"/>
      <c r="H72" s="151"/>
      <c r="I72" s="151"/>
      <c r="J72" s="152">
        <f>J201</f>
        <v>0</v>
      </c>
      <c r="K72" s="100"/>
      <c r="L72" s="153"/>
    </row>
    <row r="73" spans="2:12" s="10" customFormat="1" ht="14.85" customHeight="1">
      <c r="B73" s="149"/>
      <c r="C73" s="100"/>
      <c r="D73" s="150" t="s">
        <v>115</v>
      </c>
      <c r="E73" s="151"/>
      <c r="F73" s="151"/>
      <c r="G73" s="151"/>
      <c r="H73" s="151"/>
      <c r="I73" s="151"/>
      <c r="J73" s="152">
        <f>J202</f>
        <v>0</v>
      </c>
      <c r="K73" s="100"/>
      <c r="L73" s="153"/>
    </row>
    <row r="74" spans="2:12" s="10" customFormat="1" ht="14.85" customHeight="1">
      <c r="B74" s="149"/>
      <c r="C74" s="100"/>
      <c r="D74" s="150" t="s">
        <v>116</v>
      </c>
      <c r="E74" s="151"/>
      <c r="F74" s="151"/>
      <c r="G74" s="151"/>
      <c r="H74" s="151"/>
      <c r="I74" s="151"/>
      <c r="J74" s="152">
        <f>J265</f>
        <v>0</v>
      </c>
      <c r="K74" s="100"/>
      <c r="L74" s="153"/>
    </row>
    <row r="75" spans="2:12" s="10" customFormat="1" ht="19.9" customHeight="1">
      <c r="B75" s="149"/>
      <c r="C75" s="100"/>
      <c r="D75" s="150" t="s">
        <v>117</v>
      </c>
      <c r="E75" s="151"/>
      <c r="F75" s="151"/>
      <c r="G75" s="151"/>
      <c r="H75" s="151"/>
      <c r="I75" s="151"/>
      <c r="J75" s="152">
        <f>J280</f>
        <v>0</v>
      </c>
      <c r="K75" s="100"/>
      <c r="L75" s="153"/>
    </row>
    <row r="76" spans="2:12" s="10" customFormat="1" ht="14.85" customHeight="1">
      <c r="B76" s="149"/>
      <c r="C76" s="100"/>
      <c r="D76" s="150" t="s">
        <v>118</v>
      </c>
      <c r="E76" s="151"/>
      <c r="F76" s="151"/>
      <c r="G76" s="151"/>
      <c r="H76" s="151"/>
      <c r="I76" s="151"/>
      <c r="J76" s="152">
        <f>J281</f>
        <v>0</v>
      </c>
      <c r="K76" s="100"/>
      <c r="L76" s="153"/>
    </row>
    <row r="77" spans="2:12" s="10" customFormat="1" ht="14.85" customHeight="1">
      <c r="B77" s="149"/>
      <c r="C77" s="100"/>
      <c r="D77" s="150" t="s">
        <v>119</v>
      </c>
      <c r="E77" s="151"/>
      <c r="F77" s="151"/>
      <c r="G77" s="151"/>
      <c r="H77" s="151"/>
      <c r="I77" s="151"/>
      <c r="J77" s="152">
        <f>J294</f>
        <v>0</v>
      </c>
      <c r="K77" s="100"/>
      <c r="L77" s="153"/>
    </row>
    <row r="78" spans="2:12" s="10" customFormat="1" ht="14.85" customHeight="1">
      <c r="B78" s="149"/>
      <c r="C78" s="100"/>
      <c r="D78" s="150" t="s">
        <v>120</v>
      </c>
      <c r="E78" s="151"/>
      <c r="F78" s="151"/>
      <c r="G78" s="151"/>
      <c r="H78" s="151"/>
      <c r="I78" s="151"/>
      <c r="J78" s="152">
        <f>J349</f>
        <v>0</v>
      </c>
      <c r="K78" s="100"/>
      <c r="L78" s="153"/>
    </row>
    <row r="79" spans="2:12" s="10" customFormat="1" ht="14.85" customHeight="1">
      <c r="B79" s="149"/>
      <c r="C79" s="100"/>
      <c r="D79" s="150" t="s">
        <v>121</v>
      </c>
      <c r="E79" s="151"/>
      <c r="F79" s="151"/>
      <c r="G79" s="151"/>
      <c r="H79" s="151"/>
      <c r="I79" s="151"/>
      <c r="J79" s="152">
        <f>J370</f>
        <v>0</v>
      </c>
      <c r="K79" s="100"/>
      <c r="L79" s="153"/>
    </row>
    <row r="80" spans="2:12" s="10" customFormat="1" ht="19.9" customHeight="1">
      <c r="B80" s="149"/>
      <c r="C80" s="100"/>
      <c r="D80" s="150" t="s">
        <v>122</v>
      </c>
      <c r="E80" s="151"/>
      <c r="F80" s="151"/>
      <c r="G80" s="151"/>
      <c r="H80" s="151"/>
      <c r="I80" s="151"/>
      <c r="J80" s="152">
        <f>J405</f>
        <v>0</v>
      </c>
      <c r="K80" s="100"/>
      <c r="L80" s="153"/>
    </row>
    <row r="81" spans="2:12" s="10" customFormat="1" ht="19.9" customHeight="1">
      <c r="B81" s="149"/>
      <c r="C81" s="100"/>
      <c r="D81" s="150" t="s">
        <v>123</v>
      </c>
      <c r="E81" s="151"/>
      <c r="F81" s="151"/>
      <c r="G81" s="151"/>
      <c r="H81" s="151"/>
      <c r="I81" s="151"/>
      <c r="J81" s="152">
        <f>J427</f>
        <v>0</v>
      </c>
      <c r="K81" s="100"/>
      <c r="L81" s="153"/>
    </row>
    <row r="82" spans="2:12" s="9" customFormat="1" ht="24.95" customHeight="1">
      <c r="B82" s="143"/>
      <c r="C82" s="144"/>
      <c r="D82" s="145" t="s">
        <v>124</v>
      </c>
      <c r="E82" s="146"/>
      <c r="F82" s="146"/>
      <c r="G82" s="146"/>
      <c r="H82" s="146"/>
      <c r="I82" s="146"/>
      <c r="J82" s="147">
        <f>J431</f>
        <v>0</v>
      </c>
      <c r="K82" s="144"/>
      <c r="L82" s="148"/>
    </row>
    <row r="83" spans="2:12" s="10" customFormat="1" ht="19.9" customHeight="1">
      <c r="B83" s="149"/>
      <c r="C83" s="100"/>
      <c r="D83" s="150" t="s">
        <v>125</v>
      </c>
      <c r="E83" s="151"/>
      <c r="F83" s="151"/>
      <c r="G83" s="151"/>
      <c r="H83" s="151"/>
      <c r="I83" s="151"/>
      <c r="J83" s="152">
        <f>J432</f>
        <v>0</v>
      </c>
      <c r="K83" s="100"/>
      <c r="L83" s="153"/>
    </row>
    <row r="84" spans="2:12" s="10" customFormat="1" ht="19.9" customHeight="1">
      <c r="B84" s="149"/>
      <c r="C84" s="100"/>
      <c r="D84" s="150" t="s">
        <v>126</v>
      </c>
      <c r="E84" s="151"/>
      <c r="F84" s="151"/>
      <c r="G84" s="151"/>
      <c r="H84" s="151"/>
      <c r="I84" s="151"/>
      <c r="J84" s="152">
        <f>J453</f>
        <v>0</v>
      </c>
      <c r="K84" s="100"/>
      <c r="L84" s="153"/>
    </row>
    <row r="85" spans="2:12" s="10" customFormat="1" ht="19.9" customHeight="1">
      <c r="B85" s="149"/>
      <c r="C85" s="100"/>
      <c r="D85" s="150" t="s">
        <v>127</v>
      </c>
      <c r="E85" s="151"/>
      <c r="F85" s="151"/>
      <c r="G85" s="151"/>
      <c r="H85" s="151"/>
      <c r="I85" s="151"/>
      <c r="J85" s="152">
        <f>J469</f>
        <v>0</v>
      </c>
      <c r="K85" s="100"/>
      <c r="L85" s="153"/>
    </row>
    <row r="86" spans="2:12" s="10" customFormat="1" ht="19.9" customHeight="1">
      <c r="B86" s="149"/>
      <c r="C86" s="100"/>
      <c r="D86" s="150" t="s">
        <v>128</v>
      </c>
      <c r="E86" s="151"/>
      <c r="F86" s="151"/>
      <c r="G86" s="151"/>
      <c r="H86" s="151"/>
      <c r="I86" s="151"/>
      <c r="J86" s="152">
        <f>J493</f>
        <v>0</v>
      </c>
      <c r="K86" s="100"/>
      <c r="L86" s="153"/>
    </row>
    <row r="87" spans="2:12" s="10" customFormat="1" ht="19.9" customHeight="1">
      <c r="B87" s="149"/>
      <c r="C87" s="100"/>
      <c r="D87" s="150" t="s">
        <v>129</v>
      </c>
      <c r="E87" s="151"/>
      <c r="F87" s="151"/>
      <c r="G87" s="151"/>
      <c r="H87" s="151"/>
      <c r="I87" s="151"/>
      <c r="J87" s="152">
        <f>J510</f>
        <v>0</v>
      </c>
      <c r="K87" s="100"/>
      <c r="L87" s="153"/>
    </row>
    <row r="88" spans="2:12" s="10" customFormat="1" ht="19.9" customHeight="1">
      <c r="B88" s="149"/>
      <c r="C88" s="100"/>
      <c r="D88" s="150" t="s">
        <v>130</v>
      </c>
      <c r="E88" s="151"/>
      <c r="F88" s="151"/>
      <c r="G88" s="151"/>
      <c r="H88" s="151"/>
      <c r="I88" s="151"/>
      <c r="J88" s="152">
        <f>J516</f>
        <v>0</v>
      </c>
      <c r="K88" s="100"/>
      <c r="L88" s="153"/>
    </row>
    <row r="89" spans="2:12" s="10" customFormat="1" ht="19.9" customHeight="1">
      <c r="B89" s="149"/>
      <c r="C89" s="100"/>
      <c r="D89" s="150" t="s">
        <v>131</v>
      </c>
      <c r="E89" s="151"/>
      <c r="F89" s="151"/>
      <c r="G89" s="151"/>
      <c r="H89" s="151"/>
      <c r="I89" s="151"/>
      <c r="J89" s="152">
        <f>J546</f>
        <v>0</v>
      </c>
      <c r="K89" s="100"/>
      <c r="L89" s="153"/>
    </row>
    <row r="90" spans="2:12" s="10" customFormat="1" ht="19.9" customHeight="1">
      <c r="B90" s="149"/>
      <c r="C90" s="100"/>
      <c r="D90" s="150" t="s">
        <v>132</v>
      </c>
      <c r="E90" s="151"/>
      <c r="F90" s="151"/>
      <c r="G90" s="151"/>
      <c r="H90" s="151"/>
      <c r="I90" s="151"/>
      <c r="J90" s="152">
        <f>J578</f>
        <v>0</v>
      </c>
      <c r="K90" s="100"/>
      <c r="L90" s="153"/>
    </row>
    <row r="91" spans="2:12" s="9" customFormat="1" ht="24.95" customHeight="1">
      <c r="B91" s="143"/>
      <c r="C91" s="144"/>
      <c r="D91" s="145" t="s">
        <v>133</v>
      </c>
      <c r="E91" s="146"/>
      <c r="F91" s="146"/>
      <c r="G91" s="146"/>
      <c r="H91" s="146"/>
      <c r="I91" s="146"/>
      <c r="J91" s="147">
        <f>J644</f>
        <v>0</v>
      </c>
      <c r="K91" s="144"/>
      <c r="L91" s="148"/>
    </row>
    <row r="92" spans="2:12" s="9" customFormat="1" ht="24.95" customHeight="1">
      <c r="B92" s="143"/>
      <c r="C92" s="144"/>
      <c r="D92" s="145" t="s">
        <v>134</v>
      </c>
      <c r="E92" s="146"/>
      <c r="F92" s="146"/>
      <c r="G92" s="146"/>
      <c r="H92" s="146"/>
      <c r="I92" s="146"/>
      <c r="J92" s="147">
        <f>J650</f>
        <v>0</v>
      </c>
      <c r="K92" s="144"/>
      <c r="L92" s="148"/>
    </row>
    <row r="93" spans="1:31" s="2" customFormat="1" ht="21.7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8" spans="1:31" s="2" customFormat="1" ht="6.95" customHeight="1">
      <c r="A98" s="37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24.95" customHeight="1">
      <c r="A99" s="37"/>
      <c r="B99" s="38"/>
      <c r="C99" s="26" t="s">
        <v>135</v>
      </c>
      <c r="D99" s="39"/>
      <c r="E99" s="39"/>
      <c r="F99" s="39"/>
      <c r="G99" s="39"/>
      <c r="H99" s="39"/>
      <c r="I99" s="39"/>
      <c r="J99" s="39"/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1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12" customHeight="1">
      <c r="A101" s="37"/>
      <c r="B101" s="38"/>
      <c r="C101" s="32" t="s">
        <v>16</v>
      </c>
      <c r="D101" s="39"/>
      <c r="E101" s="39"/>
      <c r="F101" s="39"/>
      <c r="G101" s="39"/>
      <c r="H101" s="39"/>
      <c r="I101" s="39"/>
      <c r="J101" s="39"/>
      <c r="K101" s="39"/>
      <c r="L101" s="11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6.5" customHeight="1">
      <c r="A102" s="37"/>
      <c r="B102" s="38"/>
      <c r="C102" s="39"/>
      <c r="D102" s="39"/>
      <c r="E102" s="396" t="str">
        <f>E7</f>
        <v>Stavební úpravy dílen v ZŠ Lískovec</v>
      </c>
      <c r="F102" s="397"/>
      <c r="G102" s="397"/>
      <c r="H102" s="397"/>
      <c r="I102" s="39"/>
      <c r="J102" s="39"/>
      <c r="K102" s="39"/>
      <c r="L102" s="11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12" customHeight="1">
      <c r="A103" s="37"/>
      <c r="B103" s="38"/>
      <c r="C103" s="32" t="s">
        <v>96</v>
      </c>
      <c r="D103" s="39"/>
      <c r="E103" s="39"/>
      <c r="F103" s="39"/>
      <c r="G103" s="39"/>
      <c r="H103" s="39"/>
      <c r="I103" s="39"/>
      <c r="J103" s="39"/>
      <c r="K103" s="39"/>
      <c r="L103" s="116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16.5" customHeight="1">
      <c r="A104" s="37"/>
      <c r="B104" s="38"/>
      <c r="C104" s="39"/>
      <c r="D104" s="39"/>
      <c r="E104" s="384" t="str">
        <f>E9</f>
        <v>D.1.2 - Stavebně konstrukční řešení</v>
      </c>
      <c r="F104" s="395"/>
      <c r="G104" s="395"/>
      <c r="H104" s="395"/>
      <c r="I104" s="39"/>
      <c r="J104" s="39"/>
      <c r="K104" s="39"/>
      <c r="L104" s="116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116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2" t="s">
        <v>21</v>
      </c>
      <c r="D106" s="39"/>
      <c r="E106" s="39"/>
      <c r="F106" s="30" t="str">
        <f>F12</f>
        <v xml:space="preserve"> </v>
      </c>
      <c r="G106" s="39"/>
      <c r="H106" s="39"/>
      <c r="I106" s="32" t="s">
        <v>23</v>
      </c>
      <c r="J106" s="62" t="str">
        <f>IF(J12="","",J12)</f>
        <v>13. 3. 2024</v>
      </c>
      <c r="K106" s="39"/>
      <c r="L106" s="116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116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5.2" customHeight="1">
      <c r="A108" s="37"/>
      <c r="B108" s="38"/>
      <c r="C108" s="32" t="s">
        <v>25</v>
      </c>
      <c r="D108" s="39"/>
      <c r="E108" s="39"/>
      <c r="F108" s="30" t="str">
        <f>E15</f>
        <v xml:space="preserve"> </v>
      </c>
      <c r="G108" s="39"/>
      <c r="H108" s="39"/>
      <c r="I108" s="32" t="s">
        <v>31</v>
      </c>
      <c r="J108" s="35" t="str">
        <f>E21</f>
        <v xml:space="preserve"> </v>
      </c>
      <c r="K108" s="39"/>
      <c r="L108" s="116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5.2" customHeight="1">
      <c r="A109" s="37"/>
      <c r="B109" s="38"/>
      <c r="C109" s="32" t="s">
        <v>29</v>
      </c>
      <c r="D109" s="39"/>
      <c r="E109" s="39"/>
      <c r="F109" s="30" t="str">
        <f>IF(E18="","",E18)</f>
        <v>Vyplň údaj</v>
      </c>
      <c r="G109" s="39"/>
      <c r="H109" s="39"/>
      <c r="I109" s="32" t="s">
        <v>33</v>
      </c>
      <c r="J109" s="35" t="str">
        <f>E24</f>
        <v xml:space="preserve"> </v>
      </c>
      <c r="K109" s="39"/>
      <c r="L109" s="116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0.3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116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11" customFormat="1" ht="29.25" customHeight="1">
      <c r="A111" s="154"/>
      <c r="B111" s="155"/>
      <c r="C111" s="156" t="s">
        <v>136</v>
      </c>
      <c r="D111" s="157" t="s">
        <v>55</v>
      </c>
      <c r="E111" s="157" t="s">
        <v>51</v>
      </c>
      <c r="F111" s="157" t="s">
        <v>52</v>
      </c>
      <c r="G111" s="157" t="s">
        <v>137</v>
      </c>
      <c r="H111" s="157" t="s">
        <v>138</v>
      </c>
      <c r="I111" s="157" t="s">
        <v>139</v>
      </c>
      <c r="J111" s="158" t="s">
        <v>100</v>
      </c>
      <c r="K111" s="159" t="s">
        <v>140</v>
      </c>
      <c r="L111" s="160"/>
      <c r="M111" s="71" t="s">
        <v>19</v>
      </c>
      <c r="N111" s="72" t="s">
        <v>40</v>
      </c>
      <c r="O111" s="72" t="s">
        <v>141</v>
      </c>
      <c r="P111" s="72" t="s">
        <v>142</v>
      </c>
      <c r="Q111" s="72" t="s">
        <v>143</v>
      </c>
      <c r="R111" s="72" t="s">
        <v>144</v>
      </c>
      <c r="S111" s="72" t="s">
        <v>145</v>
      </c>
      <c r="T111" s="73" t="s">
        <v>146</v>
      </c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</row>
    <row r="112" spans="1:63" s="2" customFormat="1" ht="22.9" customHeight="1">
      <c r="A112" s="37"/>
      <c r="B112" s="38"/>
      <c r="C112" s="78" t="s">
        <v>147</v>
      </c>
      <c r="D112" s="39"/>
      <c r="E112" s="39"/>
      <c r="F112" s="39"/>
      <c r="G112" s="39"/>
      <c r="H112" s="39"/>
      <c r="I112" s="39"/>
      <c r="J112" s="161">
        <f>BK112</f>
        <v>0</v>
      </c>
      <c r="K112" s="39"/>
      <c r="L112" s="42"/>
      <c r="M112" s="74"/>
      <c r="N112" s="162"/>
      <c r="O112" s="75"/>
      <c r="P112" s="163">
        <f>P113+P431+P644+P650</f>
        <v>0</v>
      </c>
      <c r="Q112" s="75"/>
      <c r="R112" s="163">
        <f>R113+R431+R644+R650</f>
        <v>8.210131709999999</v>
      </c>
      <c r="S112" s="75"/>
      <c r="T112" s="164">
        <f>T113+T431+T644+T650</f>
        <v>13.559690000000002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69</v>
      </c>
      <c r="AU112" s="20" t="s">
        <v>101</v>
      </c>
      <c r="BK112" s="165">
        <f>BK113+BK431+BK644+BK650</f>
        <v>0</v>
      </c>
    </row>
    <row r="113" spans="2:63" s="12" customFormat="1" ht="25.9" customHeight="1">
      <c r="B113" s="166"/>
      <c r="C113" s="167"/>
      <c r="D113" s="168" t="s">
        <v>69</v>
      </c>
      <c r="E113" s="169" t="s">
        <v>148</v>
      </c>
      <c r="F113" s="169" t="s">
        <v>149</v>
      </c>
      <c r="G113" s="167"/>
      <c r="H113" s="167"/>
      <c r="I113" s="170"/>
      <c r="J113" s="171">
        <f>BK113</f>
        <v>0</v>
      </c>
      <c r="K113" s="167"/>
      <c r="L113" s="172"/>
      <c r="M113" s="173"/>
      <c r="N113" s="174"/>
      <c r="O113" s="174"/>
      <c r="P113" s="175">
        <f>P114+P147+P155+P189+P201+P280+P405+P427</f>
        <v>0</v>
      </c>
      <c r="Q113" s="174"/>
      <c r="R113" s="175">
        <f>R114+R147+R155+R189+R201+R280+R405+R427</f>
        <v>7.882174989999999</v>
      </c>
      <c r="S113" s="174"/>
      <c r="T113" s="176">
        <f>T114+T147+T155+T189+T201+T280+T405+T427</f>
        <v>13.51537</v>
      </c>
      <c r="AR113" s="177" t="s">
        <v>77</v>
      </c>
      <c r="AT113" s="178" t="s">
        <v>69</v>
      </c>
      <c r="AU113" s="178" t="s">
        <v>70</v>
      </c>
      <c r="AY113" s="177" t="s">
        <v>150</v>
      </c>
      <c r="BK113" s="179">
        <f>BK114+BK147+BK155+BK189+BK201+BK280+BK405+BK427</f>
        <v>0</v>
      </c>
    </row>
    <row r="114" spans="2:63" s="12" customFormat="1" ht="22.9" customHeight="1">
      <c r="B114" s="166"/>
      <c r="C114" s="167"/>
      <c r="D114" s="168" t="s">
        <v>69</v>
      </c>
      <c r="E114" s="180" t="s">
        <v>77</v>
      </c>
      <c r="F114" s="180" t="s">
        <v>151</v>
      </c>
      <c r="G114" s="167"/>
      <c r="H114" s="167"/>
      <c r="I114" s="170"/>
      <c r="J114" s="181">
        <f>BK114</f>
        <v>0</v>
      </c>
      <c r="K114" s="167"/>
      <c r="L114" s="172"/>
      <c r="M114" s="173"/>
      <c r="N114" s="174"/>
      <c r="O114" s="174"/>
      <c r="P114" s="175">
        <f>P115+P121+P137</f>
        <v>0</v>
      </c>
      <c r="Q114" s="174"/>
      <c r="R114" s="175">
        <f>R115+R121+R137</f>
        <v>0</v>
      </c>
      <c r="S114" s="174"/>
      <c r="T114" s="176">
        <f>T115+T121+T137</f>
        <v>0</v>
      </c>
      <c r="AR114" s="177" t="s">
        <v>77</v>
      </c>
      <c r="AT114" s="178" t="s">
        <v>69</v>
      </c>
      <c r="AU114" s="178" t="s">
        <v>77</v>
      </c>
      <c r="AY114" s="177" t="s">
        <v>150</v>
      </c>
      <c r="BK114" s="179">
        <f>BK115+BK121+BK137</f>
        <v>0</v>
      </c>
    </row>
    <row r="115" spans="2:63" s="12" customFormat="1" ht="20.85" customHeight="1">
      <c r="B115" s="166"/>
      <c r="C115" s="167"/>
      <c r="D115" s="168" t="s">
        <v>69</v>
      </c>
      <c r="E115" s="180" t="s">
        <v>152</v>
      </c>
      <c r="F115" s="180" t="s">
        <v>153</v>
      </c>
      <c r="G115" s="167"/>
      <c r="H115" s="167"/>
      <c r="I115" s="170"/>
      <c r="J115" s="181">
        <f>BK115</f>
        <v>0</v>
      </c>
      <c r="K115" s="167"/>
      <c r="L115" s="172"/>
      <c r="M115" s="173"/>
      <c r="N115" s="174"/>
      <c r="O115" s="174"/>
      <c r="P115" s="175">
        <f>SUM(P116:P120)</f>
        <v>0</v>
      </c>
      <c r="Q115" s="174"/>
      <c r="R115" s="175">
        <f>SUM(R116:R120)</f>
        <v>0</v>
      </c>
      <c r="S115" s="174"/>
      <c r="T115" s="176">
        <f>SUM(T116:T120)</f>
        <v>0</v>
      </c>
      <c r="AR115" s="177" t="s">
        <v>77</v>
      </c>
      <c r="AT115" s="178" t="s">
        <v>69</v>
      </c>
      <c r="AU115" s="178" t="s">
        <v>79</v>
      </c>
      <c r="AY115" s="177" t="s">
        <v>150</v>
      </c>
      <c r="BK115" s="179">
        <f>SUM(BK116:BK120)</f>
        <v>0</v>
      </c>
    </row>
    <row r="116" spans="1:65" s="2" customFormat="1" ht="24.2" customHeight="1">
      <c r="A116" s="37"/>
      <c r="B116" s="38"/>
      <c r="C116" s="182" t="s">
        <v>77</v>
      </c>
      <c r="D116" s="182" t="s">
        <v>154</v>
      </c>
      <c r="E116" s="183" t="s">
        <v>155</v>
      </c>
      <c r="F116" s="184" t="s">
        <v>156</v>
      </c>
      <c r="G116" s="185" t="s">
        <v>157</v>
      </c>
      <c r="H116" s="186">
        <v>0.6</v>
      </c>
      <c r="I116" s="187"/>
      <c r="J116" s="188">
        <f>ROUND(I116*H116,2)</f>
        <v>0</v>
      </c>
      <c r="K116" s="189"/>
      <c r="L116" s="42"/>
      <c r="M116" s="190" t="s">
        <v>19</v>
      </c>
      <c r="N116" s="191" t="s">
        <v>41</v>
      </c>
      <c r="O116" s="67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4" t="s">
        <v>158</v>
      </c>
      <c r="AT116" s="194" t="s">
        <v>154</v>
      </c>
      <c r="AU116" s="194" t="s">
        <v>159</v>
      </c>
      <c r="AY116" s="20" t="s">
        <v>150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0" t="s">
        <v>77</v>
      </c>
      <c r="BK116" s="195">
        <f>ROUND(I116*H116,2)</f>
        <v>0</v>
      </c>
      <c r="BL116" s="20" t="s">
        <v>158</v>
      </c>
      <c r="BM116" s="194" t="s">
        <v>160</v>
      </c>
    </row>
    <row r="117" spans="1:47" s="2" customFormat="1" ht="19.5">
      <c r="A117" s="37"/>
      <c r="B117" s="38"/>
      <c r="C117" s="39"/>
      <c r="D117" s="196" t="s">
        <v>161</v>
      </c>
      <c r="E117" s="39"/>
      <c r="F117" s="197" t="s">
        <v>162</v>
      </c>
      <c r="G117" s="39"/>
      <c r="H117" s="39"/>
      <c r="I117" s="198"/>
      <c r="J117" s="39"/>
      <c r="K117" s="39"/>
      <c r="L117" s="42"/>
      <c r="M117" s="199"/>
      <c r="N117" s="200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161</v>
      </c>
      <c r="AU117" s="20" t="s">
        <v>159</v>
      </c>
    </row>
    <row r="118" spans="1:47" s="2" customFormat="1" ht="12">
      <c r="A118" s="37"/>
      <c r="B118" s="38"/>
      <c r="C118" s="39"/>
      <c r="D118" s="201" t="s">
        <v>163</v>
      </c>
      <c r="E118" s="39"/>
      <c r="F118" s="202" t="s">
        <v>164</v>
      </c>
      <c r="G118" s="39"/>
      <c r="H118" s="39"/>
      <c r="I118" s="198"/>
      <c r="J118" s="39"/>
      <c r="K118" s="39"/>
      <c r="L118" s="42"/>
      <c r="M118" s="199"/>
      <c r="N118" s="200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163</v>
      </c>
      <c r="AU118" s="20" t="s">
        <v>159</v>
      </c>
    </row>
    <row r="119" spans="2:51" s="13" customFormat="1" ht="12">
      <c r="B119" s="203"/>
      <c r="C119" s="204"/>
      <c r="D119" s="196" t="s">
        <v>165</v>
      </c>
      <c r="E119" s="205" t="s">
        <v>19</v>
      </c>
      <c r="F119" s="206" t="s">
        <v>166</v>
      </c>
      <c r="G119" s="204"/>
      <c r="H119" s="207">
        <v>0.6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165</v>
      </c>
      <c r="AU119" s="213" t="s">
        <v>159</v>
      </c>
      <c r="AV119" s="13" t="s">
        <v>79</v>
      </c>
      <c r="AW119" s="13" t="s">
        <v>32</v>
      </c>
      <c r="AX119" s="13" t="s">
        <v>70</v>
      </c>
      <c r="AY119" s="213" t="s">
        <v>150</v>
      </c>
    </row>
    <row r="120" spans="2:51" s="14" customFormat="1" ht="12">
      <c r="B120" s="214"/>
      <c r="C120" s="215"/>
      <c r="D120" s="196" t="s">
        <v>165</v>
      </c>
      <c r="E120" s="216" t="s">
        <v>19</v>
      </c>
      <c r="F120" s="217" t="s">
        <v>167</v>
      </c>
      <c r="G120" s="215"/>
      <c r="H120" s="218">
        <v>0.6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165</v>
      </c>
      <c r="AU120" s="224" t="s">
        <v>159</v>
      </c>
      <c r="AV120" s="14" t="s">
        <v>159</v>
      </c>
      <c r="AW120" s="14" t="s">
        <v>32</v>
      </c>
      <c r="AX120" s="14" t="s">
        <v>77</v>
      </c>
      <c r="AY120" s="224" t="s">
        <v>150</v>
      </c>
    </row>
    <row r="121" spans="2:63" s="12" customFormat="1" ht="20.85" customHeight="1">
      <c r="B121" s="166"/>
      <c r="C121" s="167"/>
      <c r="D121" s="168" t="s">
        <v>69</v>
      </c>
      <c r="E121" s="180" t="s">
        <v>168</v>
      </c>
      <c r="F121" s="180" t="s">
        <v>169</v>
      </c>
      <c r="G121" s="167"/>
      <c r="H121" s="167"/>
      <c r="I121" s="170"/>
      <c r="J121" s="181">
        <f>BK121</f>
        <v>0</v>
      </c>
      <c r="K121" s="167"/>
      <c r="L121" s="172"/>
      <c r="M121" s="173"/>
      <c r="N121" s="174"/>
      <c r="O121" s="174"/>
      <c r="P121" s="175">
        <f>SUM(P122:P136)</f>
        <v>0</v>
      </c>
      <c r="Q121" s="174"/>
      <c r="R121" s="175">
        <f>SUM(R122:R136)</f>
        <v>0</v>
      </c>
      <c r="S121" s="174"/>
      <c r="T121" s="176">
        <f>SUM(T122:T136)</f>
        <v>0</v>
      </c>
      <c r="AR121" s="177" t="s">
        <v>77</v>
      </c>
      <c r="AT121" s="178" t="s">
        <v>69</v>
      </c>
      <c r="AU121" s="178" t="s">
        <v>79</v>
      </c>
      <c r="AY121" s="177" t="s">
        <v>150</v>
      </c>
      <c r="BK121" s="179">
        <f>SUM(BK122:BK136)</f>
        <v>0</v>
      </c>
    </row>
    <row r="122" spans="1:65" s="2" customFormat="1" ht="37.9" customHeight="1">
      <c r="A122" s="37"/>
      <c r="B122" s="38"/>
      <c r="C122" s="182" t="s">
        <v>79</v>
      </c>
      <c r="D122" s="182" t="s">
        <v>154</v>
      </c>
      <c r="E122" s="183" t="s">
        <v>170</v>
      </c>
      <c r="F122" s="184" t="s">
        <v>171</v>
      </c>
      <c r="G122" s="185" t="s">
        <v>157</v>
      </c>
      <c r="H122" s="186">
        <v>0.6</v>
      </c>
      <c r="I122" s="187"/>
      <c r="J122" s="188">
        <f>ROUND(I122*H122,2)</f>
        <v>0</v>
      </c>
      <c r="K122" s="189"/>
      <c r="L122" s="42"/>
      <c r="M122" s="190" t="s">
        <v>19</v>
      </c>
      <c r="N122" s="191" t="s">
        <v>41</v>
      </c>
      <c r="O122" s="67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4" t="s">
        <v>158</v>
      </c>
      <c r="AT122" s="194" t="s">
        <v>154</v>
      </c>
      <c r="AU122" s="194" t="s">
        <v>159</v>
      </c>
      <c r="AY122" s="20" t="s">
        <v>150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0" t="s">
        <v>77</v>
      </c>
      <c r="BK122" s="195">
        <f>ROUND(I122*H122,2)</f>
        <v>0</v>
      </c>
      <c r="BL122" s="20" t="s">
        <v>158</v>
      </c>
      <c r="BM122" s="194" t="s">
        <v>172</v>
      </c>
    </row>
    <row r="123" spans="1:47" s="2" customFormat="1" ht="39">
      <c r="A123" s="37"/>
      <c r="B123" s="38"/>
      <c r="C123" s="39"/>
      <c r="D123" s="196" t="s">
        <v>161</v>
      </c>
      <c r="E123" s="39"/>
      <c r="F123" s="197" t="s">
        <v>173</v>
      </c>
      <c r="G123" s="39"/>
      <c r="H123" s="39"/>
      <c r="I123" s="198"/>
      <c r="J123" s="39"/>
      <c r="K123" s="39"/>
      <c r="L123" s="42"/>
      <c r="M123" s="199"/>
      <c r="N123" s="200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161</v>
      </c>
      <c r="AU123" s="20" t="s">
        <v>159</v>
      </c>
    </row>
    <row r="124" spans="1:47" s="2" customFormat="1" ht="12">
      <c r="A124" s="37"/>
      <c r="B124" s="38"/>
      <c r="C124" s="39"/>
      <c r="D124" s="201" t="s">
        <v>163</v>
      </c>
      <c r="E124" s="39"/>
      <c r="F124" s="202" t="s">
        <v>174</v>
      </c>
      <c r="G124" s="39"/>
      <c r="H124" s="39"/>
      <c r="I124" s="198"/>
      <c r="J124" s="39"/>
      <c r="K124" s="39"/>
      <c r="L124" s="42"/>
      <c r="M124" s="199"/>
      <c r="N124" s="200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163</v>
      </c>
      <c r="AU124" s="20" t="s">
        <v>159</v>
      </c>
    </row>
    <row r="125" spans="2:51" s="13" customFormat="1" ht="12">
      <c r="B125" s="203"/>
      <c r="C125" s="204"/>
      <c r="D125" s="196" t="s">
        <v>165</v>
      </c>
      <c r="E125" s="205" t="s">
        <v>19</v>
      </c>
      <c r="F125" s="206" t="s">
        <v>175</v>
      </c>
      <c r="G125" s="204"/>
      <c r="H125" s="207">
        <v>0.6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165</v>
      </c>
      <c r="AU125" s="213" t="s">
        <v>159</v>
      </c>
      <c r="AV125" s="13" t="s">
        <v>79</v>
      </c>
      <c r="AW125" s="13" t="s">
        <v>32</v>
      </c>
      <c r="AX125" s="13" t="s">
        <v>70</v>
      </c>
      <c r="AY125" s="213" t="s">
        <v>150</v>
      </c>
    </row>
    <row r="126" spans="2:51" s="14" customFormat="1" ht="12">
      <c r="B126" s="214"/>
      <c r="C126" s="215"/>
      <c r="D126" s="196" t="s">
        <v>165</v>
      </c>
      <c r="E126" s="216" t="s">
        <v>19</v>
      </c>
      <c r="F126" s="217" t="s">
        <v>167</v>
      </c>
      <c r="G126" s="215"/>
      <c r="H126" s="218">
        <v>0.6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165</v>
      </c>
      <c r="AU126" s="224" t="s">
        <v>159</v>
      </c>
      <c r="AV126" s="14" t="s">
        <v>159</v>
      </c>
      <c r="AW126" s="14" t="s">
        <v>32</v>
      </c>
      <c r="AX126" s="14" t="s">
        <v>77</v>
      </c>
      <c r="AY126" s="224" t="s">
        <v>150</v>
      </c>
    </row>
    <row r="127" spans="1:65" s="2" customFormat="1" ht="37.9" customHeight="1">
      <c r="A127" s="37"/>
      <c r="B127" s="38"/>
      <c r="C127" s="182" t="s">
        <v>159</v>
      </c>
      <c r="D127" s="182" t="s">
        <v>154</v>
      </c>
      <c r="E127" s="183" t="s">
        <v>176</v>
      </c>
      <c r="F127" s="184" t="s">
        <v>177</v>
      </c>
      <c r="G127" s="185" t="s">
        <v>157</v>
      </c>
      <c r="H127" s="186">
        <v>0.6</v>
      </c>
      <c r="I127" s="187"/>
      <c r="J127" s="188">
        <f>ROUND(I127*H127,2)</f>
        <v>0</v>
      </c>
      <c r="K127" s="189"/>
      <c r="L127" s="42"/>
      <c r="M127" s="190" t="s">
        <v>19</v>
      </c>
      <c r="N127" s="191" t="s">
        <v>41</v>
      </c>
      <c r="O127" s="67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4" t="s">
        <v>158</v>
      </c>
      <c r="AT127" s="194" t="s">
        <v>154</v>
      </c>
      <c r="AU127" s="194" t="s">
        <v>159</v>
      </c>
      <c r="AY127" s="20" t="s">
        <v>150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0" t="s">
        <v>77</v>
      </c>
      <c r="BK127" s="195">
        <f>ROUND(I127*H127,2)</f>
        <v>0</v>
      </c>
      <c r="BL127" s="20" t="s">
        <v>158</v>
      </c>
      <c r="BM127" s="194" t="s">
        <v>178</v>
      </c>
    </row>
    <row r="128" spans="1:47" s="2" customFormat="1" ht="39">
      <c r="A128" s="37"/>
      <c r="B128" s="38"/>
      <c r="C128" s="39"/>
      <c r="D128" s="196" t="s">
        <v>161</v>
      </c>
      <c r="E128" s="39"/>
      <c r="F128" s="197" t="s">
        <v>179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161</v>
      </c>
      <c r="AU128" s="20" t="s">
        <v>159</v>
      </c>
    </row>
    <row r="129" spans="1:47" s="2" customFormat="1" ht="12">
      <c r="A129" s="37"/>
      <c r="B129" s="38"/>
      <c r="C129" s="39"/>
      <c r="D129" s="201" t="s">
        <v>163</v>
      </c>
      <c r="E129" s="39"/>
      <c r="F129" s="202" t="s">
        <v>180</v>
      </c>
      <c r="G129" s="39"/>
      <c r="H129" s="39"/>
      <c r="I129" s="198"/>
      <c r="J129" s="39"/>
      <c r="K129" s="39"/>
      <c r="L129" s="42"/>
      <c r="M129" s="199"/>
      <c r="N129" s="200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163</v>
      </c>
      <c r="AU129" s="20" t="s">
        <v>159</v>
      </c>
    </row>
    <row r="130" spans="2:51" s="13" customFormat="1" ht="12">
      <c r="B130" s="203"/>
      <c r="C130" s="204"/>
      <c r="D130" s="196" t="s">
        <v>165</v>
      </c>
      <c r="E130" s="205" t="s">
        <v>19</v>
      </c>
      <c r="F130" s="206" t="s">
        <v>175</v>
      </c>
      <c r="G130" s="204"/>
      <c r="H130" s="207">
        <v>0.6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165</v>
      </c>
      <c r="AU130" s="213" t="s">
        <v>159</v>
      </c>
      <c r="AV130" s="13" t="s">
        <v>79</v>
      </c>
      <c r="AW130" s="13" t="s">
        <v>32</v>
      </c>
      <c r="AX130" s="13" t="s">
        <v>70</v>
      </c>
      <c r="AY130" s="213" t="s">
        <v>150</v>
      </c>
    </row>
    <row r="131" spans="2:51" s="14" customFormat="1" ht="12">
      <c r="B131" s="214"/>
      <c r="C131" s="215"/>
      <c r="D131" s="196" t="s">
        <v>165</v>
      </c>
      <c r="E131" s="216" t="s">
        <v>19</v>
      </c>
      <c r="F131" s="217" t="s">
        <v>167</v>
      </c>
      <c r="G131" s="215"/>
      <c r="H131" s="218">
        <v>0.6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165</v>
      </c>
      <c r="AU131" s="224" t="s">
        <v>159</v>
      </c>
      <c r="AV131" s="14" t="s">
        <v>159</v>
      </c>
      <c r="AW131" s="14" t="s">
        <v>32</v>
      </c>
      <c r="AX131" s="14" t="s">
        <v>77</v>
      </c>
      <c r="AY131" s="224" t="s">
        <v>150</v>
      </c>
    </row>
    <row r="132" spans="1:65" s="2" customFormat="1" ht="37.9" customHeight="1">
      <c r="A132" s="37"/>
      <c r="B132" s="38"/>
      <c r="C132" s="182" t="s">
        <v>158</v>
      </c>
      <c r="D132" s="182" t="s">
        <v>154</v>
      </c>
      <c r="E132" s="183" t="s">
        <v>181</v>
      </c>
      <c r="F132" s="184" t="s">
        <v>182</v>
      </c>
      <c r="G132" s="185" t="s">
        <v>157</v>
      </c>
      <c r="H132" s="186">
        <v>0.6</v>
      </c>
      <c r="I132" s="187"/>
      <c r="J132" s="188">
        <f>ROUND(I132*H132,2)</f>
        <v>0</v>
      </c>
      <c r="K132" s="189"/>
      <c r="L132" s="42"/>
      <c r="M132" s="190" t="s">
        <v>19</v>
      </c>
      <c r="N132" s="191" t="s">
        <v>41</v>
      </c>
      <c r="O132" s="67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4" t="s">
        <v>168</v>
      </c>
      <c r="AT132" s="194" t="s">
        <v>154</v>
      </c>
      <c r="AU132" s="194" t="s">
        <v>159</v>
      </c>
      <c r="AY132" s="20" t="s">
        <v>150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20" t="s">
        <v>77</v>
      </c>
      <c r="BK132" s="195">
        <f>ROUND(I132*H132,2)</f>
        <v>0</v>
      </c>
      <c r="BL132" s="20" t="s">
        <v>168</v>
      </c>
      <c r="BM132" s="194" t="s">
        <v>183</v>
      </c>
    </row>
    <row r="133" spans="1:47" s="2" customFormat="1" ht="39">
      <c r="A133" s="37"/>
      <c r="B133" s="38"/>
      <c r="C133" s="39"/>
      <c r="D133" s="196" t="s">
        <v>161</v>
      </c>
      <c r="E133" s="39"/>
      <c r="F133" s="197" t="s">
        <v>184</v>
      </c>
      <c r="G133" s="39"/>
      <c r="H133" s="39"/>
      <c r="I133" s="198"/>
      <c r="J133" s="39"/>
      <c r="K133" s="39"/>
      <c r="L133" s="42"/>
      <c r="M133" s="199"/>
      <c r="N133" s="200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161</v>
      </c>
      <c r="AU133" s="20" t="s">
        <v>159</v>
      </c>
    </row>
    <row r="134" spans="1:47" s="2" customFormat="1" ht="12">
      <c r="A134" s="37"/>
      <c r="B134" s="38"/>
      <c r="C134" s="39"/>
      <c r="D134" s="201" t="s">
        <v>163</v>
      </c>
      <c r="E134" s="39"/>
      <c r="F134" s="202" t="s">
        <v>185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163</v>
      </c>
      <c r="AU134" s="20" t="s">
        <v>159</v>
      </c>
    </row>
    <row r="135" spans="2:51" s="13" customFormat="1" ht="12">
      <c r="B135" s="203"/>
      <c r="C135" s="204"/>
      <c r="D135" s="196" t="s">
        <v>165</v>
      </c>
      <c r="E135" s="205" t="s">
        <v>19</v>
      </c>
      <c r="F135" s="206" t="s">
        <v>175</v>
      </c>
      <c r="G135" s="204"/>
      <c r="H135" s="207">
        <v>0.6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165</v>
      </c>
      <c r="AU135" s="213" t="s">
        <v>159</v>
      </c>
      <c r="AV135" s="13" t="s">
        <v>79</v>
      </c>
      <c r="AW135" s="13" t="s">
        <v>32</v>
      </c>
      <c r="AX135" s="13" t="s">
        <v>70</v>
      </c>
      <c r="AY135" s="213" t="s">
        <v>150</v>
      </c>
    </row>
    <row r="136" spans="2:51" s="14" customFormat="1" ht="12">
      <c r="B136" s="214"/>
      <c r="C136" s="215"/>
      <c r="D136" s="196" t="s">
        <v>165</v>
      </c>
      <c r="E136" s="216" t="s">
        <v>19</v>
      </c>
      <c r="F136" s="217" t="s">
        <v>167</v>
      </c>
      <c r="G136" s="215"/>
      <c r="H136" s="218">
        <v>0.6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165</v>
      </c>
      <c r="AU136" s="224" t="s">
        <v>159</v>
      </c>
      <c r="AV136" s="14" t="s">
        <v>159</v>
      </c>
      <c r="AW136" s="14" t="s">
        <v>32</v>
      </c>
      <c r="AX136" s="14" t="s">
        <v>77</v>
      </c>
      <c r="AY136" s="224" t="s">
        <v>150</v>
      </c>
    </row>
    <row r="137" spans="2:63" s="12" customFormat="1" ht="20.85" customHeight="1">
      <c r="B137" s="166"/>
      <c r="C137" s="167"/>
      <c r="D137" s="168" t="s">
        <v>69</v>
      </c>
      <c r="E137" s="180" t="s">
        <v>186</v>
      </c>
      <c r="F137" s="180" t="s">
        <v>187</v>
      </c>
      <c r="G137" s="167"/>
      <c r="H137" s="167"/>
      <c r="I137" s="170"/>
      <c r="J137" s="181">
        <f>BK137</f>
        <v>0</v>
      </c>
      <c r="K137" s="167"/>
      <c r="L137" s="172"/>
      <c r="M137" s="173"/>
      <c r="N137" s="174"/>
      <c r="O137" s="174"/>
      <c r="P137" s="175">
        <f>SUM(P138:P146)</f>
        <v>0</v>
      </c>
      <c r="Q137" s="174"/>
      <c r="R137" s="175">
        <f>SUM(R138:R146)</f>
        <v>0</v>
      </c>
      <c r="S137" s="174"/>
      <c r="T137" s="176">
        <f>SUM(T138:T146)</f>
        <v>0</v>
      </c>
      <c r="AR137" s="177" t="s">
        <v>77</v>
      </c>
      <c r="AT137" s="178" t="s">
        <v>69</v>
      </c>
      <c r="AU137" s="178" t="s">
        <v>79</v>
      </c>
      <c r="AY137" s="177" t="s">
        <v>150</v>
      </c>
      <c r="BK137" s="179">
        <f>SUM(BK138:BK146)</f>
        <v>0</v>
      </c>
    </row>
    <row r="138" spans="1:65" s="2" customFormat="1" ht="16.5" customHeight="1">
      <c r="A138" s="37"/>
      <c r="B138" s="38"/>
      <c r="C138" s="182" t="s">
        <v>188</v>
      </c>
      <c r="D138" s="182" t="s">
        <v>154</v>
      </c>
      <c r="E138" s="183" t="s">
        <v>189</v>
      </c>
      <c r="F138" s="184" t="s">
        <v>190</v>
      </c>
      <c r="G138" s="185" t="s">
        <v>157</v>
      </c>
      <c r="H138" s="186">
        <v>0.6</v>
      </c>
      <c r="I138" s="187"/>
      <c r="J138" s="188">
        <f>ROUND(I138*H138,2)</f>
        <v>0</v>
      </c>
      <c r="K138" s="189"/>
      <c r="L138" s="42"/>
      <c r="M138" s="190" t="s">
        <v>19</v>
      </c>
      <c r="N138" s="191" t="s">
        <v>41</v>
      </c>
      <c r="O138" s="67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4" t="s">
        <v>158</v>
      </c>
      <c r="AT138" s="194" t="s">
        <v>154</v>
      </c>
      <c r="AU138" s="194" t="s">
        <v>159</v>
      </c>
      <c r="AY138" s="20" t="s">
        <v>150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20" t="s">
        <v>77</v>
      </c>
      <c r="BK138" s="195">
        <f>ROUND(I138*H138,2)</f>
        <v>0</v>
      </c>
      <c r="BL138" s="20" t="s">
        <v>158</v>
      </c>
      <c r="BM138" s="194" t="s">
        <v>191</v>
      </c>
    </row>
    <row r="139" spans="1:47" s="2" customFormat="1" ht="19.5">
      <c r="A139" s="37"/>
      <c r="B139" s="38"/>
      <c r="C139" s="39"/>
      <c r="D139" s="196" t="s">
        <v>161</v>
      </c>
      <c r="E139" s="39"/>
      <c r="F139" s="197" t="s">
        <v>192</v>
      </c>
      <c r="G139" s="39"/>
      <c r="H139" s="39"/>
      <c r="I139" s="198"/>
      <c r="J139" s="39"/>
      <c r="K139" s="39"/>
      <c r="L139" s="42"/>
      <c r="M139" s="199"/>
      <c r="N139" s="200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161</v>
      </c>
      <c r="AU139" s="20" t="s">
        <v>159</v>
      </c>
    </row>
    <row r="140" spans="1:47" s="2" customFormat="1" ht="12">
      <c r="A140" s="37"/>
      <c r="B140" s="38"/>
      <c r="C140" s="39"/>
      <c r="D140" s="201" t="s">
        <v>163</v>
      </c>
      <c r="E140" s="39"/>
      <c r="F140" s="202" t="s">
        <v>193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163</v>
      </c>
      <c r="AU140" s="20" t="s">
        <v>159</v>
      </c>
    </row>
    <row r="141" spans="2:51" s="13" customFormat="1" ht="12">
      <c r="B141" s="203"/>
      <c r="C141" s="204"/>
      <c r="D141" s="196" t="s">
        <v>165</v>
      </c>
      <c r="E141" s="205" t="s">
        <v>19</v>
      </c>
      <c r="F141" s="206" t="s">
        <v>175</v>
      </c>
      <c r="G141" s="204"/>
      <c r="H141" s="207">
        <v>0.6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165</v>
      </c>
      <c r="AU141" s="213" t="s">
        <v>159</v>
      </c>
      <c r="AV141" s="13" t="s">
        <v>79</v>
      </c>
      <c r="AW141" s="13" t="s">
        <v>32</v>
      </c>
      <c r="AX141" s="13" t="s">
        <v>77</v>
      </c>
      <c r="AY141" s="213" t="s">
        <v>150</v>
      </c>
    </row>
    <row r="142" spans="1:65" s="2" customFormat="1" ht="24.2" customHeight="1">
      <c r="A142" s="37"/>
      <c r="B142" s="38"/>
      <c r="C142" s="182" t="s">
        <v>194</v>
      </c>
      <c r="D142" s="182" t="s">
        <v>154</v>
      </c>
      <c r="E142" s="183" t="s">
        <v>195</v>
      </c>
      <c r="F142" s="184" t="s">
        <v>196</v>
      </c>
      <c r="G142" s="185" t="s">
        <v>197</v>
      </c>
      <c r="H142" s="186">
        <v>1.08</v>
      </c>
      <c r="I142" s="187"/>
      <c r="J142" s="188">
        <f>ROUND(I142*H142,2)</f>
        <v>0</v>
      </c>
      <c r="K142" s="189"/>
      <c r="L142" s="42"/>
      <c r="M142" s="190" t="s">
        <v>19</v>
      </c>
      <c r="N142" s="191" t="s">
        <v>41</v>
      </c>
      <c r="O142" s="67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4" t="s">
        <v>158</v>
      </c>
      <c r="AT142" s="194" t="s">
        <v>154</v>
      </c>
      <c r="AU142" s="194" t="s">
        <v>159</v>
      </c>
      <c r="AY142" s="20" t="s">
        <v>150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0" t="s">
        <v>77</v>
      </c>
      <c r="BK142" s="195">
        <f>ROUND(I142*H142,2)</f>
        <v>0</v>
      </c>
      <c r="BL142" s="20" t="s">
        <v>158</v>
      </c>
      <c r="BM142" s="194" t="s">
        <v>198</v>
      </c>
    </row>
    <row r="143" spans="1:47" s="2" customFormat="1" ht="29.25">
      <c r="A143" s="37"/>
      <c r="B143" s="38"/>
      <c r="C143" s="39"/>
      <c r="D143" s="196" t="s">
        <v>161</v>
      </c>
      <c r="E143" s="39"/>
      <c r="F143" s="197" t="s">
        <v>199</v>
      </c>
      <c r="G143" s="39"/>
      <c r="H143" s="39"/>
      <c r="I143" s="198"/>
      <c r="J143" s="39"/>
      <c r="K143" s="39"/>
      <c r="L143" s="42"/>
      <c r="M143" s="199"/>
      <c r="N143" s="200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161</v>
      </c>
      <c r="AU143" s="20" t="s">
        <v>159</v>
      </c>
    </row>
    <row r="144" spans="1:47" s="2" customFormat="1" ht="12">
      <c r="A144" s="37"/>
      <c r="B144" s="38"/>
      <c r="C144" s="39"/>
      <c r="D144" s="201" t="s">
        <v>163</v>
      </c>
      <c r="E144" s="39"/>
      <c r="F144" s="202" t="s">
        <v>200</v>
      </c>
      <c r="G144" s="39"/>
      <c r="H144" s="39"/>
      <c r="I144" s="198"/>
      <c r="J144" s="39"/>
      <c r="K144" s="39"/>
      <c r="L144" s="42"/>
      <c r="M144" s="199"/>
      <c r="N144" s="200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163</v>
      </c>
      <c r="AU144" s="20" t="s">
        <v>159</v>
      </c>
    </row>
    <row r="145" spans="2:51" s="13" customFormat="1" ht="12">
      <c r="B145" s="203"/>
      <c r="C145" s="204"/>
      <c r="D145" s="196" t="s">
        <v>165</v>
      </c>
      <c r="E145" s="205" t="s">
        <v>19</v>
      </c>
      <c r="F145" s="206" t="s">
        <v>201</v>
      </c>
      <c r="G145" s="204"/>
      <c r="H145" s="207">
        <v>1.08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165</v>
      </c>
      <c r="AU145" s="213" t="s">
        <v>159</v>
      </c>
      <c r="AV145" s="13" t="s">
        <v>79</v>
      </c>
      <c r="AW145" s="13" t="s">
        <v>32</v>
      </c>
      <c r="AX145" s="13" t="s">
        <v>70</v>
      </c>
      <c r="AY145" s="213" t="s">
        <v>150</v>
      </c>
    </row>
    <row r="146" spans="2:51" s="14" customFormat="1" ht="12">
      <c r="B146" s="214"/>
      <c r="C146" s="215"/>
      <c r="D146" s="196" t="s">
        <v>165</v>
      </c>
      <c r="E146" s="216" t="s">
        <v>19</v>
      </c>
      <c r="F146" s="217" t="s">
        <v>167</v>
      </c>
      <c r="G146" s="215"/>
      <c r="H146" s="218">
        <v>1.08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165</v>
      </c>
      <c r="AU146" s="224" t="s">
        <v>159</v>
      </c>
      <c r="AV146" s="14" t="s">
        <v>159</v>
      </c>
      <c r="AW146" s="14" t="s">
        <v>32</v>
      </c>
      <c r="AX146" s="14" t="s">
        <v>77</v>
      </c>
      <c r="AY146" s="224" t="s">
        <v>150</v>
      </c>
    </row>
    <row r="147" spans="2:63" s="12" customFormat="1" ht="22.9" customHeight="1">
      <c r="B147" s="166"/>
      <c r="C147" s="167"/>
      <c r="D147" s="168" t="s">
        <v>69</v>
      </c>
      <c r="E147" s="180" t="s">
        <v>79</v>
      </c>
      <c r="F147" s="180" t="s">
        <v>202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P148</f>
        <v>0</v>
      </c>
      <c r="Q147" s="174"/>
      <c r="R147" s="175">
        <f>R148</f>
        <v>1.5386500499999998</v>
      </c>
      <c r="S147" s="174"/>
      <c r="T147" s="176">
        <f>T148</f>
        <v>0</v>
      </c>
      <c r="AR147" s="177" t="s">
        <v>77</v>
      </c>
      <c r="AT147" s="178" t="s">
        <v>69</v>
      </c>
      <c r="AU147" s="178" t="s">
        <v>77</v>
      </c>
      <c r="AY147" s="177" t="s">
        <v>150</v>
      </c>
      <c r="BK147" s="179">
        <f>BK148</f>
        <v>0</v>
      </c>
    </row>
    <row r="148" spans="2:63" s="12" customFormat="1" ht="20.85" customHeight="1">
      <c r="B148" s="166"/>
      <c r="C148" s="167"/>
      <c r="D148" s="168" t="s">
        <v>69</v>
      </c>
      <c r="E148" s="180" t="s">
        <v>203</v>
      </c>
      <c r="F148" s="180" t="s">
        <v>204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SUM(P149:P154)</f>
        <v>0</v>
      </c>
      <c r="Q148" s="174"/>
      <c r="R148" s="175">
        <f>SUM(R149:R154)</f>
        <v>1.5386500499999998</v>
      </c>
      <c r="S148" s="174"/>
      <c r="T148" s="176">
        <f>SUM(T149:T154)</f>
        <v>0</v>
      </c>
      <c r="AR148" s="177" t="s">
        <v>77</v>
      </c>
      <c r="AT148" s="178" t="s">
        <v>69</v>
      </c>
      <c r="AU148" s="178" t="s">
        <v>79</v>
      </c>
      <c r="AY148" s="177" t="s">
        <v>150</v>
      </c>
      <c r="BK148" s="179">
        <f>SUM(BK149:BK154)</f>
        <v>0</v>
      </c>
    </row>
    <row r="149" spans="1:65" s="2" customFormat="1" ht="16.5" customHeight="1">
      <c r="A149" s="37"/>
      <c r="B149" s="38"/>
      <c r="C149" s="182" t="s">
        <v>205</v>
      </c>
      <c r="D149" s="182" t="s">
        <v>154</v>
      </c>
      <c r="E149" s="183" t="s">
        <v>206</v>
      </c>
      <c r="F149" s="184" t="s">
        <v>207</v>
      </c>
      <c r="G149" s="185" t="s">
        <v>157</v>
      </c>
      <c r="H149" s="186">
        <v>0.615</v>
      </c>
      <c r="I149" s="187"/>
      <c r="J149" s="188">
        <f>ROUND(I149*H149,2)</f>
        <v>0</v>
      </c>
      <c r="K149" s="189"/>
      <c r="L149" s="42"/>
      <c r="M149" s="190" t="s">
        <v>19</v>
      </c>
      <c r="N149" s="191" t="s">
        <v>41</v>
      </c>
      <c r="O149" s="67"/>
      <c r="P149" s="192">
        <f>O149*H149</f>
        <v>0</v>
      </c>
      <c r="Q149" s="192">
        <v>2.50187</v>
      </c>
      <c r="R149" s="192">
        <f>Q149*H149</f>
        <v>1.5386500499999998</v>
      </c>
      <c r="S149" s="192">
        <v>0</v>
      </c>
      <c r="T149" s="19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4" t="s">
        <v>158</v>
      </c>
      <c r="AT149" s="194" t="s">
        <v>154</v>
      </c>
      <c r="AU149" s="194" t="s">
        <v>159</v>
      </c>
      <c r="AY149" s="20" t="s">
        <v>150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20" t="s">
        <v>77</v>
      </c>
      <c r="BK149" s="195">
        <f>ROUND(I149*H149,2)</f>
        <v>0</v>
      </c>
      <c r="BL149" s="20" t="s">
        <v>158</v>
      </c>
      <c r="BM149" s="194" t="s">
        <v>208</v>
      </c>
    </row>
    <row r="150" spans="1:47" s="2" customFormat="1" ht="19.5">
      <c r="A150" s="37"/>
      <c r="B150" s="38"/>
      <c r="C150" s="39"/>
      <c r="D150" s="196" t="s">
        <v>161</v>
      </c>
      <c r="E150" s="39"/>
      <c r="F150" s="197" t="s">
        <v>209</v>
      </c>
      <c r="G150" s="39"/>
      <c r="H150" s="39"/>
      <c r="I150" s="198"/>
      <c r="J150" s="39"/>
      <c r="K150" s="39"/>
      <c r="L150" s="42"/>
      <c r="M150" s="199"/>
      <c r="N150" s="200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161</v>
      </c>
      <c r="AU150" s="20" t="s">
        <v>159</v>
      </c>
    </row>
    <row r="151" spans="1:47" s="2" customFormat="1" ht="12">
      <c r="A151" s="37"/>
      <c r="B151" s="38"/>
      <c r="C151" s="39"/>
      <c r="D151" s="201" t="s">
        <v>163</v>
      </c>
      <c r="E151" s="39"/>
      <c r="F151" s="202" t="s">
        <v>210</v>
      </c>
      <c r="G151" s="39"/>
      <c r="H151" s="39"/>
      <c r="I151" s="198"/>
      <c r="J151" s="39"/>
      <c r="K151" s="39"/>
      <c r="L151" s="42"/>
      <c r="M151" s="199"/>
      <c r="N151" s="200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163</v>
      </c>
      <c r="AU151" s="20" t="s">
        <v>159</v>
      </c>
    </row>
    <row r="152" spans="2:51" s="13" customFormat="1" ht="12">
      <c r="B152" s="203"/>
      <c r="C152" s="204"/>
      <c r="D152" s="196" t="s">
        <v>165</v>
      </c>
      <c r="E152" s="205" t="s">
        <v>19</v>
      </c>
      <c r="F152" s="206" t="s">
        <v>166</v>
      </c>
      <c r="G152" s="204"/>
      <c r="H152" s="207">
        <v>0.6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165</v>
      </c>
      <c r="AU152" s="213" t="s">
        <v>159</v>
      </c>
      <c r="AV152" s="13" t="s">
        <v>79</v>
      </c>
      <c r="AW152" s="13" t="s">
        <v>32</v>
      </c>
      <c r="AX152" s="13" t="s">
        <v>70</v>
      </c>
      <c r="AY152" s="213" t="s">
        <v>150</v>
      </c>
    </row>
    <row r="153" spans="2:51" s="14" customFormat="1" ht="12">
      <c r="B153" s="214"/>
      <c r="C153" s="215"/>
      <c r="D153" s="196" t="s">
        <v>165</v>
      </c>
      <c r="E153" s="216" t="s">
        <v>19</v>
      </c>
      <c r="F153" s="217" t="s">
        <v>167</v>
      </c>
      <c r="G153" s="215"/>
      <c r="H153" s="218">
        <v>0.6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165</v>
      </c>
      <c r="AU153" s="224" t="s">
        <v>159</v>
      </c>
      <c r="AV153" s="14" t="s">
        <v>159</v>
      </c>
      <c r="AW153" s="14" t="s">
        <v>32</v>
      </c>
      <c r="AX153" s="14" t="s">
        <v>70</v>
      </c>
      <c r="AY153" s="224" t="s">
        <v>150</v>
      </c>
    </row>
    <row r="154" spans="2:51" s="13" customFormat="1" ht="12">
      <c r="B154" s="203"/>
      <c r="C154" s="204"/>
      <c r="D154" s="196" t="s">
        <v>165</v>
      </c>
      <c r="E154" s="205" t="s">
        <v>19</v>
      </c>
      <c r="F154" s="206" t="s">
        <v>211</v>
      </c>
      <c r="G154" s="204"/>
      <c r="H154" s="207">
        <v>0.615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165</v>
      </c>
      <c r="AU154" s="213" t="s">
        <v>159</v>
      </c>
      <c r="AV154" s="13" t="s">
        <v>79</v>
      </c>
      <c r="AW154" s="13" t="s">
        <v>32</v>
      </c>
      <c r="AX154" s="13" t="s">
        <v>77</v>
      </c>
      <c r="AY154" s="213" t="s">
        <v>150</v>
      </c>
    </row>
    <row r="155" spans="2:63" s="12" customFormat="1" ht="22.9" customHeight="1">
      <c r="B155" s="166"/>
      <c r="C155" s="167"/>
      <c r="D155" s="168" t="s">
        <v>69</v>
      </c>
      <c r="E155" s="180" t="s">
        <v>159</v>
      </c>
      <c r="F155" s="180" t="s">
        <v>212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P156+P182</f>
        <v>0</v>
      </c>
      <c r="Q155" s="174"/>
      <c r="R155" s="175">
        <f>R156+R182</f>
        <v>3.39238604</v>
      </c>
      <c r="S155" s="174"/>
      <c r="T155" s="176">
        <f>T156+T182</f>
        <v>0</v>
      </c>
      <c r="AR155" s="177" t="s">
        <v>77</v>
      </c>
      <c r="AT155" s="178" t="s">
        <v>69</v>
      </c>
      <c r="AU155" s="178" t="s">
        <v>77</v>
      </c>
      <c r="AY155" s="177" t="s">
        <v>150</v>
      </c>
      <c r="BK155" s="179">
        <f>BK156+BK182</f>
        <v>0</v>
      </c>
    </row>
    <row r="156" spans="2:63" s="12" customFormat="1" ht="20.85" customHeight="1">
      <c r="B156" s="166"/>
      <c r="C156" s="167"/>
      <c r="D156" s="168" t="s">
        <v>69</v>
      </c>
      <c r="E156" s="180" t="s">
        <v>213</v>
      </c>
      <c r="F156" s="180" t="s">
        <v>214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SUM(P157:P181)</f>
        <v>0</v>
      </c>
      <c r="Q156" s="174"/>
      <c r="R156" s="175">
        <f>SUM(R157:R181)</f>
        <v>2.90060924</v>
      </c>
      <c r="S156" s="174"/>
      <c r="T156" s="176">
        <f>SUM(T157:T181)</f>
        <v>0</v>
      </c>
      <c r="AR156" s="177" t="s">
        <v>77</v>
      </c>
      <c r="AT156" s="178" t="s">
        <v>69</v>
      </c>
      <c r="AU156" s="178" t="s">
        <v>79</v>
      </c>
      <c r="AY156" s="177" t="s">
        <v>150</v>
      </c>
      <c r="BK156" s="179">
        <f>SUM(BK157:BK181)</f>
        <v>0</v>
      </c>
    </row>
    <row r="157" spans="1:65" s="2" customFormat="1" ht="16.5" customHeight="1">
      <c r="A157" s="37"/>
      <c r="B157" s="38"/>
      <c r="C157" s="182" t="s">
        <v>215</v>
      </c>
      <c r="D157" s="182" t="s">
        <v>154</v>
      </c>
      <c r="E157" s="183" t="s">
        <v>216</v>
      </c>
      <c r="F157" s="184" t="s">
        <v>217</v>
      </c>
      <c r="G157" s="185" t="s">
        <v>157</v>
      </c>
      <c r="H157" s="186">
        <v>0.662</v>
      </c>
      <c r="I157" s="187"/>
      <c r="J157" s="188">
        <f>ROUND(I157*H157,2)</f>
        <v>0</v>
      </c>
      <c r="K157" s="189"/>
      <c r="L157" s="42"/>
      <c r="M157" s="190" t="s">
        <v>19</v>
      </c>
      <c r="N157" s="191" t="s">
        <v>41</v>
      </c>
      <c r="O157" s="67"/>
      <c r="P157" s="192">
        <f>O157*H157</f>
        <v>0</v>
      </c>
      <c r="Q157" s="192">
        <v>1.94302</v>
      </c>
      <c r="R157" s="192">
        <f>Q157*H157</f>
        <v>1.28627924</v>
      </c>
      <c r="S157" s="192">
        <v>0</v>
      </c>
      <c r="T157" s="19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4" t="s">
        <v>158</v>
      </c>
      <c r="AT157" s="194" t="s">
        <v>154</v>
      </c>
      <c r="AU157" s="194" t="s">
        <v>159</v>
      </c>
      <c r="AY157" s="20" t="s">
        <v>150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20" t="s">
        <v>77</v>
      </c>
      <c r="BK157" s="195">
        <f>ROUND(I157*H157,2)</f>
        <v>0</v>
      </c>
      <c r="BL157" s="20" t="s">
        <v>158</v>
      </c>
      <c r="BM157" s="194" t="s">
        <v>218</v>
      </c>
    </row>
    <row r="158" spans="1:47" s="2" customFormat="1" ht="12">
      <c r="A158" s="37"/>
      <c r="B158" s="38"/>
      <c r="C158" s="39"/>
      <c r="D158" s="196" t="s">
        <v>161</v>
      </c>
      <c r="E158" s="39"/>
      <c r="F158" s="197" t="s">
        <v>219</v>
      </c>
      <c r="G158" s="39"/>
      <c r="H158" s="39"/>
      <c r="I158" s="198"/>
      <c r="J158" s="39"/>
      <c r="K158" s="39"/>
      <c r="L158" s="42"/>
      <c r="M158" s="199"/>
      <c r="N158" s="200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161</v>
      </c>
      <c r="AU158" s="20" t="s">
        <v>159</v>
      </c>
    </row>
    <row r="159" spans="1:47" s="2" customFormat="1" ht="12">
      <c r="A159" s="37"/>
      <c r="B159" s="38"/>
      <c r="C159" s="39"/>
      <c r="D159" s="201" t="s">
        <v>163</v>
      </c>
      <c r="E159" s="39"/>
      <c r="F159" s="202" t="s">
        <v>220</v>
      </c>
      <c r="G159" s="39"/>
      <c r="H159" s="39"/>
      <c r="I159" s="198"/>
      <c r="J159" s="39"/>
      <c r="K159" s="39"/>
      <c r="L159" s="42"/>
      <c r="M159" s="199"/>
      <c r="N159" s="200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163</v>
      </c>
      <c r="AU159" s="20" t="s">
        <v>159</v>
      </c>
    </row>
    <row r="160" spans="2:51" s="15" customFormat="1" ht="12">
      <c r="B160" s="225"/>
      <c r="C160" s="226"/>
      <c r="D160" s="196" t="s">
        <v>165</v>
      </c>
      <c r="E160" s="227" t="s">
        <v>19</v>
      </c>
      <c r="F160" s="228" t="s">
        <v>221</v>
      </c>
      <c r="G160" s="226"/>
      <c r="H160" s="227" t="s">
        <v>19</v>
      </c>
      <c r="I160" s="229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165</v>
      </c>
      <c r="AU160" s="234" t="s">
        <v>159</v>
      </c>
      <c r="AV160" s="15" t="s">
        <v>77</v>
      </c>
      <c r="AW160" s="15" t="s">
        <v>32</v>
      </c>
      <c r="AX160" s="15" t="s">
        <v>70</v>
      </c>
      <c r="AY160" s="234" t="s">
        <v>150</v>
      </c>
    </row>
    <row r="161" spans="2:51" s="13" customFormat="1" ht="12">
      <c r="B161" s="203"/>
      <c r="C161" s="204"/>
      <c r="D161" s="196" t="s">
        <v>165</v>
      </c>
      <c r="E161" s="205" t="s">
        <v>19</v>
      </c>
      <c r="F161" s="206" t="s">
        <v>222</v>
      </c>
      <c r="G161" s="204"/>
      <c r="H161" s="207">
        <v>0.662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165</v>
      </c>
      <c r="AU161" s="213" t="s">
        <v>159</v>
      </c>
      <c r="AV161" s="13" t="s">
        <v>79</v>
      </c>
      <c r="AW161" s="13" t="s">
        <v>32</v>
      </c>
      <c r="AX161" s="13" t="s">
        <v>70</v>
      </c>
      <c r="AY161" s="213" t="s">
        <v>150</v>
      </c>
    </row>
    <row r="162" spans="2:51" s="14" customFormat="1" ht="12">
      <c r="B162" s="214"/>
      <c r="C162" s="215"/>
      <c r="D162" s="196" t="s">
        <v>165</v>
      </c>
      <c r="E162" s="216" t="s">
        <v>19</v>
      </c>
      <c r="F162" s="217" t="s">
        <v>167</v>
      </c>
      <c r="G162" s="215"/>
      <c r="H162" s="218">
        <v>0.662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165</v>
      </c>
      <c r="AU162" s="224" t="s">
        <v>159</v>
      </c>
      <c r="AV162" s="14" t="s">
        <v>159</v>
      </c>
      <c r="AW162" s="14" t="s">
        <v>32</v>
      </c>
      <c r="AX162" s="14" t="s">
        <v>70</v>
      </c>
      <c r="AY162" s="224" t="s">
        <v>150</v>
      </c>
    </row>
    <row r="163" spans="2:51" s="16" customFormat="1" ht="12">
      <c r="B163" s="235"/>
      <c r="C163" s="236"/>
      <c r="D163" s="196" t="s">
        <v>165</v>
      </c>
      <c r="E163" s="237" t="s">
        <v>19</v>
      </c>
      <c r="F163" s="238" t="s">
        <v>223</v>
      </c>
      <c r="G163" s="236"/>
      <c r="H163" s="239">
        <v>0.662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165</v>
      </c>
      <c r="AU163" s="245" t="s">
        <v>159</v>
      </c>
      <c r="AV163" s="16" t="s">
        <v>158</v>
      </c>
      <c r="AW163" s="16" t="s">
        <v>32</v>
      </c>
      <c r="AX163" s="16" t="s">
        <v>77</v>
      </c>
      <c r="AY163" s="245" t="s">
        <v>150</v>
      </c>
    </row>
    <row r="164" spans="1:65" s="2" customFormat="1" ht="24.2" customHeight="1">
      <c r="A164" s="37"/>
      <c r="B164" s="38"/>
      <c r="C164" s="182" t="s">
        <v>224</v>
      </c>
      <c r="D164" s="182" t="s">
        <v>154</v>
      </c>
      <c r="E164" s="183" t="s">
        <v>225</v>
      </c>
      <c r="F164" s="184" t="s">
        <v>226</v>
      </c>
      <c r="G164" s="185" t="s">
        <v>197</v>
      </c>
      <c r="H164" s="186">
        <v>0.737</v>
      </c>
      <c r="I164" s="187"/>
      <c r="J164" s="188">
        <f>ROUND(I164*H164,2)</f>
        <v>0</v>
      </c>
      <c r="K164" s="189"/>
      <c r="L164" s="42"/>
      <c r="M164" s="190" t="s">
        <v>19</v>
      </c>
      <c r="N164" s="191" t="s">
        <v>41</v>
      </c>
      <c r="O164" s="67"/>
      <c r="P164" s="192">
        <f>O164*H164</f>
        <v>0</v>
      </c>
      <c r="Q164" s="192">
        <v>1.09</v>
      </c>
      <c r="R164" s="192">
        <f>Q164*H164</f>
        <v>0.8033300000000001</v>
      </c>
      <c r="S164" s="192">
        <v>0</v>
      </c>
      <c r="T164" s="19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4" t="s">
        <v>158</v>
      </c>
      <c r="AT164" s="194" t="s">
        <v>154</v>
      </c>
      <c r="AU164" s="194" t="s">
        <v>159</v>
      </c>
      <c r="AY164" s="20" t="s">
        <v>150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20" t="s">
        <v>77</v>
      </c>
      <c r="BK164" s="195">
        <f>ROUND(I164*H164,2)</f>
        <v>0</v>
      </c>
      <c r="BL164" s="20" t="s">
        <v>158</v>
      </c>
      <c r="BM164" s="194" t="s">
        <v>227</v>
      </c>
    </row>
    <row r="165" spans="1:47" s="2" customFormat="1" ht="19.5">
      <c r="A165" s="37"/>
      <c r="B165" s="38"/>
      <c r="C165" s="39"/>
      <c r="D165" s="196" t="s">
        <v>161</v>
      </c>
      <c r="E165" s="39"/>
      <c r="F165" s="197" t="s">
        <v>228</v>
      </c>
      <c r="G165" s="39"/>
      <c r="H165" s="39"/>
      <c r="I165" s="198"/>
      <c r="J165" s="39"/>
      <c r="K165" s="39"/>
      <c r="L165" s="42"/>
      <c r="M165" s="199"/>
      <c r="N165" s="200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161</v>
      </c>
      <c r="AU165" s="20" t="s">
        <v>159</v>
      </c>
    </row>
    <row r="166" spans="1:47" s="2" customFormat="1" ht="12">
      <c r="A166" s="37"/>
      <c r="B166" s="38"/>
      <c r="C166" s="39"/>
      <c r="D166" s="201" t="s">
        <v>163</v>
      </c>
      <c r="E166" s="39"/>
      <c r="F166" s="202" t="s">
        <v>229</v>
      </c>
      <c r="G166" s="39"/>
      <c r="H166" s="39"/>
      <c r="I166" s="198"/>
      <c r="J166" s="39"/>
      <c r="K166" s="39"/>
      <c r="L166" s="42"/>
      <c r="M166" s="199"/>
      <c r="N166" s="200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163</v>
      </c>
      <c r="AU166" s="20" t="s">
        <v>159</v>
      </c>
    </row>
    <row r="167" spans="2:51" s="15" customFormat="1" ht="12">
      <c r="B167" s="225"/>
      <c r="C167" s="226"/>
      <c r="D167" s="196" t="s">
        <v>165</v>
      </c>
      <c r="E167" s="227" t="s">
        <v>19</v>
      </c>
      <c r="F167" s="228" t="s">
        <v>230</v>
      </c>
      <c r="G167" s="226"/>
      <c r="H167" s="227" t="s">
        <v>19</v>
      </c>
      <c r="I167" s="229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165</v>
      </c>
      <c r="AU167" s="234" t="s">
        <v>159</v>
      </c>
      <c r="AV167" s="15" t="s">
        <v>77</v>
      </c>
      <c r="AW167" s="15" t="s">
        <v>32</v>
      </c>
      <c r="AX167" s="15" t="s">
        <v>70</v>
      </c>
      <c r="AY167" s="234" t="s">
        <v>150</v>
      </c>
    </row>
    <row r="168" spans="2:51" s="13" customFormat="1" ht="12">
      <c r="B168" s="203"/>
      <c r="C168" s="204"/>
      <c r="D168" s="196" t="s">
        <v>165</v>
      </c>
      <c r="E168" s="205" t="s">
        <v>19</v>
      </c>
      <c r="F168" s="206" t="s">
        <v>231</v>
      </c>
      <c r="G168" s="204"/>
      <c r="H168" s="207">
        <v>0.379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165</v>
      </c>
      <c r="AU168" s="213" t="s">
        <v>159</v>
      </c>
      <c r="AV168" s="13" t="s">
        <v>79</v>
      </c>
      <c r="AW168" s="13" t="s">
        <v>32</v>
      </c>
      <c r="AX168" s="13" t="s">
        <v>70</v>
      </c>
      <c r="AY168" s="213" t="s">
        <v>150</v>
      </c>
    </row>
    <row r="169" spans="2:51" s="14" customFormat="1" ht="12">
      <c r="B169" s="214"/>
      <c r="C169" s="215"/>
      <c r="D169" s="196" t="s">
        <v>165</v>
      </c>
      <c r="E169" s="216" t="s">
        <v>19</v>
      </c>
      <c r="F169" s="217" t="s">
        <v>167</v>
      </c>
      <c r="G169" s="215"/>
      <c r="H169" s="218">
        <v>0.379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165</v>
      </c>
      <c r="AU169" s="224" t="s">
        <v>159</v>
      </c>
      <c r="AV169" s="14" t="s">
        <v>159</v>
      </c>
      <c r="AW169" s="14" t="s">
        <v>32</v>
      </c>
      <c r="AX169" s="14" t="s">
        <v>70</v>
      </c>
      <c r="AY169" s="224" t="s">
        <v>150</v>
      </c>
    </row>
    <row r="170" spans="2:51" s="13" customFormat="1" ht="12">
      <c r="B170" s="203"/>
      <c r="C170" s="204"/>
      <c r="D170" s="196" t="s">
        <v>165</v>
      </c>
      <c r="E170" s="205" t="s">
        <v>19</v>
      </c>
      <c r="F170" s="206" t="s">
        <v>232</v>
      </c>
      <c r="G170" s="204"/>
      <c r="H170" s="207">
        <v>0.358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165</v>
      </c>
      <c r="AU170" s="213" t="s">
        <v>159</v>
      </c>
      <c r="AV170" s="13" t="s">
        <v>79</v>
      </c>
      <c r="AW170" s="13" t="s">
        <v>32</v>
      </c>
      <c r="AX170" s="13" t="s">
        <v>70</v>
      </c>
      <c r="AY170" s="213" t="s">
        <v>150</v>
      </c>
    </row>
    <row r="171" spans="2:51" s="14" customFormat="1" ht="12">
      <c r="B171" s="214"/>
      <c r="C171" s="215"/>
      <c r="D171" s="196" t="s">
        <v>165</v>
      </c>
      <c r="E171" s="216" t="s">
        <v>19</v>
      </c>
      <c r="F171" s="217" t="s">
        <v>167</v>
      </c>
      <c r="G171" s="215"/>
      <c r="H171" s="218">
        <v>0.358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165</v>
      </c>
      <c r="AU171" s="224" t="s">
        <v>159</v>
      </c>
      <c r="AV171" s="14" t="s">
        <v>159</v>
      </c>
      <c r="AW171" s="14" t="s">
        <v>32</v>
      </c>
      <c r="AX171" s="14" t="s">
        <v>70</v>
      </c>
      <c r="AY171" s="224" t="s">
        <v>150</v>
      </c>
    </row>
    <row r="172" spans="2:51" s="16" customFormat="1" ht="12">
      <c r="B172" s="235"/>
      <c r="C172" s="236"/>
      <c r="D172" s="196" t="s">
        <v>165</v>
      </c>
      <c r="E172" s="237" t="s">
        <v>19</v>
      </c>
      <c r="F172" s="238" t="s">
        <v>223</v>
      </c>
      <c r="G172" s="236"/>
      <c r="H172" s="239">
        <v>0.737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165</v>
      </c>
      <c r="AU172" s="245" t="s">
        <v>159</v>
      </c>
      <c r="AV172" s="16" t="s">
        <v>158</v>
      </c>
      <c r="AW172" s="16" t="s">
        <v>32</v>
      </c>
      <c r="AX172" s="16" t="s">
        <v>77</v>
      </c>
      <c r="AY172" s="245" t="s">
        <v>150</v>
      </c>
    </row>
    <row r="173" spans="1:65" s="2" customFormat="1" ht="24.2" customHeight="1">
      <c r="A173" s="37"/>
      <c r="B173" s="38"/>
      <c r="C173" s="246" t="s">
        <v>233</v>
      </c>
      <c r="D173" s="246" t="s">
        <v>234</v>
      </c>
      <c r="E173" s="247" t="s">
        <v>235</v>
      </c>
      <c r="F173" s="248" t="s">
        <v>236</v>
      </c>
      <c r="G173" s="249" t="s">
        <v>197</v>
      </c>
      <c r="H173" s="250">
        <v>0.811</v>
      </c>
      <c r="I173" s="251"/>
      <c r="J173" s="252">
        <f>ROUND(I173*H173,2)</f>
        <v>0</v>
      </c>
      <c r="K173" s="253"/>
      <c r="L173" s="254"/>
      <c r="M173" s="255" t="s">
        <v>19</v>
      </c>
      <c r="N173" s="256" t="s">
        <v>41</v>
      </c>
      <c r="O173" s="67"/>
      <c r="P173" s="192">
        <f>O173*H173</f>
        <v>0</v>
      </c>
      <c r="Q173" s="192">
        <v>1</v>
      </c>
      <c r="R173" s="192">
        <f>Q173*H173</f>
        <v>0.811</v>
      </c>
      <c r="S173" s="192">
        <v>0</v>
      </c>
      <c r="T173" s="19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4" t="s">
        <v>215</v>
      </c>
      <c r="AT173" s="194" t="s">
        <v>234</v>
      </c>
      <c r="AU173" s="194" t="s">
        <v>159</v>
      </c>
      <c r="AY173" s="20" t="s">
        <v>150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20" t="s">
        <v>77</v>
      </c>
      <c r="BK173" s="195">
        <f>ROUND(I173*H173,2)</f>
        <v>0</v>
      </c>
      <c r="BL173" s="20" t="s">
        <v>158</v>
      </c>
      <c r="BM173" s="194" t="s">
        <v>237</v>
      </c>
    </row>
    <row r="174" spans="1:47" s="2" customFormat="1" ht="12">
      <c r="A174" s="37"/>
      <c r="B174" s="38"/>
      <c r="C174" s="39"/>
      <c r="D174" s="196" t="s">
        <v>161</v>
      </c>
      <c r="E174" s="39"/>
      <c r="F174" s="197" t="s">
        <v>236</v>
      </c>
      <c r="G174" s="39"/>
      <c r="H174" s="39"/>
      <c r="I174" s="198"/>
      <c r="J174" s="39"/>
      <c r="K174" s="39"/>
      <c r="L174" s="42"/>
      <c r="M174" s="199"/>
      <c r="N174" s="200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161</v>
      </c>
      <c r="AU174" s="20" t="s">
        <v>159</v>
      </c>
    </row>
    <row r="175" spans="2:51" s="15" customFormat="1" ht="12">
      <c r="B175" s="225"/>
      <c r="C175" s="226"/>
      <c r="D175" s="196" t="s">
        <v>165</v>
      </c>
      <c r="E175" s="227" t="s">
        <v>19</v>
      </c>
      <c r="F175" s="228" t="s">
        <v>230</v>
      </c>
      <c r="G175" s="226"/>
      <c r="H175" s="227" t="s">
        <v>19</v>
      </c>
      <c r="I175" s="229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165</v>
      </c>
      <c r="AU175" s="234" t="s">
        <v>159</v>
      </c>
      <c r="AV175" s="15" t="s">
        <v>77</v>
      </c>
      <c r="AW175" s="15" t="s">
        <v>32</v>
      </c>
      <c r="AX175" s="15" t="s">
        <v>70</v>
      </c>
      <c r="AY175" s="234" t="s">
        <v>150</v>
      </c>
    </row>
    <row r="176" spans="2:51" s="13" customFormat="1" ht="12">
      <c r="B176" s="203"/>
      <c r="C176" s="204"/>
      <c r="D176" s="196" t="s">
        <v>165</v>
      </c>
      <c r="E176" s="205" t="s">
        <v>19</v>
      </c>
      <c r="F176" s="206" t="s">
        <v>231</v>
      </c>
      <c r="G176" s="204"/>
      <c r="H176" s="207">
        <v>0.379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165</v>
      </c>
      <c r="AU176" s="213" t="s">
        <v>159</v>
      </c>
      <c r="AV176" s="13" t="s">
        <v>79</v>
      </c>
      <c r="AW176" s="13" t="s">
        <v>32</v>
      </c>
      <c r="AX176" s="13" t="s">
        <v>70</v>
      </c>
      <c r="AY176" s="213" t="s">
        <v>150</v>
      </c>
    </row>
    <row r="177" spans="2:51" s="14" customFormat="1" ht="12">
      <c r="B177" s="214"/>
      <c r="C177" s="215"/>
      <c r="D177" s="196" t="s">
        <v>165</v>
      </c>
      <c r="E177" s="216" t="s">
        <v>19</v>
      </c>
      <c r="F177" s="217" t="s">
        <v>167</v>
      </c>
      <c r="G177" s="215"/>
      <c r="H177" s="218">
        <v>0.379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165</v>
      </c>
      <c r="AU177" s="224" t="s">
        <v>159</v>
      </c>
      <c r="AV177" s="14" t="s">
        <v>159</v>
      </c>
      <c r="AW177" s="14" t="s">
        <v>32</v>
      </c>
      <c r="AX177" s="14" t="s">
        <v>70</v>
      </c>
      <c r="AY177" s="224" t="s">
        <v>150</v>
      </c>
    </row>
    <row r="178" spans="2:51" s="13" customFormat="1" ht="12">
      <c r="B178" s="203"/>
      <c r="C178" s="204"/>
      <c r="D178" s="196" t="s">
        <v>165</v>
      </c>
      <c r="E178" s="205" t="s">
        <v>19</v>
      </c>
      <c r="F178" s="206" t="s">
        <v>232</v>
      </c>
      <c r="G178" s="204"/>
      <c r="H178" s="207">
        <v>0.358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165</v>
      </c>
      <c r="AU178" s="213" t="s">
        <v>159</v>
      </c>
      <c r="AV178" s="13" t="s">
        <v>79</v>
      </c>
      <c r="AW178" s="13" t="s">
        <v>32</v>
      </c>
      <c r="AX178" s="13" t="s">
        <v>70</v>
      </c>
      <c r="AY178" s="213" t="s">
        <v>150</v>
      </c>
    </row>
    <row r="179" spans="2:51" s="14" customFormat="1" ht="12">
      <c r="B179" s="214"/>
      <c r="C179" s="215"/>
      <c r="D179" s="196" t="s">
        <v>165</v>
      </c>
      <c r="E179" s="216" t="s">
        <v>19</v>
      </c>
      <c r="F179" s="217" t="s">
        <v>167</v>
      </c>
      <c r="G179" s="215"/>
      <c r="H179" s="218">
        <v>0.358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165</v>
      </c>
      <c r="AU179" s="224" t="s">
        <v>159</v>
      </c>
      <c r="AV179" s="14" t="s">
        <v>159</v>
      </c>
      <c r="AW179" s="14" t="s">
        <v>32</v>
      </c>
      <c r="AX179" s="14" t="s">
        <v>70</v>
      </c>
      <c r="AY179" s="224" t="s">
        <v>150</v>
      </c>
    </row>
    <row r="180" spans="2:51" s="16" customFormat="1" ht="12">
      <c r="B180" s="235"/>
      <c r="C180" s="236"/>
      <c r="D180" s="196" t="s">
        <v>165</v>
      </c>
      <c r="E180" s="237" t="s">
        <v>19</v>
      </c>
      <c r="F180" s="238" t="s">
        <v>223</v>
      </c>
      <c r="G180" s="236"/>
      <c r="H180" s="239">
        <v>0.737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165</v>
      </c>
      <c r="AU180" s="245" t="s">
        <v>159</v>
      </c>
      <c r="AV180" s="16" t="s">
        <v>158</v>
      </c>
      <c r="AW180" s="16" t="s">
        <v>32</v>
      </c>
      <c r="AX180" s="16" t="s">
        <v>70</v>
      </c>
      <c r="AY180" s="245" t="s">
        <v>150</v>
      </c>
    </row>
    <row r="181" spans="2:51" s="13" customFormat="1" ht="12">
      <c r="B181" s="203"/>
      <c r="C181" s="204"/>
      <c r="D181" s="196" t="s">
        <v>165</v>
      </c>
      <c r="E181" s="205" t="s">
        <v>19</v>
      </c>
      <c r="F181" s="206" t="s">
        <v>238</v>
      </c>
      <c r="G181" s="204"/>
      <c r="H181" s="207">
        <v>0.811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165</v>
      </c>
      <c r="AU181" s="213" t="s">
        <v>159</v>
      </c>
      <c r="AV181" s="13" t="s">
        <v>79</v>
      </c>
      <c r="AW181" s="13" t="s">
        <v>32</v>
      </c>
      <c r="AX181" s="13" t="s">
        <v>77</v>
      </c>
      <c r="AY181" s="213" t="s">
        <v>150</v>
      </c>
    </row>
    <row r="182" spans="2:63" s="12" customFormat="1" ht="20.85" customHeight="1">
      <c r="B182" s="166"/>
      <c r="C182" s="167"/>
      <c r="D182" s="168" t="s">
        <v>69</v>
      </c>
      <c r="E182" s="180" t="s">
        <v>239</v>
      </c>
      <c r="F182" s="180" t="s">
        <v>240</v>
      </c>
      <c r="G182" s="167"/>
      <c r="H182" s="167"/>
      <c r="I182" s="170"/>
      <c r="J182" s="181">
        <f>BK182</f>
        <v>0</v>
      </c>
      <c r="K182" s="167"/>
      <c r="L182" s="172"/>
      <c r="M182" s="173"/>
      <c r="N182" s="174"/>
      <c r="O182" s="174"/>
      <c r="P182" s="175">
        <f>SUM(P183:P188)</f>
        <v>0</v>
      </c>
      <c r="Q182" s="174"/>
      <c r="R182" s="175">
        <f>SUM(R183:R188)</f>
        <v>0.49177679999999996</v>
      </c>
      <c r="S182" s="174"/>
      <c r="T182" s="176">
        <f>SUM(T183:T188)</f>
        <v>0</v>
      </c>
      <c r="AR182" s="177" t="s">
        <v>77</v>
      </c>
      <c r="AT182" s="178" t="s">
        <v>69</v>
      </c>
      <c r="AU182" s="178" t="s">
        <v>79</v>
      </c>
      <c r="AY182" s="177" t="s">
        <v>150</v>
      </c>
      <c r="BK182" s="179">
        <f>SUM(BK183:BK188)</f>
        <v>0</v>
      </c>
    </row>
    <row r="183" spans="1:65" s="2" customFormat="1" ht="24.2" customHeight="1">
      <c r="A183" s="37"/>
      <c r="B183" s="38"/>
      <c r="C183" s="182" t="s">
        <v>241</v>
      </c>
      <c r="D183" s="182" t="s">
        <v>154</v>
      </c>
      <c r="E183" s="183" t="s">
        <v>242</v>
      </c>
      <c r="F183" s="184" t="s">
        <v>243</v>
      </c>
      <c r="G183" s="185" t="s">
        <v>244</v>
      </c>
      <c r="H183" s="186">
        <v>2.76</v>
      </c>
      <c r="I183" s="187"/>
      <c r="J183" s="188">
        <f>ROUND(I183*H183,2)</f>
        <v>0</v>
      </c>
      <c r="K183" s="189"/>
      <c r="L183" s="42"/>
      <c r="M183" s="190" t="s">
        <v>19</v>
      </c>
      <c r="N183" s="191" t="s">
        <v>41</v>
      </c>
      <c r="O183" s="67"/>
      <c r="P183" s="192">
        <f>O183*H183</f>
        <v>0</v>
      </c>
      <c r="Q183" s="192">
        <v>0.17818</v>
      </c>
      <c r="R183" s="192">
        <f>Q183*H183</f>
        <v>0.49177679999999996</v>
      </c>
      <c r="S183" s="192">
        <v>0</v>
      </c>
      <c r="T183" s="19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4" t="s">
        <v>158</v>
      </c>
      <c r="AT183" s="194" t="s">
        <v>154</v>
      </c>
      <c r="AU183" s="194" t="s">
        <v>159</v>
      </c>
      <c r="AY183" s="20" t="s">
        <v>150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20" t="s">
        <v>77</v>
      </c>
      <c r="BK183" s="195">
        <f>ROUND(I183*H183,2)</f>
        <v>0</v>
      </c>
      <c r="BL183" s="20" t="s">
        <v>158</v>
      </c>
      <c r="BM183" s="194" t="s">
        <v>245</v>
      </c>
    </row>
    <row r="184" spans="1:47" s="2" customFormat="1" ht="19.5">
      <c r="A184" s="37"/>
      <c r="B184" s="38"/>
      <c r="C184" s="39"/>
      <c r="D184" s="196" t="s">
        <v>161</v>
      </c>
      <c r="E184" s="39"/>
      <c r="F184" s="197" t="s">
        <v>246</v>
      </c>
      <c r="G184" s="39"/>
      <c r="H184" s="39"/>
      <c r="I184" s="198"/>
      <c r="J184" s="39"/>
      <c r="K184" s="39"/>
      <c r="L184" s="42"/>
      <c r="M184" s="199"/>
      <c r="N184" s="200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161</v>
      </c>
      <c r="AU184" s="20" t="s">
        <v>159</v>
      </c>
    </row>
    <row r="185" spans="1:47" s="2" customFormat="1" ht="12">
      <c r="A185" s="37"/>
      <c r="B185" s="38"/>
      <c r="C185" s="39"/>
      <c r="D185" s="201" t="s">
        <v>163</v>
      </c>
      <c r="E185" s="39"/>
      <c r="F185" s="202" t="s">
        <v>247</v>
      </c>
      <c r="G185" s="39"/>
      <c r="H185" s="39"/>
      <c r="I185" s="198"/>
      <c r="J185" s="39"/>
      <c r="K185" s="39"/>
      <c r="L185" s="42"/>
      <c r="M185" s="199"/>
      <c r="N185" s="200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163</v>
      </c>
      <c r="AU185" s="20" t="s">
        <v>159</v>
      </c>
    </row>
    <row r="186" spans="2:51" s="13" customFormat="1" ht="12">
      <c r="B186" s="203"/>
      <c r="C186" s="204"/>
      <c r="D186" s="196" t="s">
        <v>165</v>
      </c>
      <c r="E186" s="205" t="s">
        <v>19</v>
      </c>
      <c r="F186" s="206" t="s">
        <v>248</v>
      </c>
      <c r="G186" s="204"/>
      <c r="H186" s="207">
        <v>2.76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165</v>
      </c>
      <c r="AU186" s="213" t="s">
        <v>159</v>
      </c>
      <c r="AV186" s="13" t="s">
        <v>79</v>
      </c>
      <c r="AW186" s="13" t="s">
        <v>32</v>
      </c>
      <c r="AX186" s="13" t="s">
        <v>70</v>
      </c>
      <c r="AY186" s="213" t="s">
        <v>150</v>
      </c>
    </row>
    <row r="187" spans="2:51" s="14" customFormat="1" ht="12">
      <c r="B187" s="214"/>
      <c r="C187" s="215"/>
      <c r="D187" s="196" t="s">
        <v>165</v>
      </c>
      <c r="E187" s="216" t="s">
        <v>19</v>
      </c>
      <c r="F187" s="217" t="s">
        <v>167</v>
      </c>
      <c r="G187" s="215"/>
      <c r="H187" s="218">
        <v>2.76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165</v>
      </c>
      <c r="AU187" s="224" t="s">
        <v>159</v>
      </c>
      <c r="AV187" s="14" t="s">
        <v>159</v>
      </c>
      <c r="AW187" s="14" t="s">
        <v>32</v>
      </c>
      <c r="AX187" s="14" t="s">
        <v>70</v>
      </c>
      <c r="AY187" s="224" t="s">
        <v>150</v>
      </c>
    </row>
    <row r="188" spans="2:51" s="16" customFormat="1" ht="12">
      <c r="B188" s="235"/>
      <c r="C188" s="236"/>
      <c r="D188" s="196" t="s">
        <v>165</v>
      </c>
      <c r="E188" s="237" t="s">
        <v>19</v>
      </c>
      <c r="F188" s="238" t="s">
        <v>223</v>
      </c>
      <c r="G188" s="236"/>
      <c r="H188" s="239">
        <v>2.76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165</v>
      </c>
      <c r="AU188" s="245" t="s">
        <v>159</v>
      </c>
      <c r="AV188" s="16" t="s">
        <v>158</v>
      </c>
      <c r="AW188" s="16" t="s">
        <v>32</v>
      </c>
      <c r="AX188" s="16" t="s">
        <v>77</v>
      </c>
      <c r="AY188" s="245" t="s">
        <v>150</v>
      </c>
    </row>
    <row r="189" spans="2:63" s="12" customFormat="1" ht="22.9" customHeight="1">
      <c r="B189" s="166"/>
      <c r="C189" s="167"/>
      <c r="D189" s="168" t="s">
        <v>69</v>
      </c>
      <c r="E189" s="180" t="s">
        <v>158</v>
      </c>
      <c r="F189" s="180" t="s">
        <v>249</v>
      </c>
      <c r="G189" s="167"/>
      <c r="H189" s="167"/>
      <c r="I189" s="170"/>
      <c r="J189" s="181">
        <f>BK189</f>
        <v>0</v>
      </c>
      <c r="K189" s="167"/>
      <c r="L189" s="172"/>
      <c r="M189" s="173"/>
      <c r="N189" s="174"/>
      <c r="O189" s="174"/>
      <c r="P189" s="175">
        <f>P190</f>
        <v>0</v>
      </c>
      <c r="Q189" s="174"/>
      <c r="R189" s="175">
        <f>R190</f>
        <v>0.007245000000000001</v>
      </c>
      <c r="S189" s="174"/>
      <c r="T189" s="176">
        <f>T190</f>
        <v>0</v>
      </c>
      <c r="AR189" s="177" t="s">
        <v>77</v>
      </c>
      <c r="AT189" s="178" t="s">
        <v>69</v>
      </c>
      <c r="AU189" s="178" t="s">
        <v>77</v>
      </c>
      <c r="AY189" s="177" t="s">
        <v>150</v>
      </c>
      <c r="BK189" s="179">
        <f>BK190</f>
        <v>0</v>
      </c>
    </row>
    <row r="190" spans="2:63" s="12" customFormat="1" ht="20.85" customHeight="1">
      <c r="B190" s="166"/>
      <c r="C190" s="167"/>
      <c r="D190" s="168" t="s">
        <v>69</v>
      </c>
      <c r="E190" s="180" t="s">
        <v>250</v>
      </c>
      <c r="F190" s="180" t="s">
        <v>251</v>
      </c>
      <c r="G190" s="167"/>
      <c r="H190" s="167"/>
      <c r="I190" s="170"/>
      <c r="J190" s="181">
        <f>BK190</f>
        <v>0</v>
      </c>
      <c r="K190" s="167"/>
      <c r="L190" s="172"/>
      <c r="M190" s="173"/>
      <c r="N190" s="174"/>
      <c r="O190" s="174"/>
      <c r="P190" s="175">
        <f>SUM(P191:P200)</f>
        <v>0</v>
      </c>
      <c r="Q190" s="174"/>
      <c r="R190" s="175">
        <f>SUM(R191:R200)</f>
        <v>0.007245000000000001</v>
      </c>
      <c r="S190" s="174"/>
      <c r="T190" s="176">
        <f>SUM(T191:T200)</f>
        <v>0</v>
      </c>
      <c r="AR190" s="177" t="s">
        <v>77</v>
      </c>
      <c r="AT190" s="178" t="s">
        <v>69</v>
      </c>
      <c r="AU190" s="178" t="s">
        <v>79</v>
      </c>
      <c r="AY190" s="177" t="s">
        <v>150</v>
      </c>
      <c r="BK190" s="179">
        <f>SUM(BK191:BK200)</f>
        <v>0</v>
      </c>
    </row>
    <row r="191" spans="1:65" s="2" customFormat="1" ht="33" customHeight="1">
      <c r="A191" s="37"/>
      <c r="B191" s="38"/>
      <c r="C191" s="182" t="s">
        <v>252</v>
      </c>
      <c r="D191" s="182" t="s">
        <v>154</v>
      </c>
      <c r="E191" s="183" t="s">
        <v>253</v>
      </c>
      <c r="F191" s="184" t="s">
        <v>254</v>
      </c>
      <c r="G191" s="185" t="s">
        <v>244</v>
      </c>
      <c r="H191" s="186">
        <v>4.5</v>
      </c>
      <c r="I191" s="187"/>
      <c r="J191" s="188">
        <f>ROUND(I191*H191,2)</f>
        <v>0</v>
      </c>
      <c r="K191" s="189"/>
      <c r="L191" s="42"/>
      <c r="M191" s="190" t="s">
        <v>19</v>
      </c>
      <c r="N191" s="191" t="s">
        <v>41</v>
      </c>
      <c r="O191" s="67"/>
      <c r="P191" s="192">
        <f>O191*H191</f>
        <v>0</v>
      </c>
      <c r="Q191" s="192">
        <v>0.00161</v>
      </c>
      <c r="R191" s="192">
        <f>Q191*H191</f>
        <v>0.007245000000000001</v>
      </c>
      <c r="S191" s="192">
        <v>0</v>
      </c>
      <c r="T191" s="19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4" t="s">
        <v>158</v>
      </c>
      <c r="AT191" s="194" t="s">
        <v>154</v>
      </c>
      <c r="AU191" s="194" t="s">
        <v>159</v>
      </c>
      <c r="AY191" s="20" t="s">
        <v>150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20" t="s">
        <v>77</v>
      </c>
      <c r="BK191" s="195">
        <f>ROUND(I191*H191,2)</f>
        <v>0</v>
      </c>
      <c r="BL191" s="20" t="s">
        <v>158</v>
      </c>
      <c r="BM191" s="194" t="s">
        <v>255</v>
      </c>
    </row>
    <row r="192" spans="1:47" s="2" customFormat="1" ht="19.5">
      <c r="A192" s="37"/>
      <c r="B192" s="38"/>
      <c r="C192" s="39"/>
      <c r="D192" s="196" t="s">
        <v>161</v>
      </c>
      <c r="E192" s="39"/>
      <c r="F192" s="197" t="s">
        <v>256</v>
      </c>
      <c r="G192" s="39"/>
      <c r="H192" s="39"/>
      <c r="I192" s="198"/>
      <c r="J192" s="39"/>
      <c r="K192" s="39"/>
      <c r="L192" s="42"/>
      <c r="M192" s="199"/>
      <c r="N192" s="200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161</v>
      </c>
      <c r="AU192" s="20" t="s">
        <v>159</v>
      </c>
    </row>
    <row r="193" spans="1:47" s="2" customFormat="1" ht="12">
      <c r="A193" s="37"/>
      <c r="B193" s="38"/>
      <c r="C193" s="39"/>
      <c r="D193" s="201" t="s">
        <v>163</v>
      </c>
      <c r="E193" s="39"/>
      <c r="F193" s="202" t="s">
        <v>257</v>
      </c>
      <c r="G193" s="39"/>
      <c r="H193" s="39"/>
      <c r="I193" s="198"/>
      <c r="J193" s="39"/>
      <c r="K193" s="39"/>
      <c r="L193" s="42"/>
      <c r="M193" s="199"/>
      <c r="N193" s="200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163</v>
      </c>
      <c r="AU193" s="20" t="s">
        <v>159</v>
      </c>
    </row>
    <row r="194" spans="2:51" s="13" customFormat="1" ht="12">
      <c r="B194" s="203"/>
      <c r="C194" s="204"/>
      <c r="D194" s="196" t="s">
        <v>165</v>
      </c>
      <c r="E194" s="205" t="s">
        <v>19</v>
      </c>
      <c r="F194" s="206" t="s">
        <v>258</v>
      </c>
      <c r="G194" s="204"/>
      <c r="H194" s="207">
        <v>4.5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165</v>
      </c>
      <c r="AU194" s="213" t="s">
        <v>159</v>
      </c>
      <c r="AV194" s="13" t="s">
        <v>79</v>
      </c>
      <c r="AW194" s="13" t="s">
        <v>32</v>
      </c>
      <c r="AX194" s="13" t="s">
        <v>70</v>
      </c>
      <c r="AY194" s="213" t="s">
        <v>150</v>
      </c>
    </row>
    <row r="195" spans="2:51" s="14" customFormat="1" ht="12">
      <c r="B195" s="214"/>
      <c r="C195" s="215"/>
      <c r="D195" s="196" t="s">
        <v>165</v>
      </c>
      <c r="E195" s="216" t="s">
        <v>19</v>
      </c>
      <c r="F195" s="217" t="s">
        <v>167</v>
      </c>
      <c r="G195" s="215"/>
      <c r="H195" s="218">
        <v>4.5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165</v>
      </c>
      <c r="AU195" s="224" t="s">
        <v>159</v>
      </c>
      <c r="AV195" s="14" t="s">
        <v>159</v>
      </c>
      <c r="AW195" s="14" t="s">
        <v>32</v>
      </c>
      <c r="AX195" s="14" t="s">
        <v>77</v>
      </c>
      <c r="AY195" s="224" t="s">
        <v>150</v>
      </c>
    </row>
    <row r="196" spans="1:65" s="2" customFormat="1" ht="33" customHeight="1">
      <c r="A196" s="37"/>
      <c r="B196" s="38"/>
      <c r="C196" s="182" t="s">
        <v>152</v>
      </c>
      <c r="D196" s="182" t="s">
        <v>154</v>
      </c>
      <c r="E196" s="183" t="s">
        <v>259</v>
      </c>
      <c r="F196" s="184" t="s">
        <v>260</v>
      </c>
      <c r="G196" s="185" t="s">
        <v>244</v>
      </c>
      <c r="H196" s="186">
        <v>4.5</v>
      </c>
      <c r="I196" s="187"/>
      <c r="J196" s="188">
        <f>ROUND(I196*H196,2)</f>
        <v>0</v>
      </c>
      <c r="K196" s="189"/>
      <c r="L196" s="42"/>
      <c r="M196" s="190" t="s">
        <v>19</v>
      </c>
      <c r="N196" s="191" t="s">
        <v>41</v>
      </c>
      <c r="O196" s="67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4" t="s">
        <v>158</v>
      </c>
      <c r="AT196" s="194" t="s">
        <v>154</v>
      </c>
      <c r="AU196" s="194" t="s">
        <v>159</v>
      </c>
      <c r="AY196" s="20" t="s">
        <v>150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20" t="s">
        <v>77</v>
      </c>
      <c r="BK196" s="195">
        <f>ROUND(I196*H196,2)</f>
        <v>0</v>
      </c>
      <c r="BL196" s="20" t="s">
        <v>158</v>
      </c>
      <c r="BM196" s="194" t="s">
        <v>261</v>
      </c>
    </row>
    <row r="197" spans="1:47" s="2" customFormat="1" ht="29.25">
      <c r="A197" s="37"/>
      <c r="B197" s="38"/>
      <c r="C197" s="39"/>
      <c r="D197" s="196" t="s">
        <v>161</v>
      </c>
      <c r="E197" s="39"/>
      <c r="F197" s="197" t="s">
        <v>262</v>
      </c>
      <c r="G197" s="39"/>
      <c r="H197" s="39"/>
      <c r="I197" s="198"/>
      <c r="J197" s="39"/>
      <c r="K197" s="39"/>
      <c r="L197" s="42"/>
      <c r="M197" s="199"/>
      <c r="N197" s="200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161</v>
      </c>
      <c r="AU197" s="20" t="s">
        <v>159</v>
      </c>
    </row>
    <row r="198" spans="1:47" s="2" customFormat="1" ht="12">
      <c r="A198" s="37"/>
      <c r="B198" s="38"/>
      <c r="C198" s="39"/>
      <c r="D198" s="201" t="s">
        <v>163</v>
      </c>
      <c r="E198" s="39"/>
      <c r="F198" s="202" t="s">
        <v>263</v>
      </c>
      <c r="G198" s="39"/>
      <c r="H198" s="39"/>
      <c r="I198" s="198"/>
      <c r="J198" s="39"/>
      <c r="K198" s="39"/>
      <c r="L198" s="42"/>
      <c r="M198" s="199"/>
      <c r="N198" s="200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163</v>
      </c>
      <c r="AU198" s="20" t="s">
        <v>159</v>
      </c>
    </row>
    <row r="199" spans="2:51" s="13" customFormat="1" ht="12">
      <c r="B199" s="203"/>
      <c r="C199" s="204"/>
      <c r="D199" s="196" t="s">
        <v>165</v>
      </c>
      <c r="E199" s="205" t="s">
        <v>19</v>
      </c>
      <c r="F199" s="206" t="s">
        <v>258</v>
      </c>
      <c r="G199" s="204"/>
      <c r="H199" s="207">
        <v>4.5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165</v>
      </c>
      <c r="AU199" s="213" t="s">
        <v>159</v>
      </c>
      <c r="AV199" s="13" t="s">
        <v>79</v>
      </c>
      <c r="AW199" s="13" t="s">
        <v>32</v>
      </c>
      <c r="AX199" s="13" t="s">
        <v>70</v>
      </c>
      <c r="AY199" s="213" t="s">
        <v>150</v>
      </c>
    </row>
    <row r="200" spans="2:51" s="14" customFormat="1" ht="12">
      <c r="B200" s="214"/>
      <c r="C200" s="215"/>
      <c r="D200" s="196" t="s">
        <v>165</v>
      </c>
      <c r="E200" s="216" t="s">
        <v>19</v>
      </c>
      <c r="F200" s="217" t="s">
        <v>167</v>
      </c>
      <c r="G200" s="215"/>
      <c r="H200" s="218">
        <v>4.5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165</v>
      </c>
      <c r="AU200" s="224" t="s">
        <v>159</v>
      </c>
      <c r="AV200" s="14" t="s">
        <v>159</v>
      </c>
      <c r="AW200" s="14" t="s">
        <v>32</v>
      </c>
      <c r="AX200" s="14" t="s">
        <v>77</v>
      </c>
      <c r="AY200" s="224" t="s">
        <v>150</v>
      </c>
    </row>
    <row r="201" spans="2:63" s="12" customFormat="1" ht="22.9" customHeight="1">
      <c r="B201" s="166"/>
      <c r="C201" s="167"/>
      <c r="D201" s="168" t="s">
        <v>69</v>
      </c>
      <c r="E201" s="180" t="s">
        <v>194</v>
      </c>
      <c r="F201" s="180" t="s">
        <v>264</v>
      </c>
      <c r="G201" s="167"/>
      <c r="H201" s="167"/>
      <c r="I201" s="170"/>
      <c r="J201" s="181">
        <f>BK201</f>
        <v>0</v>
      </c>
      <c r="K201" s="167"/>
      <c r="L201" s="172"/>
      <c r="M201" s="173"/>
      <c r="N201" s="174"/>
      <c r="O201" s="174"/>
      <c r="P201" s="175">
        <f>P202+P265</f>
        <v>0</v>
      </c>
      <c r="Q201" s="174"/>
      <c r="R201" s="175">
        <f>R202+R265</f>
        <v>2.7035539</v>
      </c>
      <c r="S201" s="174"/>
      <c r="T201" s="176">
        <f>T202+T265</f>
        <v>0</v>
      </c>
      <c r="AR201" s="177" t="s">
        <v>77</v>
      </c>
      <c r="AT201" s="178" t="s">
        <v>69</v>
      </c>
      <c r="AU201" s="178" t="s">
        <v>77</v>
      </c>
      <c r="AY201" s="177" t="s">
        <v>150</v>
      </c>
      <c r="BK201" s="179">
        <f>BK202+BK265</f>
        <v>0</v>
      </c>
    </row>
    <row r="202" spans="2:63" s="12" customFormat="1" ht="20.85" customHeight="1">
      <c r="B202" s="166"/>
      <c r="C202" s="167"/>
      <c r="D202" s="168" t="s">
        <v>69</v>
      </c>
      <c r="E202" s="180" t="s">
        <v>265</v>
      </c>
      <c r="F202" s="180" t="s">
        <v>266</v>
      </c>
      <c r="G202" s="167"/>
      <c r="H202" s="167"/>
      <c r="I202" s="170"/>
      <c r="J202" s="181">
        <f>BK202</f>
        <v>0</v>
      </c>
      <c r="K202" s="167"/>
      <c r="L202" s="172"/>
      <c r="M202" s="173"/>
      <c r="N202" s="174"/>
      <c r="O202" s="174"/>
      <c r="P202" s="175">
        <f>SUM(P203:P264)</f>
        <v>0</v>
      </c>
      <c r="Q202" s="174"/>
      <c r="R202" s="175">
        <f>SUM(R203:R264)</f>
        <v>1.26788754</v>
      </c>
      <c r="S202" s="174"/>
      <c r="T202" s="176">
        <f>SUM(T203:T264)</f>
        <v>0</v>
      </c>
      <c r="AR202" s="177" t="s">
        <v>77</v>
      </c>
      <c r="AT202" s="178" t="s">
        <v>69</v>
      </c>
      <c r="AU202" s="178" t="s">
        <v>79</v>
      </c>
      <c r="AY202" s="177" t="s">
        <v>150</v>
      </c>
      <c r="BK202" s="179">
        <f>SUM(BK203:BK264)</f>
        <v>0</v>
      </c>
    </row>
    <row r="203" spans="1:65" s="2" customFormat="1" ht="24.2" customHeight="1">
      <c r="A203" s="37"/>
      <c r="B203" s="38"/>
      <c r="C203" s="182" t="s">
        <v>267</v>
      </c>
      <c r="D203" s="182" t="s">
        <v>154</v>
      </c>
      <c r="E203" s="183" t="s">
        <v>268</v>
      </c>
      <c r="F203" s="184" t="s">
        <v>269</v>
      </c>
      <c r="G203" s="185" t="s">
        <v>244</v>
      </c>
      <c r="H203" s="186">
        <v>9.108</v>
      </c>
      <c r="I203" s="187"/>
      <c r="J203" s="188">
        <f>ROUND(I203*H203,2)</f>
        <v>0</v>
      </c>
      <c r="K203" s="189"/>
      <c r="L203" s="42"/>
      <c r="M203" s="190" t="s">
        <v>19</v>
      </c>
      <c r="N203" s="191" t="s">
        <v>41</v>
      </c>
      <c r="O203" s="67"/>
      <c r="P203" s="192">
        <f>O203*H203</f>
        <v>0</v>
      </c>
      <c r="Q203" s="192">
        <v>0.00735</v>
      </c>
      <c r="R203" s="192">
        <f>Q203*H203</f>
        <v>0.0669438</v>
      </c>
      <c r="S203" s="192">
        <v>0</v>
      </c>
      <c r="T203" s="19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4" t="s">
        <v>158</v>
      </c>
      <c r="AT203" s="194" t="s">
        <v>154</v>
      </c>
      <c r="AU203" s="194" t="s">
        <v>159</v>
      </c>
      <c r="AY203" s="20" t="s">
        <v>150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20" t="s">
        <v>77</v>
      </c>
      <c r="BK203" s="195">
        <f>ROUND(I203*H203,2)</f>
        <v>0</v>
      </c>
      <c r="BL203" s="20" t="s">
        <v>158</v>
      </c>
      <c r="BM203" s="194" t="s">
        <v>270</v>
      </c>
    </row>
    <row r="204" spans="1:47" s="2" customFormat="1" ht="19.5">
      <c r="A204" s="37"/>
      <c r="B204" s="38"/>
      <c r="C204" s="39"/>
      <c r="D204" s="196" t="s">
        <v>161</v>
      </c>
      <c r="E204" s="39"/>
      <c r="F204" s="197" t="s">
        <v>271</v>
      </c>
      <c r="G204" s="39"/>
      <c r="H204" s="39"/>
      <c r="I204" s="198"/>
      <c r="J204" s="39"/>
      <c r="K204" s="39"/>
      <c r="L204" s="42"/>
      <c r="M204" s="199"/>
      <c r="N204" s="200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20" t="s">
        <v>161</v>
      </c>
      <c r="AU204" s="20" t="s">
        <v>159</v>
      </c>
    </row>
    <row r="205" spans="1:47" s="2" customFormat="1" ht="12">
      <c r="A205" s="37"/>
      <c r="B205" s="38"/>
      <c r="C205" s="39"/>
      <c r="D205" s="201" t="s">
        <v>163</v>
      </c>
      <c r="E205" s="39"/>
      <c r="F205" s="202" t="s">
        <v>272</v>
      </c>
      <c r="G205" s="39"/>
      <c r="H205" s="39"/>
      <c r="I205" s="198"/>
      <c r="J205" s="39"/>
      <c r="K205" s="39"/>
      <c r="L205" s="42"/>
      <c r="M205" s="199"/>
      <c r="N205" s="200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163</v>
      </c>
      <c r="AU205" s="20" t="s">
        <v>159</v>
      </c>
    </row>
    <row r="206" spans="2:51" s="15" customFormat="1" ht="12">
      <c r="B206" s="225"/>
      <c r="C206" s="226"/>
      <c r="D206" s="196" t="s">
        <v>165</v>
      </c>
      <c r="E206" s="227" t="s">
        <v>19</v>
      </c>
      <c r="F206" s="228" t="s">
        <v>273</v>
      </c>
      <c r="G206" s="226"/>
      <c r="H206" s="227" t="s">
        <v>19</v>
      </c>
      <c r="I206" s="229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165</v>
      </c>
      <c r="AU206" s="234" t="s">
        <v>159</v>
      </c>
      <c r="AV206" s="15" t="s">
        <v>77</v>
      </c>
      <c r="AW206" s="15" t="s">
        <v>32</v>
      </c>
      <c r="AX206" s="15" t="s">
        <v>70</v>
      </c>
      <c r="AY206" s="234" t="s">
        <v>150</v>
      </c>
    </row>
    <row r="207" spans="2:51" s="13" customFormat="1" ht="12">
      <c r="B207" s="203"/>
      <c r="C207" s="204"/>
      <c r="D207" s="196" t="s">
        <v>165</v>
      </c>
      <c r="E207" s="205" t="s">
        <v>19</v>
      </c>
      <c r="F207" s="206" t="s">
        <v>274</v>
      </c>
      <c r="G207" s="204"/>
      <c r="H207" s="207">
        <v>8.28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165</v>
      </c>
      <c r="AU207" s="213" t="s">
        <v>159</v>
      </c>
      <c r="AV207" s="13" t="s">
        <v>79</v>
      </c>
      <c r="AW207" s="13" t="s">
        <v>32</v>
      </c>
      <c r="AX207" s="13" t="s">
        <v>70</v>
      </c>
      <c r="AY207" s="213" t="s">
        <v>150</v>
      </c>
    </row>
    <row r="208" spans="2:51" s="14" customFormat="1" ht="12">
      <c r="B208" s="214"/>
      <c r="C208" s="215"/>
      <c r="D208" s="196" t="s">
        <v>165</v>
      </c>
      <c r="E208" s="216" t="s">
        <v>19</v>
      </c>
      <c r="F208" s="217" t="s">
        <v>167</v>
      </c>
      <c r="G208" s="215"/>
      <c r="H208" s="218">
        <v>8.28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165</v>
      </c>
      <c r="AU208" s="224" t="s">
        <v>159</v>
      </c>
      <c r="AV208" s="14" t="s">
        <v>159</v>
      </c>
      <c r="AW208" s="14" t="s">
        <v>32</v>
      </c>
      <c r="AX208" s="14" t="s">
        <v>70</v>
      </c>
      <c r="AY208" s="224" t="s">
        <v>150</v>
      </c>
    </row>
    <row r="209" spans="2:51" s="16" customFormat="1" ht="12">
      <c r="B209" s="235"/>
      <c r="C209" s="236"/>
      <c r="D209" s="196" t="s">
        <v>165</v>
      </c>
      <c r="E209" s="237" t="s">
        <v>19</v>
      </c>
      <c r="F209" s="238" t="s">
        <v>223</v>
      </c>
      <c r="G209" s="236"/>
      <c r="H209" s="239">
        <v>8.28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165</v>
      </c>
      <c r="AU209" s="245" t="s">
        <v>159</v>
      </c>
      <c r="AV209" s="16" t="s">
        <v>158</v>
      </c>
      <c r="AW209" s="16" t="s">
        <v>32</v>
      </c>
      <c r="AX209" s="16" t="s">
        <v>70</v>
      </c>
      <c r="AY209" s="245" t="s">
        <v>150</v>
      </c>
    </row>
    <row r="210" spans="2:51" s="13" customFormat="1" ht="12">
      <c r="B210" s="203"/>
      <c r="C210" s="204"/>
      <c r="D210" s="196" t="s">
        <v>165</v>
      </c>
      <c r="E210" s="205" t="s">
        <v>19</v>
      </c>
      <c r="F210" s="206" t="s">
        <v>275</v>
      </c>
      <c r="G210" s="204"/>
      <c r="H210" s="207">
        <v>9.108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165</v>
      </c>
      <c r="AU210" s="213" t="s">
        <v>159</v>
      </c>
      <c r="AV210" s="13" t="s">
        <v>79</v>
      </c>
      <c r="AW210" s="13" t="s">
        <v>32</v>
      </c>
      <c r="AX210" s="13" t="s">
        <v>77</v>
      </c>
      <c r="AY210" s="213" t="s">
        <v>150</v>
      </c>
    </row>
    <row r="211" spans="1:65" s="2" customFormat="1" ht="24.2" customHeight="1">
      <c r="A211" s="37"/>
      <c r="B211" s="38"/>
      <c r="C211" s="182" t="s">
        <v>8</v>
      </c>
      <c r="D211" s="182" t="s">
        <v>154</v>
      </c>
      <c r="E211" s="183" t="s">
        <v>276</v>
      </c>
      <c r="F211" s="184" t="s">
        <v>277</v>
      </c>
      <c r="G211" s="185" t="s">
        <v>244</v>
      </c>
      <c r="H211" s="186">
        <v>9.108</v>
      </c>
      <c r="I211" s="187"/>
      <c r="J211" s="188">
        <f>ROUND(I211*H211,2)</f>
        <v>0</v>
      </c>
      <c r="K211" s="189"/>
      <c r="L211" s="42"/>
      <c r="M211" s="190" t="s">
        <v>19</v>
      </c>
      <c r="N211" s="191" t="s">
        <v>41</v>
      </c>
      <c r="O211" s="67"/>
      <c r="P211" s="192">
        <f>O211*H211</f>
        <v>0</v>
      </c>
      <c r="Q211" s="192">
        <v>0.00438</v>
      </c>
      <c r="R211" s="192">
        <f>Q211*H211</f>
        <v>0.039893040000000005</v>
      </c>
      <c r="S211" s="192">
        <v>0</v>
      </c>
      <c r="T211" s="19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4" t="s">
        <v>158</v>
      </c>
      <c r="AT211" s="194" t="s">
        <v>154</v>
      </c>
      <c r="AU211" s="194" t="s">
        <v>159</v>
      </c>
      <c r="AY211" s="20" t="s">
        <v>150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20" t="s">
        <v>77</v>
      </c>
      <c r="BK211" s="195">
        <f>ROUND(I211*H211,2)</f>
        <v>0</v>
      </c>
      <c r="BL211" s="20" t="s">
        <v>158</v>
      </c>
      <c r="BM211" s="194" t="s">
        <v>278</v>
      </c>
    </row>
    <row r="212" spans="1:47" s="2" customFormat="1" ht="19.5">
      <c r="A212" s="37"/>
      <c r="B212" s="38"/>
      <c r="C212" s="39"/>
      <c r="D212" s="196" t="s">
        <v>161</v>
      </c>
      <c r="E212" s="39"/>
      <c r="F212" s="197" t="s">
        <v>279</v>
      </c>
      <c r="G212" s="39"/>
      <c r="H212" s="39"/>
      <c r="I212" s="198"/>
      <c r="J212" s="39"/>
      <c r="K212" s="39"/>
      <c r="L212" s="42"/>
      <c r="M212" s="199"/>
      <c r="N212" s="200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161</v>
      </c>
      <c r="AU212" s="20" t="s">
        <v>159</v>
      </c>
    </row>
    <row r="213" spans="1:47" s="2" customFormat="1" ht="12">
      <c r="A213" s="37"/>
      <c r="B213" s="38"/>
      <c r="C213" s="39"/>
      <c r="D213" s="201" t="s">
        <v>163</v>
      </c>
      <c r="E213" s="39"/>
      <c r="F213" s="202" t="s">
        <v>280</v>
      </c>
      <c r="G213" s="39"/>
      <c r="H213" s="39"/>
      <c r="I213" s="198"/>
      <c r="J213" s="39"/>
      <c r="K213" s="39"/>
      <c r="L213" s="42"/>
      <c r="M213" s="199"/>
      <c r="N213" s="200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163</v>
      </c>
      <c r="AU213" s="20" t="s">
        <v>159</v>
      </c>
    </row>
    <row r="214" spans="2:51" s="15" customFormat="1" ht="12">
      <c r="B214" s="225"/>
      <c r="C214" s="226"/>
      <c r="D214" s="196" t="s">
        <v>165</v>
      </c>
      <c r="E214" s="227" t="s">
        <v>19</v>
      </c>
      <c r="F214" s="228" t="s">
        <v>273</v>
      </c>
      <c r="G214" s="226"/>
      <c r="H214" s="227" t="s">
        <v>19</v>
      </c>
      <c r="I214" s="229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165</v>
      </c>
      <c r="AU214" s="234" t="s">
        <v>159</v>
      </c>
      <c r="AV214" s="15" t="s">
        <v>77</v>
      </c>
      <c r="AW214" s="15" t="s">
        <v>32</v>
      </c>
      <c r="AX214" s="15" t="s">
        <v>70</v>
      </c>
      <c r="AY214" s="234" t="s">
        <v>150</v>
      </c>
    </row>
    <row r="215" spans="2:51" s="13" customFormat="1" ht="12">
      <c r="B215" s="203"/>
      <c r="C215" s="204"/>
      <c r="D215" s="196" t="s">
        <v>165</v>
      </c>
      <c r="E215" s="205" t="s">
        <v>19</v>
      </c>
      <c r="F215" s="206" t="s">
        <v>274</v>
      </c>
      <c r="G215" s="204"/>
      <c r="H215" s="207">
        <v>8.28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165</v>
      </c>
      <c r="AU215" s="213" t="s">
        <v>159</v>
      </c>
      <c r="AV215" s="13" t="s">
        <v>79</v>
      </c>
      <c r="AW215" s="13" t="s">
        <v>32</v>
      </c>
      <c r="AX215" s="13" t="s">
        <v>70</v>
      </c>
      <c r="AY215" s="213" t="s">
        <v>150</v>
      </c>
    </row>
    <row r="216" spans="2:51" s="14" customFormat="1" ht="12">
      <c r="B216" s="214"/>
      <c r="C216" s="215"/>
      <c r="D216" s="196" t="s">
        <v>165</v>
      </c>
      <c r="E216" s="216" t="s">
        <v>19</v>
      </c>
      <c r="F216" s="217" t="s">
        <v>167</v>
      </c>
      <c r="G216" s="215"/>
      <c r="H216" s="218">
        <v>8.28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165</v>
      </c>
      <c r="AU216" s="224" t="s">
        <v>159</v>
      </c>
      <c r="AV216" s="14" t="s">
        <v>159</v>
      </c>
      <c r="AW216" s="14" t="s">
        <v>32</v>
      </c>
      <c r="AX216" s="14" t="s">
        <v>70</v>
      </c>
      <c r="AY216" s="224" t="s">
        <v>150</v>
      </c>
    </row>
    <row r="217" spans="2:51" s="16" customFormat="1" ht="12">
      <c r="B217" s="235"/>
      <c r="C217" s="236"/>
      <c r="D217" s="196" t="s">
        <v>165</v>
      </c>
      <c r="E217" s="237" t="s">
        <v>19</v>
      </c>
      <c r="F217" s="238" t="s">
        <v>223</v>
      </c>
      <c r="G217" s="236"/>
      <c r="H217" s="239">
        <v>8.28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165</v>
      </c>
      <c r="AU217" s="245" t="s">
        <v>159</v>
      </c>
      <c r="AV217" s="16" t="s">
        <v>158</v>
      </c>
      <c r="AW217" s="16" t="s">
        <v>32</v>
      </c>
      <c r="AX217" s="16" t="s">
        <v>70</v>
      </c>
      <c r="AY217" s="245" t="s">
        <v>150</v>
      </c>
    </row>
    <row r="218" spans="2:51" s="13" customFormat="1" ht="12">
      <c r="B218" s="203"/>
      <c r="C218" s="204"/>
      <c r="D218" s="196" t="s">
        <v>165</v>
      </c>
      <c r="E218" s="205" t="s">
        <v>19</v>
      </c>
      <c r="F218" s="206" t="s">
        <v>275</v>
      </c>
      <c r="G218" s="204"/>
      <c r="H218" s="207">
        <v>9.108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165</v>
      </c>
      <c r="AU218" s="213" t="s">
        <v>159</v>
      </c>
      <c r="AV218" s="13" t="s">
        <v>79</v>
      </c>
      <c r="AW218" s="13" t="s">
        <v>32</v>
      </c>
      <c r="AX218" s="13" t="s">
        <v>77</v>
      </c>
      <c r="AY218" s="213" t="s">
        <v>150</v>
      </c>
    </row>
    <row r="219" spans="1:65" s="2" customFormat="1" ht="24.2" customHeight="1">
      <c r="A219" s="37"/>
      <c r="B219" s="38"/>
      <c r="C219" s="182" t="s">
        <v>168</v>
      </c>
      <c r="D219" s="182" t="s">
        <v>154</v>
      </c>
      <c r="E219" s="183" t="s">
        <v>281</v>
      </c>
      <c r="F219" s="184" t="s">
        <v>282</v>
      </c>
      <c r="G219" s="185" t="s">
        <v>244</v>
      </c>
      <c r="H219" s="186">
        <v>9.108</v>
      </c>
      <c r="I219" s="187"/>
      <c r="J219" s="188">
        <f>ROUND(I219*H219,2)</f>
        <v>0</v>
      </c>
      <c r="K219" s="189"/>
      <c r="L219" s="42"/>
      <c r="M219" s="190" t="s">
        <v>19</v>
      </c>
      <c r="N219" s="191" t="s">
        <v>41</v>
      </c>
      <c r="O219" s="67"/>
      <c r="P219" s="192">
        <f>O219*H219</f>
        <v>0</v>
      </c>
      <c r="Q219" s="192">
        <v>0.0247</v>
      </c>
      <c r="R219" s="192">
        <f>Q219*H219</f>
        <v>0.22496760000000002</v>
      </c>
      <c r="S219" s="192">
        <v>0</v>
      </c>
      <c r="T219" s="19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4" t="s">
        <v>158</v>
      </c>
      <c r="AT219" s="194" t="s">
        <v>154</v>
      </c>
      <c r="AU219" s="194" t="s">
        <v>159</v>
      </c>
      <c r="AY219" s="20" t="s">
        <v>150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20" t="s">
        <v>77</v>
      </c>
      <c r="BK219" s="195">
        <f>ROUND(I219*H219,2)</f>
        <v>0</v>
      </c>
      <c r="BL219" s="20" t="s">
        <v>158</v>
      </c>
      <c r="BM219" s="194" t="s">
        <v>283</v>
      </c>
    </row>
    <row r="220" spans="1:47" s="2" customFormat="1" ht="39">
      <c r="A220" s="37"/>
      <c r="B220" s="38"/>
      <c r="C220" s="39"/>
      <c r="D220" s="196" t="s">
        <v>161</v>
      </c>
      <c r="E220" s="39"/>
      <c r="F220" s="197" t="s">
        <v>284</v>
      </c>
      <c r="G220" s="39"/>
      <c r="H220" s="39"/>
      <c r="I220" s="198"/>
      <c r="J220" s="39"/>
      <c r="K220" s="39"/>
      <c r="L220" s="42"/>
      <c r="M220" s="199"/>
      <c r="N220" s="200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20" t="s">
        <v>161</v>
      </c>
      <c r="AU220" s="20" t="s">
        <v>159</v>
      </c>
    </row>
    <row r="221" spans="1:47" s="2" customFormat="1" ht="12">
      <c r="A221" s="37"/>
      <c r="B221" s="38"/>
      <c r="C221" s="39"/>
      <c r="D221" s="201" t="s">
        <v>163</v>
      </c>
      <c r="E221" s="39"/>
      <c r="F221" s="202" t="s">
        <v>285</v>
      </c>
      <c r="G221" s="39"/>
      <c r="H221" s="39"/>
      <c r="I221" s="198"/>
      <c r="J221" s="39"/>
      <c r="K221" s="39"/>
      <c r="L221" s="42"/>
      <c r="M221" s="199"/>
      <c r="N221" s="200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163</v>
      </c>
      <c r="AU221" s="20" t="s">
        <v>159</v>
      </c>
    </row>
    <row r="222" spans="2:51" s="15" customFormat="1" ht="12">
      <c r="B222" s="225"/>
      <c r="C222" s="226"/>
      <c r="D222" s="196" t="s">
        <v>165</v>
      </c>
      <c r="E222" s="227" t="s">
        <v>19</v>
      </c>
      <c r="F222" s="228" t="s">
        <v>273</v>
      </c>
      <c r="G222" s="226"/>
      <c r="H222" s="227" t="s">
        <v>19</v>
      </c>
      <c r="I222" s="229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165</v>
      </c>
      <c r="AU222" s="234" t="s">
        <v>159</v>
      </c>
      <c r="AV222" s="15" t="s">
        <v>77</v>
      </c>
      <c r="AW222" s="15" t="s">
        <v>32</v>
      </c>
      <c r="AX222" s="15" t="s">
        <v>70</v>
      </c>
      <c r="AY222" s="234" t="s">
        <v>150</v>
      </c>
    </row>
    <row r="223" spans="2:51" s="13" customFormat="1" ht="12">
      <c r="B223" s="203"/>
      <c r="C223" s="204"/>
      <c r="D223" s="196" t="s">
        <v>165</v>
      </c>
      <c r="E223" s="205" t="s">
        <v>19</v>
      </c>
      <c r="F223" s="206" t="s">
        <v>274</v>
      </c>
      <c r="G223" s="204"/>
      <c r="H223" s="207">
        <v>8.28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165</v>
      </c>
      <c r="AU223" s="213" t="s">
        <v>159</v>
      </c>
      <c r="AV223" s="13" t="s">
        <v>79</v>
      </c>
      <c r="AW223" s="13" t="s">
        <v>32</v>
      </c>
      <c r="AX223" s="13" t="s">
        <v>70</v>
      </c>
      <c r="AY223" s="213" t="s">
        <v>150</v>
      </c>
    </row>
    <row r="224" spans="2:51" s="14" customFormat="1" ht="12">
      <c r="B224" s="214"/>
      <c r="C224" s="215"/>
      <c r="D224" s="196" t="s">
        <v>165</v>
      </c>
      <c r="E224" s="216" t="s">
        <v>19</v>
      </c>
      <c r="F224" s="217" t="s">
        <v>167</v>
      </c>
      <c r="G224" s="215"/>
      <c r="H224" s="218">
        <v>8.28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165</v>
      </c>
      <c r="AU224" s="224" t="s">
        <v>159</v>
      </c>
      <c r="AV224" s="14" t="s">
        <v>159</v>
      </c>
      <c r="AW224" s="14" t="s">
        <v>32</v>
      </c>
      <c r="AX224" s="14" t="s">
        <v>70</v>
      </c>
      <c r="AY224" s="224" t="s">
        <v>150</v>
      </c>
    </row>
    <row r="225" spans="2:51" s="16" customFormat="1" ht="12">
      <c r="B225" s="235"/>
      <c r="C225" s="236"/>
      <c r="D225" s="196" t="s">
        <v>165</v>
      </c>
      <c r="E225" s="237" t="s">
        <v>19</v>
      </c>
      <c r="F225" s="238" t="s">
        <v>223</v>
      </c>
      <c r="G225" s="236"/>
      <c r="H225" s="239">
        <v>8.28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165</v>
      </c>
      <c r="AU225" s="245" t="s">
        <v>159</v>
      </c>
      <c r="AV225" s="16" t="s">
        <v>158</v>
      </c>
      <c r="AW225" s="16" t="s">
        <v>32</v>
      </c>
      <c r="AX225" s="16" t="s">
        <v>70</v>
      </c>
      <c r="AY225" s="245" t="s">
        <v>150</v>
      </c>
    </row>
    <row r="226" spans="2:51" s="13" customFormat="1" ht="12">
      <c r="B226" s="203"/>
      <c r="C226" s="204"/>
      <c r="D226" s="196" t="s">
        <v>165</v>
      </c>
      <c r="E226" s="205" t="s">
        <v>19</v>
      </c>
      <c r="F226" s="206" t="s">
        <v>275</v>
      </c>
      <c r="G226" s="204"/>
      <c r="H226" s="207">
        <v>9.108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165</v>
      </c>
      <c r="AU226" s="213" t="s">
        <v>159</v>
      </c>
      <c r="AV226" s="13" t="s">
        <v>79</v>
      </c>
      <c r="AW226" s="13" t="s">
        <v>32</v>
      </c>
      <c r="AX226" s="13" t="s">
        <v>77</v>
      </c>
      <c r="AY226" s="213" t="s">
        <v>150</v>
      </c>
    </row>
    <row r="227" spans="1:65" s="2" customFormat="1" ht="16.5" customHeight="1">
      <c r="A227" s="37"/>
      <c r="B227" s="38"/>
      <c r="C227" s="182" t="s">
        <v>186</v>
      </c>
      <c r="D227" s="182" t="s">
        <v>154</v>
      </c>
      <c r="E227" s="183" t="s">
        <v>286</v>
      </c>
      <c r="F227" s="184" t="s">
        <v>287</v>
      </c>
      <c r="G227" s="185" t="s">
        <v>244</v>
      </c>
      <c r="H227" s="186">
        <v>3.48</v>
      </c>
      <c r="I227" s="187"/>
      <c r="J227" s="188">
        <f>ROUND(I227*H227,2)</f>
        <v>0</v>
      </c>
      <c r="K227" s="189"/>
      <c r="L227" s="42"/>
      <c r="M227" s="190" t="s">
        <v>19</v>
      </c>
      <c r="N227" s="191" t="s">
        <v>41</v>
      </c>
      <c r="O227" s="67"/>
      <c r="P227" s="192">
        <f>O227*H227</f>
        <v>0</v>
      </c>
      <c r="Q227" s="192">
        <v>0.0426</v>
      </c>
      <c r="R227" s="192">
        <f>Q227*H227</f>
        <v>0.148248</v>
      </c>
      <c r="S227" s="192">
        <v>0</v>
      </c>
      <c r="T227" s="19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4" t="s">
        <v>158</v>
      </c>
      <c r="AT227" s="194" t="s">
        <v>154</v>
      </c>
      <c r="AU227" s="194" t="s">
        <v>159</v>
      </c>
      <c r="AY227" s="20" t="s">
        <v>150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20" t="s">
        <v>77</v>
      </c>
      <c r="BK227" s="195">
        <f>ROUND(I227*H227,2)</f>
        <v>0</v>
      </c>
      <c r="BL227" s="20" t="s">
        <v>158</v>
      </c>
      <c r="BM227" s="194" t="s">
        <v>288</v>
      </c>
    </row>
    <row r="228" spans="1:47" s="2" customFormat="1" ht="12">
      <c r="A228" s="37"/>
      <c r="B228" s="38"/>
      <c r="C228" s="39"/>
      <c r="D228" s="196" t="s">
        <v>161</v>
      </c>
      <c r="E228" s="39"/>
      <c r="F228" s="197" t="s">
        <v>289</v>
      </c>
      <c r="G228" s="39"/>
      <c r="H228" s="39"/>
      <c r="I228" s="198"/>
      <c r="J228" s="39"/>
      <c r="K228" s="39"/>
      <c r="L228" s="42"/>
      <c r="M228" s="199"/>
      <c r="N228" s="200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161</v>
      </c>
      <c r="AU228" s="20" t="s">
        <v>159</v>
      </c>
    </row>
    <row r="229" spans="1:47" s="2" customFormat="1" ht="12">
      <c r="A229" s="37"/>
      <c r="B229" s="38"/>
      <c r="C229" s="39"/>
      <c r="D229" s="201" t="s">
        <v>163</v>
      </c>
      <c r="E229" s="39"/>
      <c r="F229" s="202" t="s">
        <v>290</v>
      </c>
      <c r="G229" s="39"/>
      <c r="H229" s="39"/>
      <c r="I229" s="198"/>
      <c r="J229" s="39"/>
      <c r="K229" s="39"/>
      <c r="L229" s="42"/>
      <c r="M229" s="199"/>
      <c r="N229" s="200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163</v>
      </c>
      <c r="AU229" s="20" t="s">
        <v>159</v>
      </c>
    </row>
    <row r="230" spans="2:51" s="13" customFormat="1" ht="12">
      <c r="B230" s="203"/>
      <c r="C230" s="204"/>
      <c r="D230" s="196" t="s">
        <v>165</v>
      </c>
      <c r="E230" s="205" t="s">
        <v>19</v>
      </c>
      <c r="F230" s="206" t="s">
        <v>291</v>
      </c>
      <c r="G230" s="204"/>
      <c r="H230" s="207">
        <v>3.48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165</v>
      </c>
      <c r="AU230" s="213" t="s">
        <v>159</v>
      </c>
      <c r="AV230" s="13" t="s">
        <v>79</v>
      </c>
      <c r="AW230" s="13" t="s">
        <v>32</v>
      </c>
      <c r="AX230" s="13" t="s">
        <v>70</v>
      </c>
      <c r="AY230" s="213" t="s">
        <v>150</v>
      </c>
    </row>
    <row r="231" spans="2:51" s="14" customFormat="1" ht="12">
      <c r="B231" s="214"/>
      <c r="C231" s="215"/>
      <c r="D231" s="196" t="s">
        <v>165</v>
      </c>
      <c r="E231" s="216" t="s">
        <v>19</v>
      </c>
      <c r="F231" s="217" t="s">
        <v>167</v>
      </c>
      <c r="G231" s="215"/>
      <c r="H231" s="218">
        <v>3.48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165</v>
      </c>
      <c r="AU231" s="224" t="s">
        <v>159</v>
      </c>
      <c r="AV231" s="14" t="s">
        <v>159</v>
      </c>
      <c r="AW231" s="14" t="s">
        <v>32</v>
      </c>
      <c r="AX231" s="14" t="s">
        <v>70</v>
      </c>
      <c r="AY231" s="224" t="s">
        <v>150</v>
      </c>
    </row>
    <row r="232" spans="2:51" s="16" customFormat="1" ht="12">
      <c r="B232" s="235"/>
      <c r="C232" s="236"/>
      <c r="D232" s="196" t="s">
        <v>165</v>
      </c>
      <c r="E232" s="237" t="s">
        <v>19</v>
      </c>
      <c r="F232" s="238" t="s">
        <v>223</v>
      </c>
      <c r="G232" s="236"/>
      <c r="H232" s="239">
        <v>3.48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165</v>
      </c>
      <c r="AU232" s="245" t="s">
        <v>159</v>
      </c>
      <c r="AV232" s="16" t="s">
        <v>158</v>
      </c>
      <c r="AW232" s="16" t="s">
        <v>32</v>
      </c>
      <c r="AX232" s="16" t="s">
        <v>77</v>
      </c>
      <c r="AY232" s="245" t="s">
        <v>150</v>
      </c>
    </row>
    <row r="233" spans="1:65" s="2" customFormat="1" ht="24.2" customHeight="1">
      <c r="A233" s="37"/>
      <c r="B233" s="38"/>
      <c r="C233" s="182" t="s">
        <v>292</v>
      </c>
      <c r="D233" s="182" t="s">
        <v>154</v>
      </c>
      <c r="E233" s="183" t="s">
        <v>293</v>
      </c>
      <c r="F233" s="184" t="s">
        <v>294</v>
      </c>
      <c r="G233" s="185" t="s">
        <v>244</v>
      </c>
      <c r="H233" s="186">
        <v>21.17</v>
      </c>
      <c r="I233" s="187"/>
      <c r="J233" s="188">
        <f>ROUND(I233*H233,2)</f>
        <v>0</v>
      </c>
      <c r="K233" s="189"/>
      <c r="L233" s="42"/>
      <c r="M233" s="190" t="s">
        <v>19</v>
      </c>
      <c r="N233" s="191" t="s">
        <v>41</v>
      </c>
      <c r="O233" s="67"/>
      <c r="P233" s="192">
        <f>O233*H233</f>
        <v>0</v>
      </c>
      <c r="Q233" s="192">
        <v>0.00735</v>
      </c>
      <c r="R233" s="192">
        <f>Q233*H233</f>
        <v>0.1555995</v>
      </c>
      <c r="S233" s="192">
        <v>0</v>
      </c>
      <c r="T233" s="19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4" t="s">
        <v>158</v>
      </c>
      <c r="AT233" s="194" t="s">
        <v>154</v>
      </c>
      <c r="AU233" s="194" t="s">
        <v>159</v>
      </c>
      <c r="AY233" s="20" t="s">
        <v>150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20" t="s">
        <v>77</v>
      </c>
      <c r="BK233" s="195">
        <f>ROUND(I233*H233,2)</f>
        <v>0</v>
      </c>
      <c r="BL233" s="20" t="s">
        <v>158</v>
      </c>
      <c r="BM233" s="194" t="s">
        <v>295</v>
      </c>
    </row>
    <row r="234" spans="1:47" s="2" customFormat="1" ht="19.5">
      <c r="A234" s="37"/>
      <c r="B234" s="38"/>
      <c r="C234" s="39"/>
      <c r="D234" s="196" t="s">
        <v>161</v>
      </c>
      <c r="E234" s="39"/>
      <c r="F234" s="197" t="s">
        <v>296</v>
      </c>
      <c r="G234" s="39"/>
      <c r="H234" s="39"/>
      <c r="I234" s="198"/>
      <c r="J234" s="39"/>
      <c r="K234" s="39"/>
      <c r="L234" s="42"/>
      <c r="M234" s="199"/>
      <c r="N234" s="200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161</v>
      </c>
      <c r="AU234" s="20" t="s">
        <v>159</v>
      </c>
    </row>
    <row r="235" spans="1:47" s="2" customFormat="1" ht="12">
      <c r="A235" s="37"/>
      <c r="B235" s="38"/>
      <c r="C235" s="39"/>
      <c r="D235" s="201" t="s">
        <v>163</v>
      </c>
      <c r="E235" s="39"/>
      <c r="F235" s="202" t="s">
        <v>297</v>
      </c>
      <c r="G235" s="39"/>
      <c r="H235" s="39"/>
      <c r="I235" s="198"/>
      <c r="J235" s="39"/>
      <c r="K235" s="39"/>
      <c r="L235" s="42"/>
      <c r="M235" s="199"/>
      <c r="N235" s="200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163</v>
      </c>
      <c r="AU235" s="20" t="s">
        <v>159</v>
      </c>
    </row>
    <row r="236" spans="2:51" s="15" customFormat="1" ht="12">
      <c r="B236" s="225"/>
      <c r="C236" s="226"/>
      <c r="D236" s="196" t="s">
        <v>165</v>
      </c>
      <c r="E236" s="227" t="s">
        <v>19</v>
      </c>
      <c r="F236" s="228" t="s">
        <v>298</v>
      </c>
      <c r="G236" s="226"/>
      <c r="H236" s="227" t="s">
        <v>19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165</v>
      </c>
      <c r="AU236" s="234" t="s">
        <v>159</v>
      </c>
      <c r="AV236" s="15" t="s">
        <v>77</v>
      </c>
      <c r="AW236" s="15" t="s">
        <v>32</v>
      </c>
      <c r="AX236" s="15" t="s">
        <v>70</v>
      </c>
      <c r="AY236" s="234" t="s">
        <v>150</v>
      </c>
    </row>
    <row r="237" spans="2:51" s="13" customFormat="1" ht="12">
      <c r="B237" s="203"/>
      <c r="C237" s="204"/>
      <c r="D237" s="196" t="s">
        <v>165</v>
      </c>
      <c r="E237" s="205" t="s">
        <v>19</v>
      </c>
      <c r="F237" s="206" t="s">
        <v>299</v>
      </c>
      <c r="G237" s="204"/>
      <c r="H237" s="207">
        <v>7.54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165</v>
      </c>
      <c r="AU237" s="213" t="s">
        <v>159</v>
      </c>
      <c r="AV237" s="13" t="s">
        <v>79</v>
      </c>
      <c r="AW237" s="13" t="s">
        <v>32</v>
      </c>
      <c r="AX237" s="13" t="s">
        <v>70</v>
      </c>
      <c r="AY237" s="213" t="s">
        <v>150</v>
      </c>
    </row>
    <row r="238" spans="2:51" s="14" customFormat="1" ht="12">
      <c r="B238" s="214"/>
      <c r="C238" s="215"/>
      <c r="D238" s="196" t="s">
        <v>165</v>
      </c>
      <c r="E238" s="216" t="s">
        <v>19</v>
      </c>
      <c r="F238" s="217" t="s">
        <v>167</v>
      </c>
      <c r="G238" s="215"/>
      <c r="H238" s="218">
        <v>7.54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165</v>
      </c>
      <c r="AU238" s="224" t="s">
        <v>159</v>
      </c>
      <c r="AV238" s="14" t="s">
        <v>159</v>
      </c>
      <c r="AW238" s="14" t="s">
        <v>32</v>
      </c>
      <c r="AX238" s="14" t="s">
        <v>70</v>
      </c>
      <c r="AY238" s="224" t="s">
        <v>150</v>
      </c>
    </row>
    <row r="239" spans="2:51" s="13" customFormat="1" ht="12">
      <c r="B239" s="203"/>
      <c r="C239" s="204"/>
      <c r="D239" s="196" t="s">
        <v>165</v>
      </c>
      <c r="E239" s="205" t="s">
        <v>19</v>
      </c>
      <c r="F239" s="206" t="s">
        <v>300</v>
      </c>
      <c r="G239" s="204"/>
      <c r="H239" s="207">
        <v>13.63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165</v>
      </c>
      <c r="AU239" s="213" t="s">
        <v>159</v>
      </c>
      <c r="AV239" s="13" t="s">
        <v>79</v>
      </c>
      <c r="AW239" s="13" t="s">
        <v>32</v>
      </c>
      <c r="AX239" s="13" t="s">
        <v>70</v>
      </c>
      <c r="AY239" s="213" t="s">
        <v>150</v>
      </c>
    </row>
    <row r="240" spans="2:51" s="14" customFormat="1" ht="12">
      <c r="B240" s="214"/>
      <c r="C240" s="215"/>
      <c r="D240" s="196" t="s">
        <v>165</v>
      </c>
      <c r="E240" s="216" t="s">
        <v>19</v>
      </c>
      <c r="F240" s="217" t="s">
        <v>167</v>
      </c>
      <c r="G240" s="215"/>
      <c r="H240" s="218">
        <v>13.63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165</v>
      </c>
      <c r="AU240" s="224" t="s">
        <v>159</v>
      </c>
      <c r="AV240" s="14" t="s">
        <v>159</v>
      </c>
      <c r="AW240" s="14" t="s">
        <v>32</v>
      </c>
      <c r="AX240" s="14" t="s">
        <v>70</v>
      </c>
      <c r="AY240" s="224" t="s">
        <v>150</v>
      </c>
    </row>
    <row r="241" spans="2:51" s="16" customFormat="1" ht="12">
      <c r="B241" s="235"/>
      <c r="C241" s="236"/>
      <c r="D241" s="196" t="s">
        <v>165</v>
      </c>
      <c r="E241" s="237" t="s">
        <v>19</v>
      </c>
      <c r="F241" s="238" t="s">
        <v>223</v>
      </c>
      <c r="G241" s="236"/>
      <c r="H241" s="239">
        <v>21.17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165</v>
      </c>
      <c r="AU241" s="245" t="s">
        <v>159</v>
      </c>
      <c r="AV241" s="16" t="s">
        <v>158</v>
      </c>
      <c r="AW241" s="16" t="s">
        <v>32</v>
      </c>
      <c r="AX241" s="16" t="s">
        <v>77</v>
      </c>
      <c r="AY241" s="245" t="s">
        <v>150</v>
      </c>
    </row>
    <row r="242" spans="1:65" s="2" customFormat="1" ht="24.2" customHeight="1">
      <c r="A242" s="37"/>
      <c r="B242" s="38"/>
      <c r="C242" s="182" t="s">
        <v>301</v>
      </c>
      <c r="D242" s="182" t="s">
        <v>154</v>
      </c>
      <c r="E242" s="183" t="s">
        <v>302</v>
      </c>
      <c r="F242" s="184" t="s">
        <v>303</v>
      </c>
      <c r="G242" s="185" t="s">
        <v>244</v>
      </c>
      <c r="H242" s="186">
        <v>21.17</v>
      </c>
      <c r="I242" s="187"/>
      <c r="J242" s="188">
        <f>ROUND(I242*H242,2)</f>
        <v>0</v>
      </c>
      <c r="K242" s="189"/>
      <c r="L242" s="42"/>
      <c r="M242" s="190" t="s">
        <v>19</v>
      </c>
      <c r="N242" s="191" t="s">
        <v>41</v>
      </c>
      <c r="O242" s="67"/>
      <c r="P242" s="192">
        <f>O242*H242</f>
        <v>0</v>
      </c>
      <c r="Q242" s="192">
        <v>0.00438</v>
      </c>
      <c r="R242" s="192">
        <f>Q242*H242</f>
        <v>0.09272460000000002</v>
      </c>
      <c r="S242" s="192">
        <v>0</v>
      </c>
      <c r="T242" s="19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4" t="s">
        <v>158</v>
      </c>
      <c r="AT242" s="194" t="s">
        <v>154</v>
      </c>
      <c r="AU242" s="194" t="s">
        <v>159</v>
      </c>
      <c r="AY242" s="20" t="s">
        <v>150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20" t="s">
        <v>77</v>
      </c>
      <c r="BK242" s="195">
        <f>ROUND(I242*H242,2)</f>
        <v>0</v>
      </c>
      <c r="BL242" s="20" t="s">
        <v>158</v>
      </c>
      <c r="BM242" s="194" t="s">
        <v>304</v>
      </c>
    </row>
    <row r="243" spans="1:47" s="2" customFormat="1" ht="19.5">
      <c r="A243" s="37"/>
      <c r="B243" s="38"/>
      <c r="C243" s="39"/>
      <c r="D243" s="196" t="s">
        <v>161</v>
      </c>
      <c r="E243" s="39"/>
      <c r="F243" s="197" t="s">
        <v>305</v>
      </c>
      <c r="G243" s="39"/>
      <c r="H243" s="39"/>
      <c r="I243" s="198"/>
      <c r="J243" s="39"/>
      <c r="K243" s="39"/>
      <c r="L243" s="42"/>
      <c r="M243" s="199"/>
      <c r="N243" s="200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161</v>
      </c>
      <c r="AU243" s="20" t="s">
        <v>159</v>
      </c>
    </row>
    <row r="244" spans="1:47" s="2" customFormat="1" ht="12">
      <c r="A244" s="37"/>
      <c r="B244" s="38"/>
      <c r="C244" s="39"/>
      <c r="D244" s="201" t="s">
        <v>163</v>
      </c>
      <c r="E244" s="39"/>
      <c r="F244" s="202" t="s">
        <v>306</v>
      </c>
      <c r="G244" s="39"/>
      <c r="H244" s="39"/>
      <c r="I244" s="198"/>
      <c r="J244" s="39"/>
      <c r="K244" s="39"/>
      <c r="L244" s="42"/>
      <c r="M244" s="199"/>
      <c r="N244" s="200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163</v>
      </c>
      <c r="AU244" s="20" t="s">
        <v>159</v>
      </c>
    </row>
    <row r="245" spans="2:51" s="15" customFormat="1" ht="12">
      <c r="B245" s="225"/>
      <c r="C245" s="226"/>
      <c r="D245" s="196" t="s">
        <v>165</v>
      </c>
      <c r="E245" s="227" t="s">
        <v>19</v>
      </c>
      <c r="F245" s="228" t="s">
        <v>298</v>
      </c>
      <c r="G245" s="226"/>
      <c r="H245" s="227" t="s">
        <v>19</v>
      </c>
      <c r="I245" s="229"/>
      <c r="J245" s="226"/>
      <c r="K245" s="226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165</v>
      </c>
      <c r="AU245" s="234" t="s">
        <v>159</v>
      </c>
      <c r="AV245" s="15" t="s">
        <v>77</v>
      </c>
      <c r="AW245" s="15" t="s">
        <v>32</v>
      </c>
      <c r="AX245" s="15" t="s">
        <v>70</v>
      </c>
      <c r="AY245" s="234" t="s">
        <v>150</v>
      </c>
    </row>
    <row r="246" spans="2:51" s="13" customFormat="1" ht="12">
      <c r="B246" s="203"/>
      <c r="C246" s="204"/>
      <c r="D246" s="196" t="s">
        <v>165</v>
      </c>
      <c r="E246" s="205" t="s">
        <v>19</v>
      </c>
      <c r="F246" s="206" t="s">
        <v>299</v>
      </c>
      <c r="G246" s="204"/>
      <c r="H246" s="207">
        <v>7.54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165</v>
      </c>
      <c r="AU246" s="213" t="s">
        <v>159</v>
      </c>
      <c r="AV246" s="13" t="s">
        <v>79</v>
      </c>
      <c r="AW246" s="13" t="s">
        <v>32</v>
      </c>
      <c r="AX246" s="13" t="s">
        <v>70</v>
      </c>
      <c r="AY246" s="213" t="s">
        <v>150</v>
      </c>
    </row>
    <row r="247" spans="2:51" s="14" customFormat="1" ht="12">
      <c r="B247" s="214"/>
      <c r="C247" s="215"/>
      <c r="D247" s="196" t="s">
        <v>165</v>
      </c>
      <c r="E247" s="216" t="s">
        <v>19</v>
      </c>
      <c r="F247" s="217" t="s">
        <v>167</v>
      </c>
      <c r="G247" s="215"/>
      <c r="H247" s="218">
        <v>7.54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165</v>
      </c>
      <c r="AU247" s="224" t="s">
        <v>159</v>
      </c>
      <c r="AV247" s="14" t="s">
        <v>159</v>
      </c>
      <c r="AW247" s="14" t="s">
        <v>32</v>
      </c>
      <c r="AX247" s="14" t="s">
        <v>70</v>
      </c>
      <c r="AY247" s="224" t="s">
        <v>150</v>
      </c>
    </row>
    <row r="248" spans="2:51" s="13" customFormat="1" ht="12">
      <c r="B248" s="203"/>
      <c r="C248" s="204"/>
      <c r="D248" s="196" t="s">
        <v>165</v>
      </c>
      <c r="E248" s="205" t="s">
        <v>19</v>
      </c>
      <c r="F248" s="206" t="s">
        <v>300</v>
      </c>
      <c r="G248" s="204"/>
      <c r="H248" s="207">
        <v>13.63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165</v>
      </c>
      <c r="AU248" s="213" t="s">
        <v>159</v>
      </c>
      <c r="AV248" s="13" t="s">
        <v>79</v>
      </c>
      <c r="AW248" s="13" t="s">
        <v>32</v>
      </c>
      <c r="AX248" s="13" t="s">
        <v>70</v>
      </c>
      <c r="AY248" s="213" t="s">
        <v>150</v>
      </c>
    </row>
    <row r="249" spans="2:51" s="14" customFormat="1" ht="12">
      <c r="B249" s="214"/>
      <c r="C249" s="215"/>
      <c r="D249" s="196" t="s">
        <v>165</v>
      </c>
      <c r="E249" s="216" t="s">
        <v>19</v>
      </c>
      <c r="F249" s="217" t="s">
        <v>167</v>
      </c>
      <c r="G249" s="215"/>
      <c r="H249" s="218">
        <v>13.63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165</v>
      </c>
      <c r="AU249" s="224" t="s">
        <v>159</v>
      </c>
      <c r="AV249" s="14" t="s">
        <v>159</v>
      </c>
      <c r="AW249" s="14" t="s">
        <v>32</v>
      </c>
      <c r="AX249" s="14" t="s">
        <v>70</v>
      </c>
      <c r="AY249" s="224" t="s">
        <v>150</v>
      </c>
    </row>
    <row r="250" spans="2:51" s="16" customFormat="1" ht="12">
      <c r="B250" s="235"/>
      <c r="C250" s="236"/>
      <c r="D250" s="196" t="s">
        <v>165</v>
      </c>
      <c r="E250" s="237" t="s">
        <v>19</v>
      </c>
      <c r="F250" s="238" t="s">
        <v>223</v>
      </c>
      <c r="G250" s="236"/>
      <c r="H250" s="239">
        <v>21.17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165</v>
      </c>
      <c r="AU250" s="245" t="s">
        <v>159</v>
      </c>
      <c r="AV250" s="16" t="s">
        <v>158</v>
      </c>
      <c r="AW250" s="16" t="s">
        <v>32</v>
      </c>
      <c r="AX250" s="16" t="s">
        <v>77</v>
      </c>
      <c r="AY250" s="245" t="s">
        <v>150</v>
      </c>
    </row>
    <row r="251" spans="1:65" s="2" customFormat="1" ht="24.2" customHeight="1">
      <c r="A251" s="37"/>
      <c r="B251" s="38"/>
      <c r="C251" s="182" t="s">
        <v>307</v>
      </c>
      <c r="D251" s="182" t="s">
        <v>154</v>
      </c>
      <c r="E251" s="183" t="s">
        <v>308</v>
      </c>
      <c r="F251" s="184" t="s">
        <v>309</v>
      </c>
      <c r="G251" s="185" t="s">
        <v>244</v>
      </c>
      <c r="H251" s="186">
        <v>21.17</v>
      </c>
      <c r="I251" s="187"/>
      <c r="J251" s="188">
        <f>ROUND(I251*H251,2)</f>
        <v>0</v>
      </c>
      <c r="K251" s="189"/>
      <c r="L251" s="42"/>
      <c r="M251" s="190" t="s">
        <v>19</v>
      </c>
      <c r="N251" s="191" t="s">
        <v>41</v>
      </c>
      <c r="O251" s="67"/>
      <c r="P251" s="192">
        <f>O251*H251</f>
        <v>0</v>
      </c>
      <c r="Q251" s="192">
        <v>0.0247</v>
      </c>
      <c r="R251" s="192">
        <f>Q251*H251</f>
        <v>0.522899</v>
      </c>
      <c r="S251" s="192">
        <v>0</v>
      </c>
      <c r="T251" s="19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4" t="s">
        <v>158</v>
      </c>
      <c r="AT251" s="194" t="s">
        <v>154</v>
      </c>
      <c r="AU251" s="194" t="s">
        <v>159</v>
      </c>
      <c r="AY251" s="20" t="s">
        <v>150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20" t="s">
        <v>77</v>
      </c>
      <c r="BK251" s="195">
        <f>ROUND(I251*H251,2)</f>
        <v>0</v>
      </c>
      <c r="BL251" s="20" t="s">
        <v>158</v>
      </c>
      <c r="BM251" s="194" t="s">
        <v>310</v>
      </c>
    </row>
    <row r="252" spans="1:47" s="2" customFormat="1" ht="29.25">
      <c r="A252" s="37"/>
      <c r="B252" s="38"/>
      <c r="C252" s="39"/>
      <c r="D252" s="196" t="s">
        <v>161</v>
      </c>
      <c r="E252" s="39"/>
      <c r="F252" s="197" t="s">
        <v>311</v>
      </c>
      <c r="G252" s="39"/>
      <c r="H252" s="39"/>
      <c r="I252" s="198"/>
      <c r="J252" s="39"/>
      <c r="K252" s="39"/>
      <c r="L252" s="42"/>
      <c r="M252" s="199"/>
      <c r="N252" s="200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161</v>
      </c>
      <c r="AU252" s="20" t="s">
        <v>159</v>
      </c>
    </row>
    <row r="253" spans="1:47" s="2" customFormat="1" ht="12">
      <c r="A253" s="37"/>
      <c r="B253" s="38"/>
      <c r="C253" s="39"/>
      <c r="D253" s="201" t="s">
        <v>163</v>
      </c>
      <c r="E253" s="39"/>
      <c r="F253" s="202" t="s">
        <v>312</v>
      </c>
      <c r="G253" s="39"/>
      <c r="H253" s="39"/>
      <c r="I253" s="198"/>
      <c r="J253" s="39"/>
      <c r="K253" s="39"/>
      <c r="L253" s="42"/>
      <c r="M253" s="199"/>
      <c r="N253" s="200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20" t="s">
        <v>163</v>
      </c>
      <c r="AU253" s="20" t="s">
        <v>159</v>
      </c>
    </row>
    <row r="254" spans="2:51" s="15" customFormat="1" ht="12">
      <c r="B254" s="225"/>
      <c r="C254" s="226"/>
      <c r="D254" s="196" t="s">
        <v>165</v>
      </c>
      <c r="E254" s="227" t="s">
        <v>19</v>
      </c>
      <c r="F254" s="228" t="s">
        <v>298</v>
      </c>
      <c r="G254" s="226"/>
      <c r="H254" s="227" t="s">
        <v>19</v>
      </c>
      <c r="I254" s="229"/>
      <c r="J254" s="226"/>
      <c r="K254" s="226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165</v>
      </c>
      <c r="AU254" s="234" t="s">
        <v>159</v>
      </c>
      <c r="AV254" s="15" t="s">
        <v>77</v>
      </c>
      <c r="AW254" s="15" t="s">
        <v>32</v>
      </c>
      <c r="AX254" s="15" t="s">
        <v>70</v>
      </c>
      <c r="AY254" s="234" t="s">
        <v>150</v>
      </c>
    </row>
    <row r="255" spans="2:51" s="13" customFormat="1" ht="12">
      <c r="B255" s="203"/>
      <c r="C255" s="204"/>
      <c r="D255" s="196" t="s">
        <v>165</v>
      </c>
      <c r="E255" s="205" t="s">
        <v>19</v>
      </c>
      <c r="F255" s="206" t="s">
        <v>299</v>
      </c>
      <c r="G255" s="204"/>
      <c r="H255" s="207">
        <v>7.54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165</v>
      </c>
      <c r="AU255" s="213" t="s">
        <v>159</v>
      </c>
      <c r="AV255" s="13" t="s">
        <v>79</v>
      </c>
      <c r="AW255" s="13" t="s">
        <v>32</v>
      </c>
      <c r="AX255" s="13" t="s">
        <v>70</v>
      </c>
      <c r="AY255" s="213" t="s">
        <v>150</v>
      </c>
    </row>
    <row r="256" spans="2:51" s="14" customFormat="1" ht="12">
      <c r="B256" s="214"/>
      <c r="C256" s="215"/>
      <c r="D256" s="196" t="s">
        <v>165</v>
      </c>
      <c r="E256" s="216" t="s">
        <v>19</v>
      </c>
      <c r="F256" s="217" t="s">
        <v>167</v>
      </c>
      <c r="G256" s="215"/>
      <c r="H256" s="218">
        <v>7.54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165</v>
      </c>
      <c r="AU256" s="224" t="s">
        <v>159</v>
      </c>
      <c r="AV256" s="14" t="s">
        <v>159</v>
      </c>
      <c r="AW256" s="14" t="s">
        <v>32</v>
      </c>
      <c r="AX256" s="14" t="s">
        <v>70</v>
      </c>
      <c r="AY256" s="224" t="s">
        <v>150</v>
      </c>
    </row>
    <row r="257" spans="2:51" s="13" customFormat="1" ht="12">
      <c r="B257" s="203"/>
      <c r="C257" s="204"/>
      <c r="D257" s="196" t="s">
        <v>165</v>
      </c>
      <c r="E257" s="205" t="s">
        <v>19</v>
      </c>
      <c r="F257" s="206" t="s">
        <v>300</v>
      </c>
      <c r="G257" s="204"/>
      <c r="H257" s="207">
        <v>13.63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165</v>
      </c>
      <c r="AU257" s="213" t="s">
        <v>159</v>
      </c>
      <c r="AV257" s="13" t="s">
        <v>79</v>
      </c>
      <c r="AW257" s="13" t="s">
        <v>32</v>
      </c>
      <c r="AX257" s="13" t="s">
        <v>70</v>
      </c>
      <c r="AY257" s="213" t="s">
        <v>150</v>
      </c>
    </row>
    <row r="258" spans="2:51" s="14" customFormat="1" ht="12">
      <c r="B258" s="214"/>
      <c r="C258" s="215"/>
      <c r="D258" s="196" t="s">
        <v>165</v>
      </c>
      <c r="E258" s="216" t="s">
        <v>19</v>
      </c>
      <c r="F258" s="217" t="s">
        <v>167</v>
      </c>
      <c r="G258" s="215"/>
      <c r="H258" s="218">
        <v>13.63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165</v>
      </c>
      <c r="AU258" s="224" t="s">
        <v>159</v>
      </c>
      <c r="AV258" s="14" t="s">
        <v>159</v>
      </c>
      <c r="AW258" s="14" t="s">
        <v>32</v>
      </c>
      <c r="AX258" s="14" t="s">
        <v>70</v>
      </c>
      <c r="AY258" s="224" t="s">
        <v>150</v>
      </c>
    </row>
    <row r="259" spans="2:51" s="16" customFormat="1" ht="12">
      <c r="B259" s="235"/>
      <c r="C259" s="236"/>
      <c r="D259" s="196" t="s">
        <v>165</v>
      </c>
      <c r="E259" s="237" t="s">
        <v>19</v>
      </c>
      <c r="F259" s="238" t="s">
        <v>223</v>
      </c>
      <c r="G259" s="236"/>
      <c r="H259" s="239">
        <v>21.17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165</v>
      </c>
      <c r="AU259" s="245" t="s">
        <v>159</v>
      </c>
      <c r="AV259" s="16" t="s">
        <v>158</v>
      </c>
      <c r="AW259" s="16" t="s">
        <v>32</v>
      </c>
      <c r="AX259" s="16" t="s">
        <v>77</v>
      </c>
      <c r="AY259" s="245" t="s">
        <v>150</v>
      </c>
    </row>
    <row r="260" spans="1:65" s="2" customFormat="1" ht="24.2" customHeight="1">
      <c r="A260" s="37"/>
      <c r="B260" s="38"/>
      <c r="C260" s="182" t="s">
        <v>7</v>
      </c>
      <c r="D260" s="182" t="s">
        <v>154</v>
      </c>
      <c r="E260" s="183" t="s">
        <v>313</v>
      </c>
      <c r="F260" s="184" t="s">
        <v>314</v>
      </c>
      <c r="G260" s="185" t="s">
        <v>244</v>
      </c>
      <c r="H260" s="186">
        <v>0.4</v>
      </c>
      <c r="I260" s="187"/>
      <c r="J260" s="188">
        <f>ROUND(I260*H260,2)</f>
        <v>0</v>
      </c>
      <c r="K260" s="189"/>
      <c r="L260" s="42"/>
      <c r="M260" s="190" t="s">
        <v>19</v>
      </c>
      <c r="N260" s="191" t="s">
        <v>41</v>
      </c>
      <c r="O260" s="67"/>
      <c r="P260" s="192">
        <f>O260*H260</f>
        <v>0</v>
      </c>
      <c r="Q260" s="192">
        <v>0.04153</v>
      </c>
      <c r="R260" s="192">
        <f>Q260*H260</f>
        <v>0.016612</v>
      </c>
      <c r="S260" s="192">
        <v>0</v>
      </c>
      <c r="T260" s="193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4" t="s">
        <v>158</v>
      </c>
      <c r="AT260" s="194" t="s">
        <v>154</v>
      </c>
      <c r="AU260" s="194" t="s">
        <v>159</v>
      </c>
      <c r="AY260" s="20" t="s">
        <v>150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20" t="s">
        <v>77</v>
      </c>
      <c r="BK260" s="195">
        <f>ROUND(I260*H260,2)</f>
        <v>0</v>
      </c>
      <c r="BL260" s="20" t="s">
        <v>158</v>
      </c>
      <c r="BM260" s="194" t="s">
        <v>315</v>
      </c>
    </row>
    <row r="261" spans="1:47" s="2" customFormat="1" ht="19.5">
      <c r="A261" s="37"/>
      <c r="B261" s="38"/>
      <c r="C261" s="39"/>
      <c r="D261" s="196" t="s">
        <v>161</v>
      </c>
      <c r="E261" s="39"/>
      <c r="F261" s="197" t="s">
        <v>316</v>
      </c>
      <c r="G261" s="39"/>
      <c r="H261" s="39"/>
      <c r="I261" s="198"/>
      <c r="J261" s="39"/>
      <c r="K261" s="39"/>
      <c r="L261" s="42"/>
      <c r="M261" s="199"/>
      <c r="N261" s="200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161</v>
      </c>
      <c r="AU261" s="20" t="s">
        <v>159</v>
      </c>
    </row>
    <row r="262" spans="1:47" s="2" customFormat="1" ht="12">
      <c r="A262" s="37"/>
      <c r="B262" s="38"/>
      <c r="C262" s="39"/>
      <c r="D262" s="201" t="s">
        <v>163</v>
      </c>
      <c r="E262" s="39"/>
      <c r="F262" s="202" t="s">
        <v>317</v>
      </c>
      <c r="G262" s="39"/>
      <c r="H262" s="39"/>
      <c r="I262" s="198"/>
      <c r="J262" s="39"/>
      <c r="K262" s="39"/>
      <c r="L262" s="42"/>
      <c r="M262" s="199"/>
      <c r="N262" s="200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20" t="s">
        <v>163</v>
      </c>
      <c r="AU262" s="20" t="s">
        <v>159</v>
      </c>
    </row>
    <row r="263" spans="2:51" s="13" customFormat="1" ht="12">
      <c r="B263" s="203"/>
      <c r="C263" s="204"/>
      <c r="D263" s="196" t="s">
        <v>165</v>
      </c>
      <c r="E263" s="205" t="s">
        <v>19</v>
      </c>
      <c r="F263" s="206" t="s">
        <v>318</v>
      </c>
      <c r="G263" s="204"/>
      <c r="H263" s="207">
        <v>0.4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165</v>
      </c>
      <c r="AU263" s="213" t="s">
        <v>159</v>
      </c>
      <c r="AV263" s="13" t="s">
        <v>79</v>
      </c>
      <c r="AW263" s="13" t="s">
        <v>32</v>
      </c>
      <c r="AX263" s="13" t="s">
        <v>70</v>
      </c>
      <c r="AY263" s="213" t="s">
        <v>150</v>
      </c>
    </row>
    <row r="264" spans="2:51" s="14" customFormat="1" ht="12">
      <c r="B264" s="214"/>
      <c r="C264" s="215"/>
      <c r="D264" s="196" t="s">
        <v>165</v>
      </c>
      <c r="E264" s="216" t="s">
        <v>19</v>
      </c>
      <c r="F264" s="217" t="s">
        <v>167</v>
      </c>
      <c r="G264" s="215"/>
      <c r="H264" s="218">
        <v>0.4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165</v>
      </c>
      <c r="AU264" s="224" t="s">
        <v>159</v>
      </c>
      <c r="AV264" s="14" t="s">
        <v>159</v>
      </c>
      <c r="AW264" s="14" t="s">
        <v>32</v>
      </c>
      <c r="AX264" s="14" t="s">
        <v>77</v>
      </c>
      <c r="AY264" s="224" t="s">
        <v>150</v>
      </c>
    </row>
    <row r="265" spans="2:63" s="12" customFormat="1" ht="20.85" customHeight="1">
      <c r="B265" s="166"/>
      <c r="C265" s="167"/>
      <c r="D265" s="168" t="s">
        <v>69</v>
      </c>
      <c r="E265" s="180" t="s">
        <v>319</v>
      </c>
      <c r="F265" s="180" t="s">
        <v>320</v>
      </c>
      <c r="G265" s="167"/>
      <c r="H265" s="167"/>
      <c r="I265" s="170"/>
      <c r="J265" s="181">
        <f>BK265</f>
        <v>0</v>
      </c>
      <c r="K265" s="167"/>
      <c r="L265" s="172"/>
      <c r="M265" s="173"/>
      <c r="N265" s="174"/>
      <c r="O265" s="174"/>
      <c r="P265" s="175">
        <f>SUM(P266:P279)</f>
        <v>0</v>
      </c>
      <c r="Q265" s="174"/>
      <c r="R265" s="175">
        <f>SUM(R266:R279)</f>
        <v>1.43566636</v>
      </c>
      <c r="S265" s="174"/>
      <c r="T265" s="176">
        <f>SUM(T266:T279)</f>
        <v>0</v>
      </c>
      <c r="AR265" s="177" t="s">
        <v>77</v>
      </c>
      <c r="AT265" s="178" t="s">
        <v>69</v>
      </c>
      <c r="AU265" s="178" t="s">
        <v>79</v>
      </c>
      <c r="AY265" s="177" t="s">
        <v>150</v>
      </c>
      <c r="BK265" s="179">
        <f>SUM(BK266:BK279)</f>
        <v>0</v>
      </c>
    </row>
    <row r="266" spans="1:65" s="2" customFormat="1" ht="24.2" customHeight="1">
      <c r="A266" s="37"/>
      <c r="B266" s="38"/>
      <c r="C266" s="182" t="s">
        <v>321</v>
      </c>
      <c r="D266" s="182" t="s">
        <v>154</v>
      </c>
      <c r="E266" s="183" t="s">
        <v>322</v>
      </c>
      <c r="F266" s="184" t="s">
        <v>323</v>
      </c>
      <c r="G266" s="185" t="s">
        <v>157</v>
      </c>
      <c r="H266" s="186">
        <v>0.518</v>
      </c>
      <c r="I266" s="187"/>
      <c r="J266" s="188">
        <f>ROUND(I266*H266,2)</f>
        <v>0</v>
      </c>
      <c r="K266" s="189"/>
      <c r="L266" s="42"/>
      <c r="M266" s="190" t="s">
        <v>19</v>
      </c>
      <c r="N266" s="191" t="s">
        <v>41</v>
      </c>
      <c r="O266" s="67"/>
      <c r="P266" s="192">
        <f>O266*H266</f>
        <v>0</v>
      </c>
      <c r="Q266" s="192">
        <v>2.30102</v>
      </c>
      <c r="R266" s="192">
        <f>Q266*H266</f>
        <v>1.19192836</v>
      </c>
      <c r="S266" s="192">
        <v>0</v>
      </c>
      <c r="T266" s="193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4" t="s">
        <v>158</v>
      </c>
      <c r="AT266" s="194" t="s">
        <v>154</v>
      </c>
      <c r="AU266" s="194" t="s">
        <v>159</v>
      </c>
      <c r="AY266" s="20" t="s">
        <v>150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20" t="s">
        <v>77</v>
      </c>
      <c r="BK266" s="195">
        <f>ROUND(I266*H266,2)</f>
        <v>0</v>
      </c>
      <c r="BL266" s="20" t="s">
        <v>158</v>
      </c>
      <c r="BM266" s="194" t="s">
        <v>324</v>
      </c>
    </row>
    <row r="267" spans="1:47" s="2" customFormat="1" ht="19.5">
      <c r="A267" s="37"/>
      <c r="B267" s="38"/>
      <c r="C267" s="39"/>
      <c r="D267" s="196" t="s">
        <v>161</v>
      </c>
      <c r="E267" s="39"/>
      <c r="F267" s="197" t="s">
        <v>325</v>
      </c>
      <c r="G267" s="39"/>
      <c r="H267" s="39"/>
      <c r="I267" s="198"/>
      <c r="J267" s="39"/>
      <c r="K267" s="39"/>
      <c r="L267" s="42"/>
      <c r="M267" s="199"/>
      <c r="N267" s="200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20" t="s">
        <v>161</v>
      </c>
      <c r="AU267" s="20" t="s">
        <v>159</v>
      </c>
    </row>
    <row r="268" spans="1:47" s="2" customFormat="1" ht="12">
      <c r="A268" s="37"/>
      <c r="B268" s="38"/>
      <c r="C268" s="39"/>
      <c r="D268" s="201" t="s">
        <v>163</v>
      </c>
      <c r="E268" s="39"/>
      <c r="F268" s="202" t="s">
        <v>326</v>
      </c>
      <c r="G268" s="39"/>
      <c r="H268" s="39"/>
      <c r="I268" s="198"/>
      <c r="J268" s="39"/>
      <c r="K268" s="39"/>
      <c r="L268" s="42"/>
      <c r="M268" s="199"/>
      <c r="N268" s="200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20" t="s">
        <v>163</v>
      </c>
      <c r="AU268" s="20" t="s">
        <v>159</v>
      </c>
    </row>
    <row r="269" spans="2:51" s="13" customFormat="1" ht="12">
      <c r="B269" s="203"/>
      <c r="C269" s="204"/>
      <c r="D269" s="196" t="s">
        <v>165</v>
      </c>
      <c r="E269" s="205" t="s">
        <v>19</v>
      </c>
      <c r="F269" s="206" t="s">
        <v>327</v>
      </c>
      <c r="G269" s="204"/>
      <c r="H269" s="207">
        <v>0.023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165</v>
      </c>
      <c r="AU269" s="213" t="s">
        <v>159</v>
      </c>
      <c r="AV269" s="13" t="s">
        <v>79</v>
      </c>
      <c r="AW269" s="13" t="s">
        <v>32</v>
      </c>
      <c r="AX269" s="13" t="s">
        <v>70</v>
      </c>
      <c r="AY269" s="213" t="s">
        <v>150</v>
      </c>
    </row>
    <row r="270" spans="2:51" s="14" customFormat="1" ht="12">
      <c r="B270" s="214"/>
      <c r="C270" s="215"/>
      <c r="D270" s="196" t="s">
        <v>165</v>
      </c>
      <c r="E270" s="216" t="s">
        <v>19</v>
      </c>
      <c r="F270" s="217" t="s">
        <v>167</v>
      </c>
      <c r="G270" s="215"/>
      <c r="H270" s="218">
        <v>0.023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165</v>
      </c>
      <c r="AU270" s="224" t="s">
        <v>159</v>
      </c>
      <c r="AV270" s="14" t="s">
        <v>159</v>
      </c>
      <c r="AW270" s="14" t="s">
        <v>32</v>
      </c>
      <c r="AX270" s="14" t="s">
        <v>70</v>
      </c>
      <c r="AY270" s="224" t="s">
        <v>150</v>
      </c>
    </row>
    <row r="271" spans="2:51" s="15" customFormat="1" ht="12">
      <c r="B271" s="225"/>
      <c r="C271" s="226"/>
      <c r="D271" s="196" t="s">
        <v>165</v>
      </c>
      <c r="E271" s="227" t="s">
        <v>19</v>
      </c>
      <c r="F271" s="228" t="s">
        <v>328</v>
      </c>
      <c r="G271" s="226"/>
      <c r="H271" s="227" t="s">
        <v>19</v>
      </c>
      <c r="I271" s="229"/>
      <c r="J271" s="226"/>
      <c r="K271" s="226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165</v>
      </c>
      <c r="AU271" s="234" t="s">
        <v>159</v>
      </c>
      <c r="AV271" s="15" t="s">
        <v>77</v>
      </c>
      <c r="AW271" s="15" t="s">
        <v>32</v>
      </c>
      <c r="AX271" s="15" t="s">
        <v>70</v>
      </c>
      <c r="AY271" s="234" t="s">
        <v>150</v>
      </c>
    </row>
    <row r="272" spans="2:51" s="13" customFormat="1" ht="12">
      <c r="B272" s="203"/>
      <c r="C272" s="204"/>
      <c r="D272" s="196" t="s">
        <v>165</v>
      </c>
      <c r="E272" s="205" t="s">
        <v>19</v>
      </c>
      <c r="F272" s="206" t="s">
        <v>329</v>
      </c>
      <c r="G272" s="204"/>
      <c r="H272" s="207">
        <v>0.495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165</v>
      </c>
      <c r="AU272" s="213" t="s">
        <v>159</v>
      </c>
      <c r="AV272" s="13" t="s">
        <v>79</v>
      </c>
      <c r="AW272" s="13" t="s">
        <v>32</v>
      </c>
      <c r="AX272" s="13" t="s">
        <v>70</v>
      </c>
      <c r="AY272" s="213" t="s">
        <v>150</v>
      </c>
    </row>
    <row r="273" spans="2:51" s="14" customFormat="1" ht="12">
      <c r="B273" s="214"/>
      <c r="C273" s="215"/>
      <c r="D273" s="196" t="s">
        <v>165</v>
      </c>
      <c r="E273" s="216" t="s">
        <v>19</v>
      </c>
      <c r="F273" s="217" t="s">
        <v>167</v>
      </c>
      <c r="G273" s="215"/>
      <c r="H273" s="218">
        <v>0.495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165</v>
      </c>
      <c r="AU273" s="224" t="s">
        <v>159</v>
      </c>
      <c r="AV273" s="14" t="s">
        <v>159</v>
      </c>
      <c r="AW273" s="14" t="s">
        <v>32</v>
      </c>
      <c r="AX273" s="14" t="s">
        <v>70</v>
      </c>
      <c r="AY273" s="224" t="s">
        <v>150</v>
      </c>
    </row>
    <row r="274" spans="2:51" s="16" customFormat="1" ht="12">
      <c r="B274" s="235"/>
      <c r="C274" s="236"/>
      <c r="D274" s="196" t="s">
        <v>165</v>
      </c>
      <c r="E274" s="237" t="s">
        <v>19</v>
      </c>
      <c r="F274" s="238" t="s">
        <v>223</v>
      </c>
      <c r="G274" s="236"/>
      <c r="H274" s="239">
        <v>0.518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165</v>
      </c>
      <c r="AU274" s="245" t="s">
        <v>159</v>
      </c>
      <c r="AV274" s="16" t="s">
        <v>158</v>
      </c>
      <c r="AW274" s="16" t="s">
        <v>32</v>
      </c>
      <c r="AX274" s="16" t="s">
        <v>77</v>
      </c>
      <c r="AY274" s="245" t="s">
        <v>150</v>
      </c>
    </row>
    <row r="275" spans="1:65" s="2" customFormat="1" ht="24.2" customHeight="1">
      <c r="A275" s="37"/>
      <c r="B275" s="38"/>
      <c r="C275" s="182" t="s">
        <v>330</v>
      </c>
      <c r="D275" s="182" t="s">
        <v>154</v>
      </c>
      <c r="E275" s="183" t="s">
        <v>331</v>
      </c>
      <c r="F275" s="184" t="s">
        <v>332</v>
      </c>
      <c r="G275" s="185" t="s">
        <v>244</v>
      </c>
      <c r="H275" s="186">
        <v>1.98</v>
      </c>
      <c r="I275" s="187"/>
      <c r="J275" s="188">
        <f>ROUND(I275*H275,2)</f>
        <v>0</v>
      </c>
      <c r="K275" s="189"/>
      <c r="L275" s="42"/>
      <c r="M275" s="190" t="s">
        <v>19</v>
      </c>
      <c r="N275" s="191" t="s">
        <v>41</v>
      </c>
      <c r="O275" s="67"/>
      <c r="P275" s="192">
        <f>O275*H275</f>
        <v>0</v>
      </c>
      <c r="Q275" s="192">
        <v>0.1231</v>
      </c>
      <c r="R275" s="192">
        <f>Q275*H275</f>
        <v>0.243738</v>
      </c>
      <c r="S275" s="192">
        <v>0</v>
      </c>
      <c r="T275" s="19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4" t="s">
        <v>158</v>
      </c>
      <c r="AT275" s="194" t="s">
        <v>154</v>
      </c>
      <c r="AU275" s="194" t="s">
        <v>159</v>
      </c>
      <c r="AY275" s="20" t="s">
        <v>150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20" t="s">
        <v>77</v>
      </c>
      <c r="BK275" s="195">
        <f>ROUND(I275*H275,2)</f>
        <v>0</v>
      </c>
      <c r="BL275" s="20" t="s">
        <v>158</v>
      </c>
      <c r="BM275" s="194" t="s">
        <v>333</v>
      </c>
    </row>
    <row r="276" spans="1:47" s="2" customFormat="1" ht="19.5">
      <c r="A276" s="37"/>
      <c r="B276" s="38"/>
      <c r="C276" s="39"/>
      <c r="D276" s="196" t="s">
        <v>161</v>
      </c>
      <c r="E276" s="39"/>
      <c r="F276" s="197" t="s">
        <v>334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161</v>
      </c>
      <c r="AU276" s="20" t="s">
        <v>159</v>
      </c>
    </row>
    <row r="277" spans="1:47" s="2" customFormat="1" ht="12">
      <c r="A277" s="37"/>
      <c r="B277" s="38"/>
      <c r="C277" s="39"/>
      <c r="D277" s="201" t="s">
        <v>163</v>
      </c>
      <c r="E277" s="39"/>
      <c r="F277" s="202" t="s">
        <v>335</v>
      </c>
      <c r="G277" s="39"/>
      <c r="H277" s="39"/>
      <c r="I277" s="198"/>
      <c r="J277" s="39"/>
      <c r="K277" s="39"/>
      <c r="L277" s="42"/>
      <c r="M277" s="199"/>
      <c r="N277" s="200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163</v>
      </c>
      <c r="AU277" s="20" t="s">
        <v>159</v>
      </c>
    </row>
    <row r="278" spans="2:51" s="13" customFormat="1" ht="12">
      <c r="B278" s="203"/>
      <c r="C278" s="204"/>
      <c r="D278" s="196" t="s">
        <v>165</v>
      </c>
      <c r="E278" s="205" t="s">
        <v>19</v>
      </c>
      <c r="F278" s="206" t="s">
        <v>336</v>
      </c>
      <c r="G278" s="204"/>
      <c r="H278" s="207">
        <v>1.98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165</v>
      </c>
      <c r="AU278" s="213" t="s">
        <v>159</v>
      </c>
      <c r="AV278" s="13" t="s">
        <v>79</v>
      </c>
      <c r="AW278" s="13" t="s">
        <v>32</v>
      </c>
      <c r="AX278" s="13" t="s">
        <v>70</v>
      </c>
      <c r="AY278" s="213" t="s">
        <v>150</v>
      </c>
    </row>
    <row r="279" spans="2:51" s="14" customFormat="1" ht="12">
      <c r="B279" s="214"/>
      <c r="C279" s="215"/>
      <c r="D279" s="196" t="s">
        <v>165</v>
      </c>
      <c r="E279" s="216" t="s">
        <v>19</v>
      </c>
      <c r="F279" s="217" t="s">
        <v>167</v>
      </c>
      <c r="G279" s="215"/>
      <c r="H279" s="218">
        <v>1.98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165</v>
      </c>
      <c r="AU279" s="224" t="s">
        <v>159</v>
      </c>
      <c r="AV279" s="14" t="s">
        <v>159</v>
      </c>
      <c r="AW279" s="14" t="s">
        <v>32</v>
      </c>
      <c r="AX279" s="14" t="s">
        <v>77</v>
      </c>
      <c r="AY279" s="224" t="s">
        <v>150</v>
      </c>
    </row>
    <row r="280" spans="2:63" s="12" customFormat="1" ht="22.9" customHeight="1">
      <c r="B280" s="166"/>
      <c r="C280" s="167"/>
      <c r="D280" s="168" t="s">
        <v>69</v>
      </c>
      <c r="E280" s="180" t="s">
        <v>224</v>
      </c>
      <c r="F280" s="180" t="s">
        <v>337</v>
      </c>
      <c r="G280" s="167"/>
      <c r="H280" s="167"/>
      <c r="I280" s="170"/>
      <c r="J280" s="181">
        <f>BK280</f>
        <v>0</v>
      </c>
      <c r="K280" s="167"/>
      <c r="L280" s="172"/>
      <c r="M280" s="173"/>
      <c r="N280" s="174"/>
      <c r="O280" s="174"/>
      <c r="P280" s="175">
        <f>P281+P294+P349+P370</f>
        <v>0</v>
      </c>
      <c r="Q280" s="174"/>
      <c r="R280" s="175">
        <f>R281+R294+R349+R370</f>
        <v>0.24034</v>
      </c>
      <c r="S280" s="174"/>
      <c r="T280" s="176">
        <f>T281+T294+T349+T370</f>
        <v>13.51537</v>
      </c>
      <c r="AR280" s="177" t="s">
        <v>77</v>
      </c>
      <c r="AT280" s="178" t="s">
        <v>69</v>
      </c>
      <c r="AU280" s="178" t="s">
        <v>77</v>
      </c>
      <c r="AY280" s="177" t="s">
        <v>150</v>
      </c>
      <c r="BK280" s="179">
        <f>BK281+BK294+BK349+BK370</f>
        <v>0</v>
      </c>
    </row>
    <row r="281" spans="2:63" s="12" customFormat="1" ht="20.85" customHeight="1">
      <c r="B281" s="166"/>
      <c r="C281" s="167"/>
      <c r="D281" s="168" t="s">
        <v>69</v>
      </c>
      <c r="E281" s="180" t="s">
        <v>338</v>
      </c>
      <c r="F281" s="180" t="s">
        <v>339</v>
      </c>
      <c r="G281" s="167"/>
      <c r="H281" s="167"/>
      <c r="I281" s="170"/>
      <c r="J281" s="181">
        <f>BK281</f>
        <v>0</v>
      </c>
      <c r="K281" s="167"/>
      <c r="L281" s="172"/>
      <c r="M281" s="173"/>
      <c r="N281" s="174"/>
      <c r="O281" s="174"/>
      <c r="P281" s="175">
        <f>SUM(P282:P293)</f>
        <v>0</v>
      </c>
      <c r="Q281" s="174"/>
      <c r="R281" s="175">
        <f>SUM(R282:R293)</f>
        <v>0</v>
      </c>
      <c r="S281" s="174"/>
      <c r="T281" s="176">
        <f>SUM(T282:T293)</f>
        <v>0</v>
      </c>
      <c r="AR281" s="177" t="s">
        <v>77</v>
      </c>
      <c r="AT281" s="178" t="s">
        <v>69</v>
      </c>
      <c r="AU281" s="178" t="s">
        <v>79</v>
      </c>
      <c r="AY281" s="177" t="s">
        <v>150</v>
      </c>
      <c r="BK281" s="179">
        <f>SUM(BK282:BK293)</f>
        <v>0</v>
      </c>
    </row>
    <row r="282" spans="1:65" s="2" customFormat="1" ht="24.2" customHeight="1">
      <c r="A282" s="37"/>
      <c r="B282" s="38"/>
      <c r="C282" s="182" t="s">
        <v>340</v>
      </c>
      <c r="D282" s="182" t="s">
        <v>154</v>
      </c>
      <c r="E282" s="183" t="s">
        <v>341</v>
      </c>
      <c r="F282" s="184" t="s">
        <v>342</v>
      </c>
      <c r="G282" s="185" t="s">
        <v>343</v>
      </c>
      <c r="H282" s="186">
        <v>2</v>
      </c>
      <c r="I282" s="187"/>
      <c r="J282" s="188">
        <f>ROUND(I282*H282,2)</f>
        <v>0</v>
      </c>
      <c r="K282" s="189"/>
      <c r="L282" s="42"/>
      <c r="M282" s="190" t="s">
        <v>19</v>
      </c>
      <c r="N282" s="191" t="s">
        <v>41</v>
      </c>
      <c r="O282" s="67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4" t="s">
        <v>158</v>
      </c>
      <c r="AT282" s="194" t="s">
        <v>154</v>
      </c>
      <c r="AU282" s="194" t="s">
        <v>159</v>
      </c>
      <c r="AY282" s="20" t="s">
        <v>150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20" t="s">
        <v>77</v>
      </c>
      <c r="BK282" s="195">
        <f>ROUND(I282*H282,2)</f>
        <v>0</v>
      </c>
      <c r="BL282" s="20" t="s">
        <v>158</v>
      </c>
      <c r="BM282" s="194" t="s">
        <v>344</v>
      </c>
    </row>
    <row r="283" spans="1:47" s="2" customFormat="1" ht="29.25">
      <c r="A283" s="37"/>
      <c r="B283" s="38"/>
      <c r="C283" s="39"/>
      <c r="D283" s="196" t="s">
        <v>161</v>
      </c>
      <c r="E283" s="39"/>
      <c r="F283" s="197" t="s">
        <v>345</v>
      </c>
      <c r="G283" s="39"/>
      <c r="H283" s="39"/>
      <c r="I283" s="198"/>
      <c r="J283" s="39"/>
      <c r="K283" s="39"/>
      <c r="L283" s="42"/>
      <c r="M283" s="199"/>
      <c r="N283" s="200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20" t="s">
        <v>161</v>
      </c>
      <c r="AU283" s="20" t="s">
        <v>159</v>
      </c>
    </row>
    <row r="284" spans="1:47" s="2" customFormat="1" ht="12">
      <c r="A284" s="37"/>
      <c r="B284" s="38"/>
      <c r="C284" s="39"/>
      <c r="D284" s="201" t="s">
        <v>163</v>
      </c>
      <c r="E284" s="39"/>
      <c r="F284" s="202" t="s">
        <v>346</v>
      </c>
      <c r="G284" s="39"/>
      <c r="H284" s="39"/>
      <c r="I284" s="198"/>
      <c r="J284" s="39"/>
      <c r="K284" s="39"/>
      <c r="L284" s="42"/>
      <c r="M284" s="199"/>
      <c r="N284" s="200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163</v>
      </c>
      <c r="AU284" s="20" t="s">
        <v>159</v>
      </c>
    </row>
    <row r="285" spans="2:51" s="13" customFormat="1" ht="12">
      <c r="B285" s="203"/>
      <c r="C285" s="204"/>
      <c r="D285" s="196" t="s">
        <v>165</v>
      </c>
      <c r="E285" s="205" t="s">
        <v>19</v>
      </c>
      <c r="F285" s="206" t="s">
        <v>347</v>
      </c>
      <c r="G285" s="204"/>
      <c r="H285" s="207">
        <v>2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165</v>
      </c>
      <c r="AU285" s="213" t="s">
        <v>159</v>
      </c>
      <c r="AV285" s="13" t="s">
        <v>79</v>
      </c>
      <c r="AW285" s="13" t="s">
        <v>32</v>
      </c>
      <c r="AX285" s="13" t="s">
        <v>77</v>
      </c>
      <c r="AY285" s="213" t="s">
        <v>150</v>
      </c>
    </row>
    <row r="286" spans="1:65" s="2" customFormat="1" ht="33" customHeight="1">
      <c r="A286" s="37"/>
      <c r="B286" s="38"/>
      <c r="C286" s="182" t="s">
        <v>348</v>
      </c>
      <c r="D286" s="182" t="s">
        <v>154</v>
      </c>
      <c r="E286" s="183" t="s">
        <v>349</v>
      </c>
      <c r="F286" s="184" t="s">
        <v>350</v>
      </c>
      <c r="G286" s="185" t="s">
        <v>343</v>
      </c>
      <c r="H286" s="186">
        <v>60</v>
      </c>
      <c r="I286" s="187"/>
      <c r="J286" s="188">
        <f>ROUND(I286*H286,2)</f>
        <v>0</v>
      </c>
      <c r="K286" s="189"/>
      <c r="L286" s="42"/>
      <c r="M286" s="190" t="s">
        <v>19</v>
      </c>
      <c r="N286" s="191" t="s">
        <v>41</v>
      </c>
      <c r="O286" s="67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4" t="s">
        <v>158</v>
      </c>
      <c r="AT286" s="194" t="s">
        <v>154</v>
      </c>
      <c r="AU286" s="194" t="s">
        <v>159</v>
      </c>
      <c r="AY286" s="20" t="s">
        <v>150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20" t="s">
        <v>77</v>
      </c>
      <c r="BK286" s="195">
        <f>ROUND(I286*H286,2)</f>
        <v>0</v>
      </c>
      <c r="BL286" s="20" t="s">
        <v>158</v>
      </c>
      <c r="BM286" s="194" t="s">
        <v>351</v>
      </c>
    </row>
    <row r="287" spans="1:47" s="2" customFormat="1" ht="29.25">
      <c r="A287" s="37"/>
      <c r="B287" s="38"/>
      <c r="C287" s="39"/>
      <c r="D287" s="196" t="s">
        <v>161</v>
      </c>
      <c r="E287" s="39"/>
      <c r="F287" s="197" t="s">
        <v>352</v>
      </c>
      <c r="G287" s="39"/>
      <c r="H287" s="39"/>
      <c r="I287" s="198"/>
      <c r="J287" s="39"/>
      <c r="K287" s="39"/>
      <c r="L287" s="42"/>
      <c r="M287" s="199"/>
      <c r="N287" s="200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20" t="s">
        <v>161</v>
      </c>
      <c r="AU287" s="20" t="s">
        <v>159</v>
      </c>
    </row>
    <row r="288" spans="1:47" s="2" customFormat="1" ht="12">
      <c r="A288" s="37"/>
      <c r="B288" s="38"/>
      <c r="C288" s="39"/>
      <c r="D288" s="201" t="s">
        <v>163</v>
      </c>
      <c r="E288" s="39"/>
      <c r="F288" s="202" t="s">
        <v>353</v>
      </c>
      <c r="G288" s="39"/>
      <c r="H288" s="39"/>
      <c r="I288" s="198"/>
      <c r="J288" s="39"/>
      <c r="K288" s="39"/>
      <c r="L288" s="42"/>
      <c r="M288" s="199"/>
      <c r="N288" s="200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163</v>
      </c>
      <c r="AU288" s="20" t="s">
        <v>159</v>
      </c>
    </row>
    <row r="289" spans="2:51" s="13" customFormat="1" ht="12">
      <c r="B289" s="203"/>
      <c r="C289" s="204"/>
      <c r="D289" s="196" t="s">
        <v>165</v>
      </c>
      <c r="E289" s="205" t="s">
        <v>19</v>
      </c>
      <c r="F289" s="206" t="s">
        <v>354</v>
      </c>
      <c r="G289" s="204"/>
      <c r="H289" s="207">
        <v>60</v>
      </c>
      <c r="I289" s="208"/>
      <c r="J289" s="204"/>
      <c r="K289" s="204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165</v>
      </c>
      <c r="AU289" s="213" t="s">
        <v>159</v>
      </c>
      <c r="AV289" s="13" t="s">
        <v>79</v>
      </c>
      <c r="AW289" s="13" t="s">
        <v>32</v>
      </c>
      <c r="AX289" s="13" t="s">
        <v>77</v>
      </c>
      <c r="AY289" s="213" t="s">
        <v>150</v>
      </c>
    </row>
    <row r="290" spans="1:65" s="2" customFormat="1" ht="24.2" customHeight="1">
      <c r="A290" s="37"/>
      <c r="B290" s="38"/>
      <c r="C290" s="182" t="s">
        <v>355</v>
      </c>
      <c r="D290" s="182" t="s">
        <v>154</v>
      </c>
      <c r="E290" s="183" t="s">
        <v>356</v>
      </c>
      <c r="F290" s="184" t="s">
        <v>357</v>
      </c>
      <c r="G290" s="185" t="s">
        <v>343</v>
      </c>
      <c r="H290" s="186">
        <v>2</v>
      </c>
      <c r="I290" s="187"/>
      <c r="J290" s="188">
        <f>ROUND(I290*H290,2)</f>
        <v>0</v>
      </c>
      <c r="K290" s="189"/>
      <c r="L290" s="42"/>
      <c r="M290" s="190" t="s">
        <v>19</v>
      </c>
      <c r="N290" s="191" t="s">
        <v>41</v>
      </c>
      <c r="O290" s="67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4" t="s">
        <v>158</v>
      </c>
      <c r="AT290" s="194" t="s">
        <v>154</v>
      </c>
      <c r="AU290" s="194" t="s">
        <v>159</v>
      </c>
      <c r="AY290" s="20" t="s">
        <v>150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20" t="s">
        <v>77</v>
      </c>
      <c r="BK290" s="195">
        <f>ROUND(I290*H290,2)</f>
        <v>0</v>
      </c>
      <c r="BL290" s="20" t="s">
        <v>158</v>
      </c>
      <c r="BM290" s="194" t="s">
        <v>358</v>
      </c>
    </row>
    <row r="291" spans="1:47" s="2" customFormat="1" ht="29.25">
      <c r="A291" s="37"/>
      <c r="B291" s="38"/>
      <c r="C291" s="39"/>
      <c r="D291" s="196" t="s">
        <v>161</v>
      </c>
      <c r="E291" s="39"/>
      <c r="F291" s="197" t="s">
        <v>359</v>
      </c>
      <c r="G291" s="39"/>
      <c r="H291" s="39"/>
      <c r="I291" s="198"/>
      <c r="J291" s="39"/>
      <c r="K291" s="39"/>
      <c r="L291" s="42"/>
      <c r="M291" s="199"/>
      <c r="N291" s="200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20" t="s">
        <v>161</v>
      </c>
      <c r="AU291" s="20" t="s">
        <v>159</v>
      </c>
    </row>
    <row r="292" spans="1:47" s="2" customFormat="1" ht="12">
      <c r="A292" s="37"/>
      <c r="B292" s="38"/>
      <c r="C292" s="39"/>
      <c r="D292" s="201" t="s">
        <v>163</v>
      </c>
      <c r="E292" s="39"/>
      <c r="F292" s="202" t="s">
        <v>360</v>
      </c>
      <c r="G292" s="39"/>
      <c r="H292" s="39"/>
      <c r="I292" s="198"/>
      <c r="J292" s="39"/>
      <c r="K292" s="39"/>
      <c r="L292" s="42"/>
      <c r="M292" s="199"/>
      <c r="N292" s="200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163</v>
      </c>
      <c r="AU292" s="20" t="s">
        <v>159</v>
      </c>
    </row>
    <row r="293" spans="2:51" s="13" customFormat="1" ht="12">
      <c r="B293" s="203"/>
      <c r="C293" s="204"/>
      <c r="D293" s="196" t="s">
        <v>165</v>
      </c>
      <c r="E293" s="205" t="s">
        <v>19</v>
      </c>
      <c r="F293" s="206" t="s">
        <v>347</v>
      </c>
      <c r="G293" s="204"/>
      <c r="H293" s="207">
        <v>2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165</v>
      </c>
      <c r="AU293" s="213" t="s">
        <v>159</v>
      </c>
      <c r="AV293" s="13" t="s">
        <v>79</v>
      </c>
      <c r="AW293" s="13" t="s">
        <v>32</v>
      </c>
      <c r="AX293" s="13" t="s">
        <v>77</v>
      </c>
      <c r="AY293" s="213" t="s">
        <v>150</v>
      </c>
    </row>
    <row r="294" spans="2:63" s="12" customFormat="1" ht="20.85" customHeight="1">
      <c r="B294" s="166"/>
      <c r="C294" s="167"/>
      <c r="D294" s="168" t="s">
        <v>69</v>
      </c>
      <c r="E294" s="180" t="s">
        <v>361</v>
      </c>
      <c r="F294" s="180" t="s">
        <v>362</v>
      </c>
      <c r="G294" s="167"/>
      <c r="H294" s="167"/>
      <c r="I294" s="170"/>
      <c r="J294" s="181">
        <f>BK294</f>
        <v>0</v>
      </c>
      <c r="K294" s="167"/>
      <c r="L294" s="172"/>
      <c r="M294" s="173"/>
      <c r="N294" s="174"/>
      <c r="O294" s="174"/>
      <c r="P294" s="175">
        <f>SUM(P295:P348)</f>
        <v>0</v>
      </c>
      <c r="Q294" s="174"/>
      <c r="R294" s="175">
        <f>SUM(R295:R348)</f>
        <v>0.24034</v>
      </c>
      <c r="S294" s="174"/>
      <c r="T294" s="176">
        <f>SUM(T295:T348)</f>
        <v>0</v>
      </c>
      <c r="AR294" s="177" t="s">
        <v>77</v>
      </c>
      <c r="AT294" s="178" t="s">
        <v>69</v>
      </c>
      <c r="AU294" s="178" t="s">
        <v>79</v>
      </c>
      <c r="AY294" s="177" t="s">
        <v>150</v>
      </c>
      <c r="BK294" s="179">
        <f>SUM(BK295:BK348)</f>
        <v>0</v>
      </c>
    </row>
    <row r="295" spans="1:65" s="2" customFormat="1" ht="24.2" customHeight="1">
      <c r="A295" s="37"/>
      <c r="B295" s="38"/>
      <c r="C295" s="182" t="s">
        <v>203</v>
      </c>
      <c r="D295" s="182" t="s">
        <v>154</v>
      </c>
      <c r="E295" s="183" t="s">
        <v>363</v>
      </c>
      <c r="F295" s="184" t="s">
        <v>364</v>
      </c>
      <c r="G295" s="185" t="s">
        <v>244</v>
      </c>
      <c r="H295" s="186">
        <v>58.5</v>
      </c>
      <c r="I295" s="187"/>
      <c r="J295" s="188">
        <f>ROUND(I295*H295,2)</f>
        <v>0</v>
      </c>
      <c r="K295" s="189"/>
      <c r="L295" s="42"/>
      <c r="M295" s="190" t="s">
        <v>19</v>
      </c>
      <c r="N295" s="191" t="s">
        <v>41</v>
      </c>
      <c r="O295" s="67"/>
      <c r="P295" s="192">
        <f>O295*H295</f>
        <v>0</v>
      </c>
      <c r="Q295" s="192">
        <v>4E-05</v>
      </c>
      <c r="R295" s="192">
        <f>Q295*H295</f>
        <v>0.00234</v>
      </c>
      <c r="S295" s="192">
        <v>0</v>
      </c>
      <c r="T295" s="193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4" t="s">
        <v>158</v>
      </c>
      <c r="AT295" s="194" t="s">
        <v>154</v>
      </c>
      <c r="AU295" s="194" t="s">
        <v>159</v>
      </c>
      <c r="AY295" s="20" t="s">
        <v>150</v>
      </c>
      <c r="BE295" s="195">
        <f>IF(N295="základní",J295,0)</f>
        <v>0</v>
      </c>
      <c r="BF295" s="195">
        <f>IF(N295="snížená",J295,0)</f>
        <v>0</v>
      </c>
      <c r="BG295" s="195">
        <f>IF(N295="zákl. přenesená",J295,0)</f>
        <v>0</v>
      </c>
      <c r="BH295" s="195">
        <f>IF(N295="sníž. přenesená",J295,0)</f>
        <v>0</v>
      </c>
      <c r="BI295" s="195">
        <f>IF(N295="nulová",J295,0)</f>
        <v>0</v>
      </c>
      <c r="BJ295" s="20" t="s">
        <v>77</v>
      </c>
      <c r="BK295" s="195">
        <f>ROUND(I295*H295,2)</f>
        <v>0</v>
      </c>
      <c r="BL295" s="20" t="s">
        <v>158</v>
      </c>
      <c r="BM295" s="194" t="s">
        <v>365</v>
      </c>
    </row>
    <row r="296" spans="1:47" s="2" customFormat="1" ht="19.5">
      <c r="A296" s="37"/>
      <c r="B296" s="38"/>
      <c r="C296" s="39"/>
      <c r="D296" s="196" t="s">
        <v>161</v>
      </c>
      <c r="E296" s="39"/>
      <c r="F296" s="197" t="s">
        <v>366</v>
      </c>
      <c r="G296" s="39"/>
      <c r="H296" s="39"/>
      <c r="I296" s="198"/>
      <c r="J296" s="39"/>
      <c r="K296" s="39"/>
      <c r="L296" s="42"/>
      <c r="M296" s="199"/>
      <c r="N296" s="200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161</v>
      </c>
      <c r="AU296" s="20" t="s">
        <v>159</v>
      </c>
    </row>
    <row r="297" spans="1:47" s="2" customFormat="1" ht="12">
      <c r="A297" s="37"/>
      <c r="B297" s="38"/>
      <c r="C297" s="39"/>
      <c r="D297" s="201" t="s">
        <v>163</v>
      </c>
      <c r="E297" s="39"/>
      <c r="F297" s="202" t="s">
        <v>367</v>
      </c>
      <c r="G297" s="39"/>
      <c r="H297" s="39"/>
      <c r="I297" s="198"/>
      <c r="J297" s="39"/>
      <c r="K297" s="39"/>
      <c r="L297" s="42"/>
      <c r="M297" s="199"/>
      <c r="N297" s="200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20" t="s">
        <v>163</v>
      </c>
      <c r="AU297" s="20" t="s">
        <v>159</v>
      </c>
    </row>
    <row r="298" spans="2:51" s="13" customFormat="1" ht="12">
      <c r="B298" s="203"/>
      <c r="C298" s="204"/>
      <c r="D298" s="196" t="s">
        <v>165</v>
      </c>
      <c r="E298" s="205" t="s">
        <v>19</v>
      </c>
      <c r="F298" s="206" t="s">
        <v>368</v>
      </c>
      <c r="G298" s="204"/>
      <c r="H298" s="207">
        <v>30.75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165</v>
      </c>
      <c r="AU298" s="213" t="s">
        <v>159</v>
      </c>
      <c r="AV298" s="13" t="s">
        <v>79</v>
      </c>
      <c r="AW298" s="13" t="s">
        <v>32</v>
      </c>
      <c r="AX298" s="13" t="s">
        <v>70</v>
      </c>
      <c r="AY298" s="213" t="s">
        <v>150</v>
      </c>
    </row>
    <row r="299" spans="2:51" s="14" customFormat="1" ht="12">
      <c r="B299" s="214"/>
      <c r="C299" s="215"/>
      <c r="D299" s="196" t="s">
        <v>165</v>
      </c>
      <c r="E299" s="216" t="s">
        <v>19</v>
      </c>
      <c r="F299" s="217" t="s">
        <v>167</v>
      </c>
      <c r="G299" s="215"/>
      <c r="H299" s="218">
        <v>30.75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165</v>
      </c>
      <c r="AU299" s="224" t="s">
        <v>159</v>
      </c>
      <c r="AV299" s="14" t="s">
        <v>159</v>
      </c>
      <c r="AW299" s="14" t="s">
        <v>32</v>
      </c>
      <c r="AX299" s="14" t="s">
        <v>70</v>
      </c>
      <c r="AY299" s="224" t="s">
        <v>150</v>
      </c>
    </row>
    <row r="300" spans="2:51" s="13" customFormat="1" ht="12">
      <c r="B300" s="203"/>
      <c r="C300" s="204"/>
      <c r="D300" s="196" t="s">
        <v>165</v>
      </c>
      <c r="E300" s="205" t="s">
        <v>19</v>
      </c>
      <c r="F300" s="206" t="s">
        <v>369</v>
      </c>
      <c r="G300" s="204"/>
      <c r="H300" s="207">
        <v>27.75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165</v>
      </c>
      <c r="AU300" s="213" t="s">
        <v>159</v>
      </c>
      <c r="AV300" s="13" t="s">
        <v>79</v>
      </c>
      <c r="AW300" s="13" t="s">
        <v>32</v>
      </c>
      <c r="AX300" s="13" t="s">
        <v>70</v>
      </c>
      <c r="AY300" s="213" t="s">
        <v>150</v>
      </c>
    </row>
    <row r="301" spans="2:51" s="14" customFormat="1" ht="12">
      <c r="B301" s="214"/>
      <c r="C301" s="215"/>
      <c r="D301" s="196" t="s">
        <v>165</v>
      </c>
      <c r="E301" s="216" t="s">
        <v>19</v>
      </c>
      <c r="F301" s="217" t="s">
        <v>167</v>
      </c>
      <c r="G301" s="215"/>
      <c r="H301" s="218">
        <v>27.75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165</v>
      </c>
      <c r="AU301" s="224" t="s">
        <v>159</v>
      </c>
      <c r="AV301" s="14" t="s">
        <v>159</v>
      </c>
      <c r="AW301" s="14" t="s">
        <v>32</v>
      </c>
      <c r="AX301" s="14" t="s">
        <v>70</v>
      </c>
      <c r="AY301" s="224" t="s">
        <v>150</v>
      </c>
    </row>
    <row r="302" spans="2:51" s="16" customFormat="1" ht="12">
      <c r="B302" s="235"/>
      <c r="C302" s="236"/>
      <c r="D302" s="196" t="s">
        <v>165</v>
      </c>
      <c r="E302" s="237" t="s">
        <v>19</v>
      </c>
      <c r="F302" s="238" t="s">
        <v>223</v>
      </c>
      <c r="G302" s="236"/>
      <c r="H302" s="239">
        <v>58.5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165</v>
      </c>
      <c r="AU302" s="245" t="s">
        <v>159</v>
      </c>
      <c r="AV302" s="16" t="s">
        <v>158</v>
      </c>
      <c r="AW302" s="16" t="s">
        <v>32</v>
      </c>
      <c r="AX302" s="16" t="s">
        <v>77</v>
      </c>
      <c r="AY302" s="245" t="s">
        <v>150</v>
      </c>
    </row>
    <row r="303" spans="1:65" s="2" customFormat="1" ht="24.2" customHeight="1">
      <c r="A303" s="37"/>
      <c r="B303" s="38"/>
      <c r="C303" s="182" t="s">
        <v>370</v>
      </c>
      <c r="D303" s="182" t="s">
        <v>154</v>
      </c>
      <c r="E303" s="183" t="s">
        <v>371</v>
      </c>
      <c r="F303" s="184" t="s">
        <v>372</v>
      </c>
      <c r="G303" s="185" t="s">
        <v>197</v>
      </c>
      <c r="H303" s="186">
        <v>0.068</v>
      </c>
      <c r="I303" s="187"/>
      <c r="J303" s="188">
        <f>ROUND(I303*H303,2)</f>
        <v>0</v>
      </c>
      <c r="K303" s="189"/>
      <c r="L303" s="42"/>
      <c r="M303" s="190" t="s">
        <v>19</v>
      </c>
      <c r="N303" s="191" t="s">
        <v>41</v>
      </c>
      <c r="O303" s="67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4" t="s">
        <v>158</v>
      </c>
      <c r="AT303" s="194" t="s">
        <v>154</v>
      </c>
      <c r="AU303" s="194" t="s">
        <v>159</v>
      </c>
      <c r="AY303" s="20" t="s">
        <v>150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20" t="s">
        <v>77</v>
      </c>
      <c r="BK303" s="195">
        <f>ROUND(I303*H303,2)</f>
        <v>0</v>
      </c>
      <c r="BL303" s="20" t="s">
        <v>158</v>
      </c>
      <c r="BM303" s="194" t="s">
        <v>373</v>
      </c>
    </row>
    <row r="304" spans="1:47" s="2" customFormat="1" ht="19.5">
      <c r="A304" s="37"/>
      <c r="B304" s="38"/>
      <c r="C304" s="39"/>
      <c r="D304" s="196" t="s">
        <v>161</v>
      </c>
      <c r="E304" s="39"/>
      <c r="F304" s="197" t="s">
        <v>374</v>
      </c>
      <c r="G304" s="39"/>
      <c r="H304" s="39"/>
      <c r="I304" s="198"/>
      <c r="J304" s="39"/>
      <c r="K304" s="39"/>
      <c r="L304" s="42"/>
      <c r="M304" s="199"/>
      <c r="N304" s="200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20" t="s">
        <v>161</v>
      </c>
      <c r="AU304" s="20" t="s">
        <v>159</v>
      </c>
    </row>
    <row r="305" spans="1:47" s="2" customFormat="1" ht="12">
      <c r="A305" s="37"/>
      <c r="B305" s="38"/>
      <c r="C305" s="39"/>
      <c r="D305" s="201" t="s">
        <v>163</v>
      </c>
      <c r="E305" s="39"/>
      <c r="F305" s="202" t="s">
        <v>375</v>
      </c>
      <c r="G305" s="39"/>
      <c r="H305" s="39"/>
      <c r="I305" s="198"/>
      <c r="J305" s="39"/>
      <c r="K305" s="39"/>
      <c r="L305" s="42"/>
      <c r="M305" s="199"/>
      <c r="N305" s="200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163</v>
      </c>
      <c r="AU305" s="20" t="s">
        <v>159</v>
      </c>
    </row>
    <row r="306" spans="2:51" s="15" customFormat="1" ht="12">
      <c r="B306" s="225"/>
      <c r="C306" s="226"/>
      <c r="D306" s="196" t="s">
        <v>165</v>
      </c>
      <c r="E306" s="227" t="s">
        <v>19</v>
      </c>
      <c r="F306" s="228" t="s">
        <v>230</v>
      </c>
      <c r="G306" s="226"/>
      <c r="H306" s="227" t="s">
        <v>19</v>
      </c>
      <c r="I306" s="229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165</v>
      </c>
      <c r="AU306" s="234" t="s">
        <v>159</v>
      </c>
      <c r="AV306" s="15" t="s">
        <v>77</v>
      </c>
      <c r="AW306" s="15" t="s">
        <v>32</v>
      </c>
      <c r="AX306" s="15" t="s">
        <v>70</v>
      </c>
      <c r="AY306" s="234" t="s">
        <v>150</v>
      </c>
    </row>
    <row r="307" spans="2:51" s="15" customFormat="1" ht="12">
      <c r="B307" s="225"/>
      <c r="C307" s="226"/>
      <c r="D307" s="196" t="s">
        <v>165</v>
      </c>
      <c r="E307" s="227" t="s">
        <v>19</v>
      </c>
      <c r="F307" s="228" t="s">
        <v>376</v>
      </c>
      <c r="G307" s="226"/>
      <c r="H307" s="227" t="s">
        <v>19</v>
      </c>
      <c r="I307" s="229"/>
      <c r="J307" s="226"/>
      <c r="K307" s="226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165</v>
      </c>
      <c r="AU307" s="234" t="s">
        <v>159</v>
      </c>
      <c r="AV307" s="15" t="s">
        <v>77</v>
      </c>
      <c r="AW307" s="15" t="s">
        <v>32</v>
      </c>
      <c r="AX307" s="15" t="s">
        <v>70</v>
      </c>
      <c r="AY307" s="234" t="s">
        <v>150</v>
      </c>
    </row>
    <row r="308" spans="2:51" s="13" customFormat="1" ht="12">
      <c r="B308" s="203"/>
      <c r="C308" s="204"/>
      <c r="D308" s="196" t="s">
        <v>165</v>
      </c>
      <c r="E308" s="205" t="s">
        <v>19</v>
      </c>
      <c r="F308" s="206" t="s">
        <v>377</v>
      </c>
      <c r="G308" s="204"/>
      <c r="H308" s="207">
        <v>0.013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165</v>
      </c>
      <c r="AU308" s="213" t="s">
        <v>159</v>
      </c>
      <c r="AV308" s="13" t="s">
        <v>79</v>
      </c>
      <c r="AW308" s="13" t="s">
        <v>32</v>
      </c>
      <c r="AX308" s="13" t="s">
        <v>70</v>
      </c>
      <c r="AY308" s="213" t="s">
        <v>150</v>
      </c>
    </row>
    <row r="309" spans="2:51" s="14" customFormat="1" ht="12">
      <c r="B309" s="214"/>
      <c r="C309" s="215"/>
      <c r="D309" s="196" t="s">
        <v>165</v>
      </c>
      <c r="E309" s="216" t="s">
        <v>19</v>
      </c>
      <c r="F309" s="217" t="s">
        <v>167</v>
      </c>
      <c r="G309" s="215"/>
      <c r="H309" s="218">
        <v>0.013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165</v>
      </c>
      <c r="AU309" s="224" t="s">
        <v>159</v>
      </c>
      <c r="AV309" s="14" t="s">
        <v>159</v>
      </c>
      <c r="AW309" s="14" t="s">
        <v>32</v>
      </c>
      <c r="AX309" s="14" t="s">
        <v>70</v>
      </c>
      <c r="AY309" s="224" t="s">
        <v>150</v>
      </c>
    </row>
    <row r="310" spans="2:51" s="15" customFormat="1" ht="12">
      <c r="B310" s="225"/>
      <c r="C310" s="226"/>
      <c r="D310" s="196" t="s">
        <v>165</v>
      </c>
      <c r="E310" s="227" t="s">
        <v>19</v>
      </c>
      <c r="F310" s="228" t="s">
        <v>378</v>
      </c>
      <c r="G310" s="226"/>
      <c r="H310" s="227" t="s">
        <v>19</v>
      </c>
      <c r="I310" s="229"/>
      <c r="J310" s="226"/>
      <c r="K310" s="226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165</v>
      </c>
      <c r="AU310" s="234" t="s">
        <v>159</v>
      </c>
      <c r="AV310" s="15" t="s">
        <v>77</v>
      </c>
      <c r="AW310" s="15" t="s">
        <v>32</v>
      </c>
      <c r="AX310" s="15" t="s">
        <v>70</v>
      </c>
      <c r="AY310" s="234" t="s">
        <v>150</v>
      </c>
    </row>
    <row r="311" spans="2:51" s="13" customFormat="1" ht="12">
      <c r="B311" s="203"/>
      <c r="C311" s="204"/>
      <c r="D311" s="196" t="s">
        <v>165</v>
      </c>
      <c r="E311" s="205" t="s">
        <v>19</v>
      </c>
      <c r="F311" s="206" t="s">
        <v>379</v>
      </c>
      <c r="G311" s="204"/>
      <c r="H311" s="207">
        <v>0.055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165</v>
      </c>
      <c r="AU311" s="213" t="s">
        <v>159</v>
      </c>
      <c r="AV311" s="13" t="s">
        <v>79</v>
      </c>
      <c r="AW311" s="13" t="s">
        <v>32</v>
      </c>
      <c r="AX311" s="13" t="s">
        <v>70</v>
      </c>
      <c r="AY311" s="213" t="s">
        <v>150</v>
      </c>
    </row>
    <row r="312" spans="2:51" s="14" customFormat="1" ht="12">
      <c r="B312" s="214"/>
      <c r="C312" s="215"/>
      <c r="D312" s="196" t="s">
        <v>165</v>
      </c>
      <c r="E312" s="216" t="s">
        <v>19</v>
      </c>
      <c r="F312" s="217" t="s">
        <v>167</v>
      </c>
      <c r="G312" s="215"/>
      <c r="H312" s="218">
        <v>0.055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165</v>
      </c>
      <c r="AU312" s="224" t="s">
        <v>159</v>
      </c>
      <c r="AV312" s="14" t="s">
        <v>159</v>
      </c>
      <c r="AW312" s="14" t="s">
        <v>32</v>
      </c>
      <c r="AX312" s="14" t="s">
        <v>70</v>
      </c>
      <c r="AY312" s="224" t="s">
        <v>150</v>
      </c>
    </row>
    <row r="313" spans="2:51" s="16" customFormat="1" ht="12">
      <c r="B313" s="235"/>
      <c r="C313" s="236"/>
      <c r="D313" s="196" t="s">
        <v>165</v>
      </c>
      <c r="E313" s="237" t="s">
        <v>19</v>
      </c>
      <c r="F313" s="238" t="s">
        <v>223</v>
      </c>
      <c r="G313" s="236"/>
      <c r="H313" s="239">
        <v>0.068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165</v>
      </c>
      <c r="AU313" s="245" t="s">
        <v>159</v>
      </c>
      <c r="AV313" s="16" t="s">
        <v>158</v>
      </c>
      <c r="AW313" s="16" t="s">
        <v>32</v>
      </c>
      <c r="AX313" s="16" t="s">
        <v>77</v>
      </c>
      <c r="AY313" s="245" t="s">
        <v>150</v>
      </c>
    </row>
    <row r="314" spans="1:65" s="2" customFormat="1" ht="21.75" customHeight="1">
      <c r="A314" s="37"/>
      <c r="B314" s="38"/>
      <c r="C314" s="246" t="s">
        <v>380</v>
      </c>
      <c r="D314" s="246" t="s">
        <v>234</v>
      </c>
      <c r="E314" s="247" t="s">
        <v>381</v>
      </c>
      <c r="F314" s="248" t="s">
        <v>382</v>
      </c>
      <c r="G314" s="249" t="s">
        <v>197</v>
      </c>
      <c r="H314" s="250">
        <v>0.014</v>
      </c>
      <c r="I314" s="251"/>
      <c r="J314" s="252">
        <f>ROUND(I314*H314,2)</f>
        <v>0</v>
      </c>
      <c r="K314" s="253"/>
      <c r="L314" s="254"/>
      <c r="M314" s="255" t="s">
        <v>19</v>
      </c>
      <c r="N314" s="256" t="s">
        <v>41</v>
      </c>
      <c r="O314" s="67"/>
      <c r="P314" s="192">
        <f>O314*H314</f>
        <v>0</v>
      </c>
      <c r="Q314" s="192">
        <v>1</v>
      </c>
      <c r="R314" s="192">
        <f>Q314*H314</f>
        <v>0.014</v>
      </c>
      <c r="S314" s="192">
        <v>0</v>
      </c>
      <c r="T314" s="193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4" t="s">
        <v>215</v>
      </c>
      <c r="AT314" s="194" t="s">
        <v>234</v>
      </c>
      <c r="AU314" s="194" t="s">
        <v>159</v>
      </c>
      <c r="AY314" s="20" t="s">
        <v>150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20" t="s">
        <v>77</v>
      </c>
      <c r="BK314" s="195">
        <f>ROUND(I314*H314,2)</f>
        <v>0</v>
      </c>
      <c r="BL314" s="20" t="s">
        <v>158</v>
      </c>
      <c r="BM314" s="194" t="s">
        <v>383</v>
      </c>
    </row>
    <row r="315" spans="1:47" s="2" customFormat="1" ht="12">
      <c r="A315" s="37"/>
      <c r="B315" s="38"/>
      <c r="C315" s="39"/>
      <c r="D315" s="196" t="s">
        <v>161</v>
      </c>
      <c r="E315" s="39"/>
      <c r="F315" s="197" t="s">
        <v>382</v>
      </c>
      <c r="G315" s="39"/>
      <c r="H315" s="39"/>
      <c r="I315" s="198"/>
      <c r="J315" s="39"/>
      <c r="K315" s="39"/>
      <c r="L315" s="42"/>
      <c r="M315" s="199"/>
      <c r="N315" s="200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20" t="s">
        <v>161</v>
      </c>
      <c r="AU315" s="20" t="s">
        <v>159</v>
      </c>
    </row>
    <row r="316" spans="2:51" s="15" customFormat="1" ht="12">
      <c r="B316" s="225"/>
      <c r="C316" s="226"/>
      <c r="D316" s="196" t="s">
        <v>165</v>
      </c>
      <c r="E316" s="227" t="s">
        <v>19</v>
      </c>
      <c r="F316" s="228" t="s">
        <v>230</v>
      </c>
      <c r="G316" s="226"/>
      <c r="H316" s="227" t="s">
        <v>19</v>
      </c>
      <c r="I316" s="229"/>
      <c r="J316" s="226"/>
      <c r="K316" s="226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165</v>
      </c>
      <c r="AU316" s="234" t="s">
        <v>159</v>
      </c>
      <c r="AV316" s="15" t="s">
        <v>77</v>
      </c>
      <c r="AW316" s="15" t="s">
        <v>32</v>
      </c>
      <c r="AX316" s="15" t="s">
        <v>70</v>
      </c>
      <c r="AY316" s="234" t="s">
        <v>150</v>
      </c>
    </row>
    <row r="317" spans="2:51" s="15" customFormat="1" ht="12">
      <c r="B317" s="225"/>
      <c r="C317" s="226"/>
      <c r="D317" s="196" t="s">
        <v>165</v>
      </c>
      <c r="E317" s="227" t="s">
        <v>19</v>
      </c>
      <c r="F317" s="228" t="s">
        <v>376</v>
      </c>
      <c r="G317" s="226"/>
      <c r="H317" s="227" t="s">
        <v>19</v>
      </c>
      <c r="I317" s="229"/>
      <c r="J317" s="226"/>
      <c r="K317" s="226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165</v>
      </c>
      <c r="AU317" s="234" t="s">
        <v>159</v>
      </c>
      <c r="AV317" s="15" t="s">
        <v>77</v>
      </c>
      <c r="AW317" s="15" t="s">
        <v>32</v>
      </c>
      <c r="AX317" s="15" t="s">
        <v>70</v>
      </c>
      <c r="AY317" s="234" t="s">
        <v>150</v>
      </c>
    </row>
    <row r="318" spans="2:51" s="13" customFormat="1" ht="12">
      <c r="B318" s="203"/>
      <c r="C318" s="204"/>
      <c r="D318" s="196" t="s">
        <v>165</v>
      </c>
      <c r="E318" s="205" t="s">
        <v>19</v>
      </c>
      <c r="F318" s="206" t="s">
        <v>377</v>
      </c>
      <c r="G318" s="204"/>
      <c r="H318" s="207">
        <v>0.013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165</v>
      </c>
      <c r="AU318" s="213" t="s">
        <v>159</v>
      </c>
      <c r="AV318" s="13" t="s">
        <v>79</v>
      </c>
      <c r="AW318" s="13" t="s">
        <v>32</v>
      </c>
      <c r="AX318" s="13" t="s">
        <v>70</v>
      </c>
      <c r="AY318" s="213" t="s">
        <v>150</v>
      </c>
    </row>
    <row r="319" spans="2:51" s="14" customFormat="1" ht="12">
      <c r="B319" s="214"/>
      <c r="C319" s="215"/>
      <c r="D319" s="196" t="s">
        <v>165</v>
      </c>
      <c r="E319" s="216" t="s">
        <v>19</v>
      </c>
      <c r="F319" s="217" t="s">
        <v>167</v>
      </c>
      <c r="G319" s="215"/>
      <c r="H319" s="218">
        <v>0.013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165</v>
      </c>
      <c r="AU319" s="224" t="s">
        <v>159</v>
      </c>
      <c r="AV319" s="14" t="s">
        <v>159</v>
      </c>
      <c r="AW319" s="14" t="s">
        <v>32</v>
      </c>
      <c r="AX319" s="14" t="s">
        <v>70</v>
      </c>
      <c r="AY319" s="224" t="s">
        <v>150</v>
      </c>
    </row>
    <row r="320" spans="2:51" s="16" customFormat="1" ht="12">
      <c r="B320" s="235"/>
      <c r="C320" s="236"/>
      <c r="D320" s="196" t="s">
        <v>165</v>
      </c>
      <c r="E320" s="237" t="s">
        <v>19</v>
      </c>
      <c r="F320" s="238" t="s">
        <v>223</v>
      </c>
      <c r="G320" s="236"/>
      <c r="H320" s="239">
        <v>0.013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165</v>
      </c>
      <c r="AU320" s="245" t="s">
        <v>159</v>
      </c>
      <c r="AV320" s="16" t="s">
        <v>158</v>
      </c>
      <c r="AW320" s="16" t="s">
        <v>32</v>
      </c>
      <c r="AX320" s="16" t="s">
        <v>70</v>
      </c>
      <c r="AY320" s="245" t="s">
        <v>150</v>
      </c>
    </row>
    <row r="321" spans="2:51" s="13" customFormat="1" ht="12">
      <c r="B321" s="203"/>
      <c r="C321" s="204"/>
      <c r="D321" s="196" t="s">
        <v>165</v>
      </c>
      <c r="E321" s="205" t="s">
        <v>19</v>
      </c>
      <c r="F321" s="206" t="s">
        <v>384</v>
      </c>
      <c r="G321" s="204"/>
      <c r="H321" s="207">
        <v>0.014</v>
      </c>
      <c r="I321" s="208"/>
      <c r="J321" s="204"/>
      <c r="K321" s="204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165</v>
      </c>
      <c r="AU321" s="213" t="s">
        <v>159</v>
      </c>
      <c r="AV321" s="13" t="s">
        <v>79</v>
      </c>
      <c r="AW321" s="13" t="s">
        <v>32</v>
      </c>
      <c r="AX321" s="13" t="s">
        <v>77</v>
      </c>
      <c r="AY321" s="213" t="s">
        <v>150</v>
      </c>
    </row>
    <row r="322" spans="1:65" s="2" customFormat="1" ht="24.2" customHeight="1">
      <c r="A322" s="37"/>
      <c r="B322" s="38"/>
      <c r="C322" s="246" t="s">
        <v>385</v>
      </c>
      <c r="D322" s="246" t="s">
        <v>234</v>
      </c>
      <c r="E322" s="247" t="s">
        <v>386</v>
      </c>
      <c r="F322" s="248" t="s">
        <v>387</v>
      </c>
      <c r="G322" s="249" t="s">
        <v>197</v>
      </c>
      <c r="H322" s="250">
        <v>0.061</v>
      </c>
      <c r="I322" s="251"/>
      <c r="J322" s="252">
        <f>ROUND(I322*H322,2)</f>
        <v>0</v>
      </c>
      <c r="K322" s="253"/>
      <c r="L322" s="254"/>
      <c r="M322" s="255" t="s">
        <v>19</v>
      </c>
      <c r="N322" s="256" t="s">
        <v>41</v>
      </c>
      <c r="O322" s="67"/>
      <c r="P322" s="192">
        <f>O322*H322</f>
        <v>0</v>
      </c>
      <c r="Q322" s="192">
        <v>1</v>
      </c>
      <c r="R322" s="192">
        <f>Q322*H322</f>
        <v>0.061</v>
      </c>
      <c r="S322" s="192">
        <v>0</v>
      </c>
      <c r="T322" s="193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4" t="s">
        <v>215</v>
      </c>
      <c r="AT322" s="194" t="s">
        <v>234</v>
      </c>
      <c r="AU322" s="194" t="s">
        <v>159</v>
      </c>
      <c r="AY322" s="20" t="s">
        <v>150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20" t="s">
        <v>77</v>
      </c>
      <c r="BK322" s="195">
        <f>ROUND(I322*H322,2)</f>
        <v>0</v>
      </c>
      <c r="BL322" s="20" t="s">
        <v>158</v>
      </c>
      <c r="BM322" s="194" t="s">
        <v>388</v>
      </c>
    </row>
    <row r="323" spans="1:47" s="2" customFormat="1" ht="12">
      <c r="A323" s="37"/>
      <c r="B323" s="38"/>
      <c r="C323" s="39"/>
      <c r="D323" s="196" t="s">
        <v>161</v>
      </c>
      <c r="E323" s="39"/>
      <c r="F323" s="197" t="s">
        <v>387</v>
      </c>
      <c r="G323" s="39"/>
      <c r="H323" s="39"/>
      <c r="I323" s="198"/>
      <c r="J323" s="39"/>
      <c r="K323" s="39"/>
      <c r="L323" s="42"/>
      <c r="M323" s="199"/>
      <c r="N323" s="200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161</v>
      </c>
      <c r="AU323" s="20" t="s">
        <v>159</v>
      </c>
    </row>
    <row r="324" spans="2:51" s="15" customFormat="1" ht="12">
      <c r="B324" s="225"/>
      <c r="C324" s="226"/>
      <c r="D324" s="196" t="s">
        <v>165</v>
      </c>
      <c r="E324" s="227" t="s">
        <v>19</v>
      </c>
      <c r="F324" s="228" t="s">
        <v>378</v>
      </c>
      <c r="G324" s="226"/>
      <c r="H324" s="227" t="s">
        <v>19</v>
      </c>
      <c r="I324" s="229"/>
      <c r="J324" s="226"/>
      <c r="K324" s="226"/>
      <c r="L324" s="230"/>
      <c r="M324" s="231"/>
      <c r="N324" s="232"/>
      <c r="O324" s="232"/>
      <c r="P324" s="232"/>
      <c r="Q324" s="232"/>
      <c r="R324" s="232"/>
      <c r="S324" s="232"/>
      <c r="T324" s="233"/>
      <c r="AT324" s="234" t="s">
        <v>165</v>
      </c>
      <c r="AU324" s="234" t="s">
        <v>159</v>
      </c>
      <c r="AV324" s="15" t="s">
        <v>77</v>
      </c>
      <c r="AW324" s="15" t="s">
        <v>32</v>
      </c>
      <c r="AX324" s="15" t="s">
        <v>70</v>
      </c>
      <c r="AY324" s="234" t="s">
        <v>150</v>
      </c>
    </row>
    <row r="325" spans="2:51" s="13" customFormat="1" ht="12">
      <c r="B325" s="203"/>
      <c r="C325" s="204"/>
      <c r="D325" s="196" t="s">
        <v>165</v>
      </c>
      <c r="E325" s="205" t="s">
        <v>19</v>
      </c>
      <c r="F325" s="206" t="s">
        <v>379</v>
      </c>
      <c r="G325" s="204"/>
      <c r="H325" s="207">
        <v>0.055</v>
      </c>
      <c r="I325" s="208"/>
      <c r="J325" s="204"/>
      <c r="K325" s="204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165</v>
      </c>
      <c r="AU325" s="213" t="s">
        <v>159</v>
      </c>
      <c r="AV325" s="13" t="s">
        <v>79</v>
      </c>
      <c r="AW325" s="13" t="s">
        <v>32</v>
      </c>
      <c r="AX325" s="13" t="s">
        <v>70</v>
      </c>
      <c r="AY325" s="213" t="s">
        <v>150</v>
      </c>
    </row>
    <row r="326" spans="2:51" s="14" customFormat="1" ht="12">
      <c r="B326" s="214"/>
      <c r="C326" s="215"/>
      <c r="D326" s="196" t="s">
        <v>165</v>
      </c>
      <c r="E326" s="216" t="s">
        <v>19</v>
      </c>
      <c r="F326" s="217" t="s">
        <v>167</v>
      </c>
      <c r="G326" s="215"/>
      <c r="H326" s="218">
        <v>0.055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165</v>
      </c>
      <c r="AU326" s="224" t="s">
        <v>159</v>
      </c>
      <c r="AV326" s="14" t="s">
        <v>159</v>
      </c>
      <c r="AW326" s="14" t="s">
        <v>32</v>
      </c>
      <c r="AX326" s="14" t="s">
        <v>70</v>
      </c>
      <c r="AY326" s="224" t="s">
        <v>150</v>
      </c>
    </row>
    <row r="327" spans="2:51" s="13" customFormat="1" ht="12">
      <c r="B327" s="203"/>
      <c r="C327" s="204"/>
      <c r="D327" s="196" t="s">
        <v>165</v>
      </c>
      <c r="E327" s="205" t="s">
        <v>19</v>
      </c>
      <c r="F327" s="206" t="s">
        <v>389</v>
      </c>
      <c r="G327" s="204"/>
      <c r="H327" s="207">
        <v>0.061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165</v>
      </c>
      <c r="AU327" s="213" t="s">
        <v>159</v>
      </c>
      <c r="AV327" s="13" t="s">
        <v>79</v>
      </c>
      <c r="AW327" s="13" t="s">
        <v>32</v>
      </c>
      <c r="AX327" s="13" t="s">
        <v>77</v>
      </c>
      <c r="AY327" s="213" t="s">
        <v>150</v>
      </c>
    </row>
    <row r="328" spans="1:65" s="2" customFormat="1" ht="33" customHeight="1">
      <c r="A328" s="37"/>
      <c r="B328" s="38"/>
      <c r="C328" s="182" t="s">
        <v>213</v>
      </c>
      <c r="D328" s="182" t="s">
        <v>154</v>
      </c>
      <c r="E328" s="183" t="s">
        <v>390</v>
      </c>
      <c r="F328" s="184" t="s">
        <v>391</v>
      </c>
      <c r="G328" s="185" t="s">
        <v>197</v>
      </c>
      <c r="H328" s="186">
        <v>0.148</v>
      </c>
      <c r="I328" s="187"/>
      <c r="J328" s="188">
        <f>ROUND(I328*H328,2)</f>
        <v>0</v>
      </c>
      <c r="K328" s="189"/>
      <c r="L328" s="42"/>
      <c r="M328" s="190" t="s">
        <v>19</v>
      </c>
      <c r="N328" s="191" t="s">
        <v>41</v>
      </c>
      <c r="O328" s="67"/>
      <c r="P328" s="192">
        <f>O328*H328</f>
        <v>0</v>
      </c>
      <c r="Q328" s="192">
        <v>0</v>
      </c>
      <c r="R328" s="192">
        <f>Q328*H328</f>
        <v>0</v>
      </c>
      <c r="S328" s="192">
        <v>0</v>
      </c>
      <c r="T328" s="193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4" t="s">
        <v>158</v>
      </c>
      <c r="AT328" s="194" t="s">
        <v>154</v>
      </c>
      <c r="AU328" s="194" t="s">
        <v>159</v>
      </c>
      <c r="AY328" s="20" t="s">
        <v>150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20" t="s">
        <v>77</v>
      </c>
      <c r="BK328" s="195">
        <f>ROUND(I328*H328,2)</f>
        <v>0</v>
      </c>
      <c r="BL328" s="20" t="s">
        <v>158</v>
      </c>
      <c r="BM328" s="194" t="s">
        <v>392</v>
      </c>
    </row>
    <row r="329" spans="1:47" s="2" customFormat="1" ht="19.5">
      <c r="A329" s="37"/>
      <c r="B329" s="38"/>
      <c r="C329" s="39"/>
      <c r="D329" s="196" t="s">
        <v>161</v>
      </c>
      <c r="E329" s="39"/>
      <c r="F329" s="197" t="s">
        <v>393</v>
      </c>
      <c r="G329" s="39"/>
      <c r="H329" s="39"/>
      <c r="I329" s="198"/>
      <c r="J329" s="39"/>
      <c r="K329" s="39"/>
      <c r="L329" s="42"/>
      <c r="M329" s="199"/>
      <c r="N329" s="200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161</v>
      </c>
      <c r="AU329" s="20" t="s">
        <v>159</v>
      </c>
    </row>
    <row r="330" spans="1:47" s="2" customFormat="1" ht="12">
      <c r="A330" s="37"/>
      <c r="B330" s="38"/>
      <c r="C330" s="39"/>
      <c r="D330" s="201" t="s">
        <v>163</v>
      </c>
      <c r="E330" s="39"/>
      <c r="F330" s="202" t="s">
        <v>394</v>
      </c>
      <c r="G330" s="39"/>
      <c r="H330" s="39"/>
      <c r="I330" s="198"/>
      <c r="J330" s="39"/>
      <c r="K330" s="39"/>
      <c r="L330" s="42"/>
      <c r="M330" s="199"/>
      <c r="N330" s="200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163</v>
      </c>
      <c r="AU330" s="20" t="s">
        <v>159</v>
      </c>
    </row>
    <row r="331" spans="2:51" s="15" customFormat="1" ht="12">
      <c r="B331" s="225"/>
      <c r="C331" s="226"/>
      <c r="D331" s="196" t="s">
        <v>165</v>
      </c>
      <c r="E331" s="227" t="s">
        <v>19</v>
      </c>
      <c r="F331" s="228" t="s">
        <v>230</v>
      </c>
      <c r="G331" s="226"/>
      <c r="H331" s="227" t="s">
        <v>19</v>
      </c>
      <c r="I331" s="229"/>
      <c r="J331" s="226"/>
      <c r="K331" s="226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165</v>
      </c>
      <c r="AU331" s="234" t="s">
        <v>159</v>
      </c>
      <c r="AV331" s="15" t="s">
        <v>77</v>
      </c>
      <c r="AW331" s="15" t="s">
        <v>32</v>
      </c>
      <c r="AX331" s="15" t="s">
        <v>70</v>
      </c>
      <c r="AY331" s="234" t="s">
        <v>150</v>
      </c>
    </row>
    <row r="332" spans="2:51" s="15" customFormat="1" ht="12">
      <c r="B332" s="225"/>
      <c r="C332" s="226"/>
      <c r="D332" s="196" t="s">
        <v>165</v>
      </c>
      <c r="E332" s="227" t="s">
        <v>19</v>
      </c>
      <c r="F332" s="228" t="s">
        <v>395</v>
      </c>
      <c r="G332" s="226"/>
      <c r="H332" s="227" t="s">
        <v>19</v>
      </c>
      <c r="I332" s="229"/>
      <c r="J332" s="226"/>
      <c r="K332" s="226"/>
      <c r="L332" s="230"/>
      <c r="M332" s="231"/>
      <c r="N332" s="232"/>
      <c r="O332" s="232"/>
      <c r="P332" s="232"/>
      <c r="Q332" s="232"/>
      <c r="R332" s="232"/>
      <c r="S332" s="232"/>
      <c r="T332" s="233"/>
      <c r="AT332" s="234" t="s">
        <v>165</v>
      </c>
      <c r="AU332" s="234" t="s">
        <v>159</v>
      </c>
      <c r="AV332" s="15" t="s">
        <v>77</v>
      </c>
      <c r="AW332" s="15" t="s">
        <v>32</v>
      </c>
      <c r="AX332" s="15" t="s">
        <v>70</v>
      </c>
      <c r="AY332" s="234" t="s">
        <v>150</v>
      </c>
    </row>
    <row r="333" spans="2:51" s="13" customFormat="1" ht="12">
      <c r="B333" s="203"/>
      <c r="C333" s="204"/>
      <c r="D333" s="196" t="s">
        <v>165</v>
      </c>
      <c r="E333" s="205" t="s">
        <v>19</v>
      </c>
      <c r="F333" s="206" t="s">
        <v>396</v>
      </c>
      <c r="G333" s="204"/>
      <c r="H333" s="207">
        <v>0.102</v>
      </c>
      <c r="I333" s="208"/>
      <c r="J333" s="204"/>
      <c r="K333" s="204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165</v>
      </c>
      <c r="AU333" s="213" t="s">
        <v>159</v>
      </c>
      <c r="AV333" s="13" t="s">
        <v>79</v>
      </c>
      <c r="AW333" s="13" t="s">
        <v>32</v>
      </c>
      <c r="AX333" s="13" t="s">
        <v>70</v>
      </c>
      <c r="AY333" s="213" t="s">
        <v>150</v>
      </c>
    </row>
    <row r="334" spans="2:51" s="13" customFormat="1" ht="12">
      <c r="B334" s="203"/>
      <c r="C334" s="204"/>
      <c r="D334" s="196" t="s">
        <v>165</v>
      </c>
      <c r="E334" s="205" t="s">
        <v>19</v>
      </c>
      <c r="F334" s="206" t="s">
        <v>397</v>
      </c>
      <c r="G334" s="204"/>
      <c r="H334" s="207">
        <v>0.023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165</v>
      </c>
      <c r="AU334" s="213" t="s">
        <v>159</v>
      </c>
      <c r="AV334" s="13" t="s">
        <v>79</v>
      </c>
      <c r="AW334" s="13" t="s">
        <v>32</v>
      </c>
      <c r="AX334" s="13" t="s">
        <v>70</v>
      </c>
      <c r="AY334" s="213" t="s">
        <v>150</v>
      </c>
    </row>
    <row r="335" spans="2:51" s="14" customFormat="1" ht="12">
      <c r="B335" s="214"/>
      <c r="C335" s="215"/>
      <c r="D335" s="196" t="s">
        <v>165</v>
      </c>
      <c r="E335" s="216" t="s">
        <v>19</v>
      </c>
      <c r="F335" s="217" t="s">
        <v>167</v>
      </c>
      <c r="G335" s="215"/>
      <c r="H335" s="218">
        <v>0.125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165</v>
      </c>
      <c r="AU335" s="224" t="s">
        <v>159</v>
      </c>
      <c r="AV335" s="14" t="s">
        <v>159</v>
      </c>
      <c r="AW335" s="14" t="s">
        <v>32</v>
      </c>
      <c r="AX335" s="14" t="s">
        <v>70</v>
      </c>
      <c r="AY335" s="224" t="s">
        <v>150</v>
      </c>
    </row>
    <row r="336" spans="2:51" s="13" customFormat="1" ht="12">
      <c r="B336" s="203"/>
      <c r="C336" s="204"/>
      <c r="D336" s="196" t="s">
        <v>165</v>
      </c>
      <c r="E336" s="205" t="s">
        <v>19</v>
      </c>
      <c r="F336" s="206" t="s">
        <v>398</v>
      </c>
      <c r="G336" s="204"/>
      <c r="H336" s="207">
        <v>0.023</v>
      </c>
      <c r="I336" s="208"/>
      <c r="J336" s="204"/>
      <c r="K336" s="204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165</v>
      </c>
      <c r="AU336" s="213" t="s">
        <v>159</v>
      </c>
      <c r="AV336" s="13" t="s">
        <v>79</v>
      </c>
      <c r="AW336" s="13" t="s">
        <v>32</v>
      </c>
      <c r="AX336" s="13" t="s">
        <v>70</v>
      </c>
      <c r="AY336" s="213" t="s">
        <v>150</v>
      </c>
    </row>
    <row r="337" spans="2:51" s="14" customFormat="1" ht="12">
      <c r="B337" s="214"/>
      <c r="C337" s="215"/>
      <c r="D337" s="196" t="s">
        <v>165</v>
      </c>
      <c r="E337" s="216" t="s">
        <v>19</v>
      </c>
      <c r="F337" s="217" t="s">
        <v>167</v>
      </c>
      <c r="G337" s="215"/>
      <c r="H337" s="218">
        <v>0.023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165</v>
      </c>
      <c r="AU337" s="224" t="s">
        <v>159</v>
      </c>
      <c r="AV337" s="14" t="s">
        <v>159</v>
      </c>
      <c r="AW337" s="14" t="s">
        <v>32</v>
      </c>
      <c r="AX337" s="14" t="s">
        <v>70</v>
      </c>
      <c r="AY337" s="224" t="s">
        <v>150</v>
      </c>
    </row>
    <row r="338" spans="2:51" s="16" customFormat="1" ht="12">
      <c r="B338" s="235"/>
      <c r="C338" s="236"/>
      <c r="D338" s="196" t="s">
        <v>165</v>
      </c>
      <c r="E338" s="237" t="s">
        <v>19</v>
      </c>
      <c r="F338" s="238" t="s">
        <v>223</v>
      </c>
      <c r="G338" s="236"/>
      <c r="H338" s="239">
        <v>0.148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165</v>
      </c>
      <c r="AU338" s="245" t="s">
        <v>159</v>
      </c>
      <c r="AV338" s="16" t="s">
        <v>158</v>
      </c>
      <c r="AW338" s="16" t="s">
        <v>32</v>
      </c>
      <c r="AX338" s="16" t="s">
        <v>77</v>
      </c>
      <c r="AY338" s="245" t="s">
        <v>150</v>
      </c>
    </row>
    <row r="339" spans="1:65" s="2" customFormat="1" ht="24.2" customHeight="1">
      <c r="A339" s="37"/>
      <c r="B339" s="38"/>
      <c r="C339" s="246" t="s">
        <v>399</v>
      </c>
      <c r="D339" s="246" t="s">
        <v>234</v>
      </c>
      <c r="E339" s="247" t="s">
        <v>400</v>
      </c>
      <c r="F339" s="248" t="s">
        <v>401</v>
      </c>
      <c r="G339" s="249" t="s">
        <v>197</v>
      </c>
      <c r="H339" s="250">
        <v>0.163</v>
      </c>
      <c r="I339" s="251"/>
      <c r="J339" s="252">
        <f>ROUND(I339*H339,2)</f>
        <v>0</v>
      </c>
      <c r="K339" s="253"/>
      <c r="L339" s="254"/>
      <c r="M339" s="255" t="s">
        <v>19</v>
      </c>
      <c r="N339" s="256" t="s">
        <v>41</v>
      </c>
      <c r="O339" s="67"/>
      <c r="P339" s="192">
        <f>O339*H339</f>
        <v>0</v>
      </c>
      <c r="Q339" s="192">
        <v>1</v>
      </c>
      <c r="R339" s="192">
        <f>Q339*H339</f>
        <v>0.163</v>
      </c>
      <c r="S339" s="192">
        <v>0</v>
      </c>
      <c r="T339" s="193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4" t="s">
        <v>215</v>
      </c>
      <c r="AT339" s="194" t="s">
        <v>234</v>
      </c>
      <c r="AU339" s="194" t="s">
        <v>159</v>
      </c>
      <c r="AY339" s="20" t="s">
        <v>150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20" t="s">
        <v>77</v>
      </c>
      <c r="BK339" s="195">
        <f>ROUND(I339*H339,2)</f>
        <v>0</v>
      </c>
      <c r="BL339" s="20" t="s">
        <v>158</v>
      </c>
      <c r="BM339" s="194" t="s">
        <v>402</v>
      </c>
    </row>
    <row r="340" spans="1:47" s="2" customFormat="1" ht="12">
      <c r="A340" s="37"/>
      <c r="B340" s="38"/>
      <c r="C340" s="39"/>
      <c r="D340" s="196" t="s">
        <v>161</v>
      </c>
      <c r="E340" s="39"/>
      <c r="F340" s="197" t="s">
        <v>401</v>
      </c>
      <c r="G340" s="39"/>
      <c r="H340" s="39"/>
      <c r="I340" s="198"/>
      <c r="J340" s="39"/>
      <c r="K340" s="39"/>
      <c r="L340" s="42"/>
      <c r="M340" s="199"/>
      <c r="N340" s="200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161</v>
      </c>
      <c r="AU340" s="20" t="s">
        <v>159</v>
      </c>
    </row>
    <row r="341" spans="2:51" s="15" customFormat="1" ht="12">
      <c r="B341" s="225"/>
      <c r="C341" s="226"/>
      <c r="D341" s="196" t="s">
        <v>165</v>
      </c>
      <c r="E341" s="227" t="s">
        <v>19</v>
      </c>
      <c r="F341" s="228" t="s">
        <v>395</v>
      </c>
      <c r="G341" s="226"/>
      <c r="H341" s="227" t="s">
        <v>19</v>
      </c>
      <c r="I341" s="229"/>
      <c r="J341" s="226"/>
      <c r="K341" s="226"/>
      <c r="L341" s="230"/>
      <c r="M341" s="231"/>
      <c r="N341" s="232"/>
      <c r="O341" s="232"/>
      <c r="P341" s="232"/>
      <c r="Q341" s="232"/>
      <c r="R341" s="232"/>
      <c r="S341" s="232"/>
      <c r="T341" s="233"/>
      <c r="AT341" s="234" t="s">
        <v>165</v>
      </c>
      <c r="AU341" s="234" t="s">
        <v>159</v>
      </c>
      <c r="AV341" s="15" t="s">
        <v>77</v>
      </c>
      <c r="AW341" s="15" t="s">
        <v>32</v>
      </c>
      <c r="AX341" s="15" t="s">
        <v>70</v>
      </c>
      <c r="AY341" s="234" t="s">
        <v>150</v>
      </c>
    </row>
    <row r="342" spans="2:51" s="13" customFormat="1" ht="12">
      <c r="B342" s="203"/>
      <c r="C342" s="204"/>
      <c r="D342" s="196" t="s">
        <v>165</v>
      </c>
      <c r="E342" s="205" t="s">
        <v>19</v>
      </c>
      <c r="F342" s="206" t="s">
        <v>396</v>
      </c>
      <c r="G342" s="204"/>
      <c r="H342" s="207">
        <v>0.102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165</v>
      </c>
      <c r="AU342" s="213" t="s">
        <v>159</v>
      </c>
      <c r="AV342" s="13" t="s">
        <v>79</v>
      </c>
      <c r="AW342" s="13" t="s">
        <v>32</v>
      </c>
      <c r="AX342" s="13" t="s">
        <v>70</v>
      </c>
      <c r="AY342" s="213" t="s">
        <v>150</v>
      </c>
    </row>
    <row r="343" spans="2:51" s="13" customFormat="1" ht="12">
      <c r="B343" s="203"/>
      <c r="C343" s="204"/>
      <c r="D343" s="196" t="s">
        <v>165</v>
      </c>
      <c r="E343" s="205" t="s">
        <v>19</v>
      </c>
      <c r="F343" s="206" t="s">
        <v>397</v>
      </c>
      <c r="G343" s="204"/>
      <c r="H343" s="207">
        <v>0.023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165</v>
      </c>
      <c r="AU343" s="213" t="s">
        <v>159</v>
      </c>
      <c r="AV343" s="13" t="s">
        <v>79</v>
      </c>
      <c r="AW343" s="13" t="s">
        <v>32</v>
      </c>
      <c r="AX343" s="13" t="s">
        <v>70</v>
      </c>
      <c r="AY343" s="213" t="s">
        <v>150</v>
      </c>
    </row>
    <row r="344" spans="2:51" s="14" customFormat="1" ht="12">
      <c r="B344" s="214"/>
      <c r="C344" s="215"/>
      <c r="D344" s="196" t="s">
        <v>165</v>
      </c>
      <c r="E344" s="216" t="s">
        <v>19</v>
      </c>
      <c r="F344" s="217" t="s">
        <v>167</v>
      </c>
      <c r="G344" s="215"/>
      <c r="H344" s="218">
        <v>0.125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165</v>
      </c>
      <c r="AU344" s="224" t="s">
        <v>159</v>
      </c>
      <c r="AV344" s="14" t="s">
        <v>159</v>
      </c>
      <c r="AW344" s="14" t="s">
        <v>32</v>
      </c>
      <c r="AX344" s="14" t="s">
        <v>70</v>
      </c>
      <c r="AY344" s="224" t="s">
        <v>150</v>
      </c>
    </row>
    <row r="345" spans="2:51" s="13" customFormat="1" ht="12">
      <c r="B345" s="203"/>
      <c r="C345" s="204"/>
      <c r="D345" s="196" t="s">
        <v>165</v>
      </c>
      <c r="E345" s="205" t="s">
        <v>19</v>
      </c>
      <c r="F345" s="206" t="s">
        <v>398</v>
      </c>
      <c r="G345" s="204"/>
      <c r="H345" s="207">
        <v>0.023</v>
      </c>
      <c r="I345" s="208"/>
      <c r="J345" s="204"/>
      <c r="K345" s="204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165</v>
      </c>
      <c r="AU345" s="213" t="s">
        <v>159</v>
      </c>
      <c r="AV345" s="13" t="s">
        <v>79</v>
      </c>
      <c r="AW345" s="13" t="s">
        <v>32</v>
      </c>
      <c r="AX345" s="13" t="s">
        <v>70</v>
      </c>
      <c r="AY345" s="213" t="s">
        <v>150</v>
      </c>
    </row>
    <row r="346" spans="2:51" s="14" customFormat="1" ht="12">
      <c r="B346" s="214"/>
      <c r="C346" s="215"/>
      <c r="D346" s="196" t="s">
        <v>165</v>
      </c>
      <c r="E346" s="216" t="s">
        <v>19</v>
      </c>
      <c r="F346" s="217" t="s">
        <v>167</v>
      </c>
      <c r="G346" s="215"/>
      <c r="H346" s="218">
        <v>0.023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165</v>
      </c>
      <c r="AU346" s="224" t="s">
        <v>159</v>
      </c>
      <c r="AV346" s="14" t="s">
        <v>159</v>
      </c>
      <c r="AW346" s="14" t="s">
        <v>32</v>
      </c>
      <c r="AX346" s="14" t="s">
        <v>70</v>
      </c>
      <c r="AY346" s="224" t="s">
        <v>150</v>
      </c>
    </row>
    <row r="347" spans="2:51" s="16" customFormat="1" ht="12">
      <c r="B347" s="235"/>
      <c r="C347" s="236"/>
      <c r="D347" s="196" t="s">
        <v>165</v>
      </c>
      <c r="E347" s="237" t="s">
        <v>19</v>
      </c>
      <c r="F347" s="238" t="s">
        <v>223</v>
      </c>
      <c r="G347" s="236"/>
      <c r="H347" s="239">
        <v>0.148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165</v>
      </c>
      <c r="AU347" s="245" t="s">
        <v>159</v>
      </c>
      <c r="AV347" s="16" t="s">
        <v>158</v>
      </c>
      <c r="AW347" s="16" t="s">
        <v>32</v>
      </c>
      <c r="AX347" s="16" t="s">
        <v>70</v>
      </c>
      <c r="AY347" s="245" t="s">
        <v>150</v>
      </c>
    </row>
    <row r="348" spans="2:51" s="13" customFormat="1" ht="12">
      <c r="B348" s="203"/>
      <c r="C348" s="204"/>
      <c r="D348" s="196" t="s">
        <v>165</v>
      </c>
      <c r="E348" s="205" t="s">
        <v>19</v>
      </c>
      <c r="F348" s="206" t="s">
        <v>403</v>
      </c>
      <c r="G348" s="204"/>
      <c r="H348" s="207">
        <v>0.163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165</v>
      </c>
      <c r="AU348" s="213" t="s">
        <v>159</v>
      </c>
      <c r="AV348" s="13" t="s">
        <v>79</v>
      </c>
      <c r="AW348" s="13" t="s">
        <v>32</v>
      </c>
      <c r="AX348" s="13" t="s">
        <v>77</v>
      </c>
      <c r="AY348" s="213" t="s">
        <v>150</v>
      </c>
    </row>
    <row r="349" spans="2:63" s="12" customFormat="1" ht="20.85" customHeight="1">
      <c r="B349" s="166"/>
      <c r="C349" s="167"/>
      <c r="D349" s="168" t="s">
        <v>69</v>
      </c>
      <c r="E349" s="180" t="s">
        <v>404</v>
      </c>
      <c r="F349" s="180" t="s">
        <v>405</v>
      </c>
      <c r="G349" s="167"/>
      <c r="H349" s="167"/>
      <c r="I349" s="170"/>
      <c r="J349" s="181">
        <f>BK349</f>
        <v>0</v>
      </c>
      <c r="K349" s="167"/>
      <c r="L349" s="172"/>
      <c r="M349" s="173"/>
      <c r="N349" s="174"/>
      <c r="O349" s="174"/>
      <c r="P349" s="175">
        <f>SUM(P350:P369)</f>
        <v>0</v>
      </c>
      <c r="Q349" s="174"/>
      <c r="R349" s="175">
        <f>SUM(R350:R369)</f>
        <v>0</v>
      </c>
      <c r="S349" s="174"/>
      <c r="T349" s="176">
        <f>SUM(T350:T369)</f>
        <v>11.7124</v>
      </c>
      <c r="AR349" s="177" t="s">
        <v>77</v>
      </c>
      <c r="AT349" s="178" t="s">
        <v>69</v>
      </c>
      <c r="AU349" s="178" t="s">
        <v>79</v>
      </c>
      <c r="AY349" s="177" t="s">
        <v>150</v>
      </c>
      <c r="BK349" s="179">
        <f>SUM(BK350:BK369)</f>
        <v>0</v>
      </c>
    </row>
    <row r="350" spans="1:65" s="2" customFormat="1" ht="24.2" customHeight="1">
      <c r="A350" s="37"/>
      <c r="B350" s="38"/>
      <c r="C350" s="182" t="s">
        <v>406</v>
      </c>
      <c r="D350" s="182" t="s">
        <v>154</v>
      </c>
      <c r="E350" s="183" t="s">
        <v>407</v>
      </c>
      <c r="F350" s="184" t="s">
        <v>408</v>
      </c>
      <c r="G350" s="185" t="s">
        <v>157</v>
      </c>
      <c r="H350" s="186">
        <v>4.86</v>
      </c>
      <c r="I350" s="187"/>
      <c r="J350" s="188">
        <f>ROUND(I350*H350,2)</f>
        <v>0</v>
      </c>
      <c r="K350" s="189"/>
      <c r="L350" s="42"/>
      <c r="M350" s="190" t="s">
        <v>19</v>
      </c>
      <c r="N350" s="191" t="s">
        <v>41</v>
      </c>
      <c r="O350" s="67"/>
      <c r="P350" s="192">
        <f>O350*H350</f>
        <v>0</v>
      </c>
      <c r="Q350" s="192">
        <v>0</v>
      </c>
      <c r="R350" s="192">
        <f>Q350*H350</f>
        <v>0</v>
      </c>
      <c r="S350" s="192">
        <v>2.27</v>
      </c>
      <c r="T350" s="193">
        <f>S350*H350</f>
        <v>11.032200000000001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4" t="s">
        <v>158</v>
      </c>
      <c r="AT350" s="194" t="s">
        <v>154</v>
      </c>
      <c r="AU350" s="194" t="s">
        <v>159</v>
      </c>
      <c r="AY350" s="20" t="s">
        <v>150</v>
      </c>
      <c r="BE350" s="195">
        <f>IF(N350="základní",J350,0)</f>
        <v>0</v>
      </c>
      <c r="BF350" s="195">
        <f>IF(N350="snížená",J350,0)</f>
        <v>0</v>
      </c>
      <c r="BG350" s="195">
        <f>IF(N350="zákl. přenesená",J350,0)</f>
        <v>0</v>
      </c>
      <c r="BH350" s="195">
        <f>IF(N350="sníž. přenesená",J350,0)</f>
        <v>0</v>
      </c>
      <c r="BI350" s="195">
        <f>IF(N350="nulová",J350,0)</f>
        <v>0</v>
      </c>
      <c r="BJ350" s="20" t="s">
        <v>77</v>
      </c>
      <c r="BK350" s="195">
        <f>ROUND(I350*H350,2)</f>
        <v>0</v>
      </c>
      <c r="BL350" s="20" t="s">
        <v>158</v>
      </c>
      <c r="BM350" s="194" t="s">
        <v>409</v>
      </c>
    </row>
    <row r="351" spans="1:47" s="2" customFormat="1" ht="19.5">
      <c r="A351" s="37"/>
      <c r="B351" s="38"/>
      <c r="C351" s="39"/>
      <c r="D351" s="196" t="s">
        <v>161</v>
      </c>
      <c r="E351" s="39"/>
      <c r="F351" s="197" t="s">
        <v>410</v>
      </c>
      <c r="G351" s="39"/>
      <c r="H351" s="39"/>
      <c r="I351" s="198"/>
      <c r="J351" s="39"/>
      <c r="K351" s="39"/>
      <c r="L351" s="42"/>
      <c r="M351" s="199"/>
      <c r="N351" s="200"/>
      <c r="O351" s="67"/>
      <c r="P351" s="67"/>
      <c r="Q351" s="67"/>
      <c r="R351" s="67"/>
      <c r="S351" s="67"/>
      <c r="T351" s="68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20" t="s">
        <v>161</v>
      </c>
      <c r="AU351" s="20" t="s">
        <v>159</v>
      </c>
    </row>
    <row r="352" spans="1:47" s="2" customFormat="1" ht="12">
      <c r="A352" s="37"/>
      <c r="B352" s="38"/>
      <c r="C352" s="39"/>
      <c r="D352" s="201" t="s">
        <v>163</v>
      </c>
      <c r="E352" s="39"/>
      <c r="F352" s="202" t="s">
        <v>411</v>
      </c>
      <c r="G352" s="39"/>
      <c r="H352" s="39"/>
      <c r="I352" s="198"/>
      <c r="J352" s="39"/>
      <c r="K352" s="39"/>
      <c r="L352" s="42"/>
      <c r="M352" s="199"/>
      <c r="N352" s="200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163</v>
      </c>
      <c r="AU352" s="20" t="s">
        <v>159</v>
      </c>
    </row>
    <row r="353" spans="2:51" s="13" customFormat="1" ht="12">
      <c r="B353" s="203"/>
      <c r="C353" s="204"/>
      <c r="D353" s="196" t="s">
        <v>165</v>
      </c>
      <c r="E353" s="205" t="s">
        <v>19</v>
      </c>
      <c r="F353" s="206" t="s">
        <v>412</v>
      </c>
      <c r="G353" s="204"/>
      <c r="H353" s="207">
        <v>4.86</v>
      </c>
      <c r="I353" s="208"/>
      <c r="J353" s="204"/>
      <c r="K353" s="204"/>
      <c r="L353" s="209"/>
      <c r="M353" s="210"/>
      <c r="N353" s="211"/>
      <c r="O353" s="211"/>
      <c r="P353" s="211"/>
      <c r="Q353" s="211"/>
      <c r="R353" s="211"/>
      <c r="S353" s="211"/>
      <c r="T353" s="212"/>
      <c r="AT353" s="213" t="s">
        <v>165</v>
      </c>
      <c r="AU353" s="213" t="s">
        <v>159</v>
      </c>
      <c r="AV353" s="13" t="s">
        <v>79</v>
      </c>
      <c r="AW353" s="13" t="s">
        <v>32</v>
      </c>
      <c r="AX353" s="13" t="s">
        <v>70</v>
      </c>
      <c r="AY353" s="213" t="s">
        <v>150</v>
      </c>
    </row>
    <row r="354" spans="2:51" s="14" customFormat="1" ht="12">
      <c r="B354" s="214"/>
      <c r="C354" s="215"/>
      <c r="D354" s="196" t="s">
        <v>165</v>
      </c>
      <c r="E354" s="216" t="s">
        <v>19</v>
      </c>
      <c r="F354" s="217" t="s">
        <v>167</v>
      </c>
      <c r="G354" s="215"/>
      <c r="H354" s="218">
        <v>4.86</v>
      </c>
      <c r="I354" s="219"/>
      <c r="J354" s="215"/>
      <c r="K354" s="215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165</v>
      </c>
      <c r="AU354" s="224" t="s">
        <v>159</v>
      </c>
      <c r="AV354" s="14" t="s">
        <v>159</v>
      </c>
      <c r="AW354" s="14" t="s">
        <v>32</v>
      </c>
      <c r="AX354" s="14" t="s">
        <v>77</v>
      </c>
      <c r="AY354" s="224" t="s">
        <v>150</v>
      </c>
    </row>
    <row r="355" spans="1:65" s="2" customFormat="1" ht="37.9" customHeight="1">
      <c r="A355" s="37"/>
      <c r="B355" s="38"/>
      <c r="C355" s="182" t="s">
        <v>239</v>
      </c>
      <c r="D355" s="182" t="s">
        <v>154</v>
      </c>
      <c r="E355" s="183" t="s">
        <v>413</v>
      </c>
      <c r="F355" s="184" t="s">
        <v>414</v>
      </c>
      <c r="G355" s="185" t="s">
        <v>157</v>
      </c>
      <c r="H355" s="186">
        <v>0.139</v>
      </c>
      <c r="I355" s="187"/>
      <c r="J355" s="188">
        <f>ROUND(I355*H355,2)</f>
        <v>0</v>
      </c>
      <c r="K355" s="189"/>
      <c r="L355" s="42"/>
      <c r="M355" s="190" t="s">
        <v>19</v>
      </c>
      <c r="N355" s="191" t="s">
        <v>41</v>
      </c>
      <c r="O355" s="67"/>
      <c r="P355" s="192">
        <f>O355*H355</f>
        <v>0</v>
      </c>
      <c r="Q355" s="192">
        <v>0</v>
      </c>
      <c r="R355" s="192">
        <f>Q355*H355</f>
        <v>0</v>
      </c>
      <c r="S355" s="192">
        <v>2.2</v>
      </c>
      <c r="T355" s="193">
        <f>S355*H355</f>
        <v>0.30580000000000007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4" t="s">
        <v>158</v>
      </c>
      <c r="AT355" s="194" t="s">
        <v>154</v>
      </c>
      <c r="AU355" s="194" t="s">
        <v>159</v>
      </c>
      <c r="AY355" s="20" t="s">
        <v>150</v>
      </c>
      <c r="BE355" s="195">
        <f>IF(N355="základní",J355,0)</f>
        <v>0</v>
      </c>
      <c r="BF355" s="195">
        <f>IF(N355="snížená",J355,0)</f>
        <v>0</v>
      </c>
      <c r="BG355" s="195">
        <f>IF(N355="zákl. přenesená",J355,0)</f>
        <v>0</v>
      </c>
      <c r="BH355" s="195">
        <f>IF(N355="sníž. přenesená",J355,0)</f>
        <v>0</v>
      </c>
      <c r="BI355" s="195">
        <f>IF(N355="nulová",J355,0)</f>
        <v>0</v>
      </c>
      <c r="BJ355" s="20" t="s">
        <v>77</v>
      </c>
      <c r="BK355" s="195">
        <f>ROUND(I355*H355,2)</f>
        <v>0</v>
      </c>
      <c r="BL355" s="20" t="s">
        <v>158</v>
      </c>
      <c r="BM355" s="194" t="s">
        <v>415</v>
      </c>
    </row>
    <row r="356" spans="1:47" s="2" customFormat="1" ht="19.5">
      <c r="A356" s="37"/>
      <c r="B356" s="38"/>
      <c r="C356" s="39"/>
      <c r="D356" s="196" t="s">
        <v>161</v>
      </c>
      <c r="E356" s="39"/>
      <c r="F356" s="197" t="s">
        <v>416</v>
      </c>
      <c r="G356" s="39"/>
      <c r="H356" s="39"/>
      <c r="I356" s="198"/>
      <c r="J356" s="39"/>
      <c r="K356" s="39"/>
      <c r="L356" s="42"/>
      <c r="M356" s="199"/>
      <c r="N356" s="200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20" t="s">
        <v>161</v>
      </c>
      <c r="AU356" s="20" t="s">
        <v>159</v>
      </c>
    </row>
    <row r="357" spans="1:47" s="2" customFormat="1" ht="12">
      <c r="A357" s="37"/>
      <c r="B357" s="38"/>
      <c r="C357" s="39"/>
      <c r="D357" s="201" t="s">
        <v>163</v>
      </c>
      <c r="E357" s="39"/>
      <c r="F357" s="202" t="s">
        <v>417</v>
      </c>
      <c r="G357" s="39"/>
      <c r="H357" s="39"/>
      <c r="I357" s="198"/>
      <c r="J357" s="39"/>
      <c r="K357" s="39"/>
      <c r="L357" s="42"/>
      <c r="M357" s="199"/>
      <c r="N357" s="200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163</v>
      </c>
      <c r="AU357" s="20" t="s">
        <v>159</v>
      </c>
    </row>
    <row r="358" spans="2:51" s="13" customFormat="1" ht="12">
      <c r="B358" s="203"/>
      <c r="C358" s="204"/>
      <c r="D358" s="196" t="s">
        <v>165</v>
      </c>
      <c r="E358" s="205" t="s">
        <v>19</v>
      </c>
      <c r="F358" s="206" t="s">
        <v>418</v>
      </c>
      <c r="G358" s="204"/>
      <c r="H358" s="207">
        <v>0.139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165</v>
      </c>
      <c r="AU358" s="213" t="s">
        <v>159</v>
      </c>
      <c r="AV358" s="13" t="s">
        <v>79</v>
      </c>
      <c r="AW358" s="13" t="s">
        <v>32</v>
      </c>
      <c r="AX358" s="13" t="s">
        <v>70</v>
      </c>
      <c r="AY358" s="213" t="s">
        <v>150</v>
      </c>
    </row>
    <row r="359" spans="2:51" s="14" customFormat="1" ht="12">
      <c r="B359" s="214"/>
      <c r="C359" s="215"/>
      <c r="D359" s="196" t="s">
        <v>165</v>
      </c>
      <c r="E359" s="216" t="s">
        <v>19</v>
      </c>
      <c r="F359" s="217" t="s">
        <v>167</v>
      </c>
      <c r="G359" s="215"/>
      <c r="H359" s="218">
        <v>0.139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165</v>
      </c>
      <c r="AU359" s="224" t="s">
        <v>159</v>
      </c>
      <c r="AV359" s="14" t="s">
        <v>159</v>
      </c>
      <c r="AW359" s="14" t="s">
        <v>32</v>
      </c>
      <c r="AX359" s="14" t="s">
        <v>77</v>
      </c>
      <c r="AY359" s="224" t="s">
        <v>150</v>
      </c>
    </row>
    <row r="360" spans="1:65" s="2" customFormat="1" ht="33" customHeight="1">
      <c r="A360" s="37"/>
      <c r="B360" s="38"/>
      <c r="C360" s="182" t="s">
        <v>419</v>
      </c>
      <c r="D360" s="182" t="s">
        <v>154</v>
      </c>
      <c r="E360" s="183" t="s">
        <v>420</v>
      </c>
      <c r="F360" s="184" t="s">
        <v>421</v>
      </c>
      <c r="G360" s="185" t="s">
        <v>244</v>
      </c>
      <c r="H360" s="186">
        <v>1.98</v>
      </c>
      <c r="I360" s="187"/>
      <c r="J360" s="188">
        <f>ROUND(I360*H360,2)</f>
        <v>0</v>
      </c>
      <c r="K360" s="189"/>
      <c r="L360" s="42"/>
      <c r="M360" s="190" t="s">
        <v>19</v>
      </c>
      <c r="N360" s="191" t="s">
        <v>41</v>
      </c>
      <c r="O360" s="67"/>
      <c r="P360" s="192">
        <f>O360*H360</f>
        <v>0</v>
      </c>
      <c r="Q360" s="192">
        <v>0</v>
      </c>
      <c r="R360" s="192">
        <f>Q360*H360</f>
        <v>0</v>
      </c>
      <c r="S360" s="192">
        <v>0.12</v>
      </c>
      <c r="T360" s="193">
        <f>S360*H360</f>
        <v>0.23759999999999998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4" t="s">
        <v>158</v>
      </c>
      <c r="AT360" s="194" t="s">
        <v>154</v>
      </c>
      <c r="AU360" s="194" t="s">
        <v>159</v>
      </c>
      <c r="AY360" s="20" t="s">
        <v>150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20" t="s">
        <v>77</v>
      </c>
      <c r="BK360" s="195">
        <f>ROUND(I360*H360,2)</f>
        <v>0</v>
      </c>
      <c r="BL360" s="20" t="s">
        <v>158</v>
      </c>
      <c r="BM360" s="194" t="s">
        <v>422</v>
      </c>
    </row>
    <row r="361" spans="1:47" s="2" customFormat="1" ht="29.25">
      <c r="A361" s="37"/>
      <c r="B361" s="38"/>
      <c r="C361" s="39"/>
      <c r="D361" s="196" t="s">
        <v>161</v>
      </c>
      <c r="E361" s="39"/>
      <c r="F361" s="197" t="s">
        <v>423</v>
      </c>
      <c r="G361" s="39"/>
      <c r="H361" s="39"/>
      <c r="I361" s="198"/>
      <c r="J361" s="39"/>
      <c r="K361" s="39"/>
      <c r="L361" s="42"/>
      <c r="M361" s="199"/>
      <c r="N361" s="200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161</v>
      </c>
      <c r="AU361" s="20" t="s">
        <v>159</v>
      </c>
    </row>
    <row r="362" spans="1:47" s="2" customFormat="1" ht="12">
      <c r="A362" s="37"/>
      <c r="B362" s="38"/>
      <c r="C362" s="39"/>
      <c r="D362" s="201" t="s">
        <v>163</v>
      </c>
      <c r="E362" s="39"/>
      <c r="F362" s="202" t="s">
        <v>424</v>
      </c>
      <c r="G362" s="39"/>
      <c r="H362" s="39"/>
      <c r="I362" s="198"/>
      <c r="J362" s="39"/>
      <c r="K362" s="39"/>
      <c r="L362" s="42"/>
      <c r="M362" s="199"/>
      <c r="N362" s="200"/>
      <c r="O362" s="67"/>
      <c r="P362" s="67"/>
      <c r="Q362" s="67"/>
      <c r="R362" s="67"/>
      <c r="S362" s="67"/>
      <c r="T362" s="68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20" t="s">
        <v>163</v>
      </c>
      <c r="AU362" s="20" t="s">
        <v>159</v>
      </c>
    </row>
    <row r="363" spans="2:51" s="13" customFormat="1" ht="12">
      <c r="B363" s="203"/>
      <c r="C363" s="204"/>
      <c r="D363" s="196" t="s">
        <v>165</v>
      </c>
      <c r="E363" s="205" t="s">
        <v>19</v>
      </c>
      <c r="F363" s="206" t="s">
        <v>425</v>
      </c>
      <c r="G363" s="204"/>
      <c r="H363" s="207">
        <v>1.98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165</v>
      </c>
      <c r="AU363" s="213" t="s">
        <v>159</v>
      </c>
      <c r="AV363" s="13" t="s">
        <v>79</v>
      </c>
      <c r="AW363" s="13" t="s">
        <v>32</v>
      </c>
      <c r="AX363" s="13" t="s">
        <v>70</v>
      </c>
      <c r="AY363" s="213" t="s">
        <v>150</v>
      </c>
    </row>
    <row r="364" spans="2:51" s="14" customFormat="1" ht="12">
      <c r="B364" s="214"/>
      <c r="C364" s="215"/>
      <c r="D364" s="196" t="s">
        <v>165</v>
      </c>
      <c r="E364" s="216" t="s">
        <v>19</v>
      </c>
      <c r="F364" s="217" t="s">
        <v>167</v>
      </c>
      <c r="G364" s="215"/>
      <c r="H364" s="218">
        <v>1.98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165</v>
      </c>
      <c r="AU364" s="224" t="s">
        <v>159</v>
      </c>
      <c r="AV364" s="14" t="s">
        <v>159</v>
      </c>
      <c r="AW364" s="14" t="s">
        <v>32</v>
      </c>
      <c r="AX364" s="14" t="s">
        <v>77</v>
      </c>
      <c r="AY364" s="224" t="s">
        <v>150</v>
      </c>
    </row>
    <row r="365" spans="1:65" s="2" customFormat="1" ht="21.75" customHeight="1">
      <c r="A365" s="37"/>
      <c r="B365" s="38"/>
      <c r="C365" s="182" t="s">
        <v>426</v>
      </c>
      <c r="D365" s="182" t="s">
        <v>154</v>
      </c>
      <c r="E365" s="183" t="s">
        <v>427</v>
      </c>
      <c r="F365" s="184" t="s">
        <v>428</v>
      </c>
      <c r="G365" s="185" t="s">
        <v>244</v>
      </c>
      <c r="H365" s="186">
        <v>1.8</v>
      </c>
      <c r="I365" s="187"/>
      <c r="J365" s="188">
        <f>ROUND(I365*H365,2)</f>
        <v>0</v>
      </c>
      <c r="K365" s="189"/>
      <c r="L365" s="42"/>
      <c r="M365" s="190" t="s">
        <v>19</v>
      </c>
      <c r="N365" s="191" t="s">
        <v>41</v>
      </c>
      <c r="O365" s="67"/>
      <c r="P365" s="192">
        <f>O365*H365</f>
        <v>0</v>
      </c>
      <c r="Q365" s="192">
        <v>0</v>
      </c>
      <c r="R365" s="192">
        <f>Q365*H365</f>
        <v>0</v>
      </c>
      <c r="S365" s="192">
        <v>0.076</v>
      </c>
      <c r="T365" s="193">
        <f>S365*H365</f>
        <v>0.1368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4" t="s">
        <v>158</v>
      </c>
      <c r="AT365" s="194" t="s">
        <v>154</v>
      </c>
      <c r="AU365" s="194" t="s">
        <v>159</v>
      </c>
      <c r="AY365" s="20" t="s">
        <v>150</v>
      </c>
      <c r="BE365" s="195">
        <f>IF(N365="základní",J365,0)</f>
        <v>0</v>
      </c>
      <c r="BF365" s="195">
        <f>IF(N365="snížená",J365,0)</f>
        <v>0</v>
      </c>
      <c r="BG365" s="195">
        <f>IF(N365="zákl. přenesená",J365,0)</f>
        <v>0</v>
      </c>
      <c r="BH365" s="195">
        <f>IF(N365="sníž. přenesená",J365,0)</f>
        <v>0</v>
      </c>
      <c r="BI365" s="195">
        <f>IF(N365="nulová",J365,0)</f>
        <v>0</v>
      </c>
      <c r="BJ365" s="20" t="s">
        <v>77</v>
      </c>
      <c r="BK365" s="195">
        <f>ROUND(I365*H365,2)</f>
        <v>0</v>
      </c>
      <c r="BL365" s="20" t="s">
        <v>158</v>
      </c>
      <c r="BM365" s="194" t="s">
        <v>429</v>
      </c>
    </row>
    <row r="366" spans="1:47" s="2" customFormat="1" ht="19.5">
      <c r="A366" s="37"/>
      <c r="B366" s="38"/>
      <c r="C366" s="39"/>
      <c r="D366" s="196" t="s">
        <v>161</v>
      </c>
      <c r="E366" s="39"/>
      <c r="F366" s="197" t="s">
        <v>430</v>
      </c>
      <c r="G366" s="39"/>
      <c r="H366" s="39"/>
      <c r="I366" s="198"/>
      <c r="J366" s="39"/>
      <c r="K366" s="39"/>
      <c r="L366" s="42"/>
      <c r="M366" s="199"/>
      <c r="N366" s="200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20" t="s">
        <v>161</v>
      </c>
      <c r="AU366" s="20" t="s">
        <v>159</v>
      </c>
    </row>
    <row r="367" spans="1:47" s="2" customFormat="1" ht="12">
      <c r="A367" s="37"/>
      <c r="B367" s="38"/>
      <c r="C367" s="39"/>
      <c r="D367" s="201" t="s">
        <v>163</v>
      </c>
      <c r="E367" s="39"/>
      <c r="F367" s="202" t="s">
        <v>431</v>
      </c>
      <c r="G367" s="39"/>
      <c r="H367" s="39"/>
      <c r="I367" s="198"/>
      <c r="J367" s="39"/>
      <c r="K367" s="39"/>
      <c r="L367" s="42"/>
      <c r="M367" s="199"/>
      <c r="N367" s="200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163</v>
      </c>
      <c r="AU367" s="20" t="s">
        <v>159</v>
      </c>
    </row>
    <row r="368" spans="2:51" s="13" customFormat="1" ht="12">
      <c r="B368" s="203"/>
      <c r="C368" s="204"/>
      <c r="D368" s="196" t="s">
        <v>165</v>
      </c>
      <c r="E368" s="205" t="s">
        <v>19</v>
      </c>
      <c r="F368" s="206" t="s">
        <v>432</v>
      </c>
      <c r="G368" s="204"/>
      <c r="H368" s="207">
        <v>1.8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165</v>
      </c>
      <c r="AU368" s="213" t="s">
        <v>159</v>
      </c>
      <c r="AV368" s="13" t="s">
        <v>79</v>
      </c>
      <c r="AW368" s="13" t="s">
        <v>32</v>
      </c>
      <c r="AX368" s="13" t="s">
        <v>70</v>
      </c>
      <c r="AY368" s="213" t="s">
        <v>150</v>
      </c>
    </row>
    <row r="369" spans="2:51" s="14" customFormat="1" ht="12">
      <c r="B369" s="214"/>
      <c r="C369" s="215"/>
      <c r="D369" s="196" t="s">
        <v>165</v>
      </c>
      <c r="E369" s="216" t="s">
        <v>19</v>
      </c>
      <c r="F369" s="217" t="s">
        <v>167</v>
      </c>
      <c r="G369" s="215"/>
      <c r="H369" s="218">
        <v>1.8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165</v>
      </c>
      <c r="AU369" s="224" t="s">
        <v>159</v>
      </c>
      <c r="AV369" s="14" t="s">
        <v>159</v>
      </c>
      <c r="AW369" s="14" t="s">
        <v>32</v>
      </c>
      <c r="AX369" s="14" t="s">
        <v>77</v>
      </c>
      <c r="AY369" s="224" t="s">
        <v>150</v>
      </c>
    </row>
    <row r="370" spans="2:63" s="12" customFormat="1" ht="20.85" customHeight="1">
      <c r="B370" s="166"/>
      <c r="C370" s="167"/>
      <c r="D370" s="168" t="s">
        <v>69</v>
      </c>
      <c r="E370" s="180" t="s">
        <v>433</v>
      </c>
      <c r="F370" s="180" t="s">
        <v>434</v>
      </c>
      <c r="G370" s="167"/>
      <c r="H370" s="167"/>
      <c r="I370" s="170"/>
      <c r="J370" s="181">
        <f>BK370</f>
        <v>0</v>
      </c>
      <c r="K370" s="167"/>
      <c r="L370" s="172"/>
      <c r="M370" s="173"/>
      <c r="N370" s="174"/>
      <c r="O370" s="174"/>
      <c r="P370" s="175">
        <f>SUM(P371:P404)</f>
        <v>0</v>
      </c>
      <c r="Q370" s="174"/>
      <c r="R370" s="175">
        <f>SUM(R371:R404)</f>
        <v>0</v>
      </c>
      <c r="S370" s="174"/>
      <c r="T370" s="176">
        <f>SUM(T371:T404)</f>
        <v>1.8029700000000002</v>
      </c>
      <c r="AR370" s="177" t="s">
        <v>77</v>
      </c>
      <c r="AT370" s="178" t="s">
        <v>69</v>
      </c>
      <c r="AU370" s="178" t="s">
        <v>79</v>
      </c>
      <c r="AY370" s="177" t="s">
        <v>150</v>
      </c>
      <c r="BK370" s="179">
        <f>SUM(BK371:BK404)</f>
        <v>0</v>
      </c>
    </row>
    <row r="371" spans="1:65" s="2" customFormat="1" ht="24.2" customHeight="1">
      <c r="A371" s="37"/>
      <c r="B371" s="38"/>
      <c r="C371" s="182" t="s">
        <v>435</v>
      </c>
      <c r="D371" s="182" t="s">
        <v>154</v>
      </c>
      <c r="E371" s="183" t="s">
        <v>436</v>
      </c>
      <c r="F371" s="184" t="s">
        <v>437</v>
      </c>
      <c r="G371" s="185" t="s">
        <v>157</v>
      </c>
      <c r="H371" s="186">
        <v>0.072</v>
      </c>
      <c r="I371" s="187"/>
      <c r="J371" s="188">
        <f>ROUND(I371*H371,2)</f>
        <v>0</v>
      </c>
      <c r="K371" s="189"/>
      <c r="L371" s="42"/>
      <c r="M371" s="190" t="s">
        <v>19</v>
      </c>
      <c r="N371" s="191" t="s">
        <v>41</v>
      </c>
      <c r="O371" s="67"/>
      <c r="P371" s="192">
        <f>O371*H371</f>
        <v>0</v>
      </c>
      <c r="Q371" s="192">
        <v>0</v>
      </c>
      <c r="R371" s="192">
        <f>Q371*H371</f>
        <v>0</v>
      </c>
      <c r="S371" s="192">
        <v>1.8</v>
      </c>
      <c r="T371" s="193">
        <f>S371*H371</f>
        <v>0.1296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4" t="s">
        <v>158</v>
      </c>
      <c r="AT371" s="194" t="s">
        <v>154</v>
      </c>
      <c r="AU371" s="194" t="s">
        <v>159</v>
      </c>
      <c r="AY371" s="20" t="s">
        <v>150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20" t="s">
        <v>77</v>
      </c>
      <c r="BK371" s="195">
        <f>ROUND(I371*H371,2)</f>
        <v>0</v>
      </c>
      <c r="BL371" s="20" t="s">
        <v>158</v>
      </c>
      <c r="BM371" s="194" t="s">
        <v>438</v>
      </c>
    </row>
    <row r="372" spans="1:47" s="2" customFormat="1" ht="29.25">
      <c r="A372" s="37"/>
      <c r="B372" s="38"/>
      <c r="C372" s="39"/>
      <c r="D372" s="196" t="s">
        <v>161</v>
      </c>
      <c r="E372" s="39"/>
      <c r="F372" s="197" t="s">
        <v>439</v>
      </c>
      <c r="G372" s="39"/>
      <c r="H372" s="39"/>
      <c r="I372" s="198"/>
      <c r="J372" s="39"/>
      <c r="K372" s="39"/>
      <c r="L372" s="42"/>
      <c r="M372" s="199"/>
      <c r="N372" s="200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20" t="s">
        <v>161</v>
      </c>
      <c r="AU372" s="20" t="s">
        <v>159</v>
      </c>
    </row>
    <row r="373" spans="1:47" s="2" customFormat="1" ht="12">
      <c r="A373" s="37"/>
      <c r="B373" s="38"/>
      <c r="C373" s="39"/>
      <c r="D373" s="201" t="s">
        <v>163</v>
      </c>
      <c r="E373" s="39"/>
      <c r="F373" s="202" t="s">
        <v>440</v>
      </c>
      <c r="G373" s="39"/>
      <c r="H373" s="39"/>
      <c r="I373" s="198"/>
      <c r="J373" s="39"/>
      <c r="K373" s="39"/>
      <c r="L373" s="42"/>
      <c r="M373" s="199"/>
      <c r="N373" s="200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20" t="s">
        <v>163</v>
      </c>
      <c r="AU373" s="20" t="s">
        <v>159</v>
      </c>
    </row>
    <row r="374" spans="2:51" s="15" customFormat="1" ht="12">
      <c r="B374" s="225"/>
      <c r="C374" s="226"/>
      <c r="D374" s="196" t="s">
        <v>165</v>
      </c>
      <c r="E374" s="227" t="s">
        <v>19</v>
      </c>
      <c r="F374" s="228" t="s">
        <v>441</v>
      </c>
      <c r="G374" s="226"/>
      <c r="H374" s="227" t="s">
        <v>19</v>
      </c>
      <c r="I374" s="229"/>
      <c r="J374" s="226"/>
      <c r="K374" s="226"/>
      <c r="L374" s="230"/>
      <c r="M374" s="231"/>
      <c r="N374" s="232"/>
      <c r="O374" s="232"/>
      <c r="P374" s="232"/>
      <c r="Q374" s="232"/>
      <c r="R374" s="232"/>
      <c r="S374" s="232"/>
      <c r="T374" s="233"/>
      <c r="AT374" s="234" t="s">
        <v>165</v>
      </c>
      <c r="AU374" s="234" t="s">
        <v>159</v>
      </c>
      <c r="AV374" s="15" t="s">
        <v>77</v>
      </c>
      <c r="AW374" s="15" t="s">
        <v>32</v>
      </c>
      <c r="AX374" s="15" t="s">
        <v>70</v>
      </c>
      <c r="AY374" s="234" t="s">
        <v>150</v>
      </c>
    </row>
    <row r="375" spans="2:51" s="13" customFormat="1" ht="12">
      <c r="B375" s="203"/>
      <c r="C375" s="204"/>
      <c r="D375" s="196" t="s">
        <v>165</v>
      </c>
      <c r="E375" s="205" t="s">
        <v>19</v>
      </c>
      <c r="F375" s="206" t="s">
        <v>442</v>
      </c>
      <c r="G375" s="204"/>
      <c r="H375" s="207">
        <v>0.072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165</v>
      </c>
      <c r="AU375" s="213" t="s">
        <v>159</v>
      </c>
      <c r="AV375" s="13" t="s">
        <v>79</v>
      </c>
      <c r="AW375" s="13" t="s">
        <v>32</v>
      </c>
      <c r="AX375" s="13" t="s">
        <v>70</v>
      </c>
      <c r="AY375" s="213" t="s">
        <v>150</v>
      </c>
    </row>
    <row r="376" spans="2:51" s="14" customFormat="1" ht="12">
      <c r="B376" s="214"/>
      <c r="C376" s="215"/>
      <c r="D376" s="196" t="s">
        <v>165</v>
      </c>
      <c r="E376" s="216" t="s">
        <v>19</v>
      </c>
      <c r="F376" s="217" t="s">
        <v>167</v>
      </c>
      <c r="G376" s="215"/>
      <c r="H376" s="218">
        <v>0.072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165</v>
      </c>
      <c r="AU376" s="224" t="s">
        <v>159</v>
      </c>
      <c r="AV376" s="14" t="s">
        <v>159</v>
      </c>
      <c r="AW376" s="14" t="s">
        <v>32</v>
      </c>
      <c r="AX376" s="14" t="s">
        <v>70</v>
      </c>
      <c r="AY376" s="224" t="s">
        <v>150</v>
      </c>
    </row>
    <row r="377" spans="2:51" s="16" customFormat="1" ht="12">
      <c r="B377" s="235"/>
      <c r="C377" s="236"/>
      <c r="D377" s="196" t="s">
        <v>165</v>
      </c>
      <c r="E377" s="237" t="s">
        <v>19</v>
      </c>
      <c r="F377" s="238" t="s">
        <v>223</v>
      </c>
      <c r="G377" s="236"/>
      <c r="H377" s="239">
        <v>0.072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165</v>
      </c>
      <c r="AU377" s="245" t="s">
        <v>159</v>
      </c>
      <c r="AV377" s="16" t="s">
        <v>158</v>
      </c>
      <c r="AW377" s="16" t="s">
        <v>32</v>
      </c>
      <c r="AX377" s="16" t="s">
        <v>77</v>
      </c>
      <c r="AY377" s="245" t="s">
        <v>150</v>
      </c>
    </row>
    <row r="378" spans="1:65" s="2" customFormat="1" ht="33" customHeight="1">
      <c r="A378" s="37"/>
      <c r="B378" s="38"/>
      <c r="C378" s="182" t="s">
        <v>443</v>
      </c>
      <c r="D378" s="182" t="s">
        <v>154</v>
      </c>
      <c r="E378" s="183" t="s">
        <v>444</v>
      </c>
      <c r="F378" s="184" t="s">
        <v>445</v>
      </c>
      <c r="G378" s="185" t="s">
        <v>446</v>
      </c>
      <c r="H378" s="186">
        <v>4</v>
      </c>
      <c r="I378" s="187"/>
      <c r="J378" s="188">
        <f>ROUND(I378*H378,2)</f>
        <v>0</v>
      </c>
      <c r="K378" s="189"/>
      <c r="L378" s="42"/>
      <c r="M378" s="190" t="s">
        <v>19</v>
      </c>
      <c r="N378" s="191" t="s">
        <v>41</v>
      </c>
      <c r="O378" s="67"/>
      <c r="P378" s="192">
        <f>O378*H378</f>
        <v>0</v>
      </c>
      <c r="Q378" s="192">
        <v>0</v>
      </c>
      <c r="R378" s="192">
        <f>Q378*H378</f>
        <v>0</v>
      </c>
      <c r="S378" s="192">
        <v>0.015</v>
      </c>
      <c r="T378" s="193">
        <f>S378*H378</f>
        <v>0.06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4" t="s">
        <v>158</v>
      </c>
      <c r="AT378" s="194" t="s">
        <v>154</v>
      </c>
      <c r="AU378" s="194" t="s">
        <v>159</v>
      </c>
      <c r="AY378" s="20" t="s">
        <v>150</v>
      </c>
      <c r="BE378" s="195">
        <f>IF(N378="základní",J378,0)</f>
        <v>0</v>
      </c>
      <c r="BF378" s="195">
        <f>IF(N378="snížená",J378,0)</f>
        <v>0</v>
      </c>
      <c r="BG378" s="195">
        <f>IF(N378="zákl. přenesená",J378,0)</f>
        <v>0</v>
      </c>
      <c r="BH378" s="195">
        <f>IF(N378="sníž. přenesená",J378,0)</f>
        <v>0</v>
      </c>
      <c r="BI378" s="195">
        <f>IF(N378="nulová",J378,0)</f>
        <v>0</v>
      </c>
      <c r="BJ378" s="20" t="s">
        <v>77</v>
      </c>
      <c r="BK378" s="195">
        <f>ROUND(I378*H378,2)</f>
        <v>0</v>
      </c>
      <c r="BL378" s="20" t="s">
        <v>158</v>
      </c>
      <c r="BM378" s="194" t="s">
        <v>447</v>
      </c>
    </row>
    <row r="379" spans="1:47" s="2" customFormat="1" ht="19.5">
      <c r="A379" s="37"/>
      <c r="B379" s="38"/>
      <c r="C379" s="39"/>
      <c r="D379" s="196" t="s">
        <v>161</v>
      </c>
      <c r="E379" s="39"/>
      <c r="F379" s="197" t="s">
        <v>448</v>
      </c>
      <c r="G379" s="39"/>
      <c r="H379" s="39"/>
      <c r="I379" s="198"/>
      <c r="J379" s="39"/>
      <c r="K379" s="39"/>
      <c r="L379" s="42"/>
      <c r="M379" s="199"/>
      <c r="N379" s="200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20" t="s">
        <v>161</v>
      </c>
      <c r="AU379" s="20" t="s">
        <v>159</v>
      </c>
    </row>
    <row r="380" spans="1:47" s="2" customFormat="1" ht="12">
      <c r="A380" s="37"/>
      <c r="B380" s="38"/>
      <c r="C380" s="39"/>
      <c r="D380" s="201" t="s">
        <v>163</v>
      </c>
      <c r="E380" s="39"/>
      <c r="F380" s="202" t="s">
        <v>449</v>
      </c>
      <c r="G380" s="39"/>
      <c r="H380" s="39"/>
      <c r="I380" s="198"/>
      <c r="J380" s="39"/>
      <c r="K380" s="39"/>
      <c r="L380" s="42"/>
      <c r="M380" s="199"/>
      <c r="N380" s="200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20" t="s">
        <v>163</v>
      </c>
      <c r="AU380" s="20" t="s">
        <v>159</v>
      </c>
    </row>
    <row r="381" spans="2:51" s="13" customFormat="1" ht="12">
      <c r="B381" s="203"/>
      <c r="C381" s="204"/>
      <c r="D381" s="196" t="s">
        <v>165</v>
      </c>
      <c r="E381" s="205" t="s">
        <v>19</v>
      </c>
      <c r="F381" s="206" t="s">
        <v>450</v>
      </c>
      <c r="G381" s="204"/>
      <c r="H381" s="207">
        <v>2</v>
      </c>
      <c r="I381" s="208"/>
      <c r="J381" s="204"/>
      <c r="K381" s="204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165</v>
      </c>
      <c r="AU381" s="213" t="s">
        <v>159</v>
      </c>
      <c r="AV381" s="13" t="s">
        <v>79</v>
      </c>
      <c r="AW381" s="13" t="s">
        <v>32</v>
      </c>
      <c r="AX381" s="13" t="s">
        <v>70</v>
      </c>
      <c r="AY381" s="213" t="s">
        <v>150</v>
      </c>
    </row>
    <row r="382" spans="2:51" s="14" customFormat="1" ht="12">
      <c r="B382" s="214"/>
      <c r="C382" s="215"/>
      <c r="D382" s="196" t="s">
        <v>165</v>
      </c>
      <c r="E382" s="216" t="s">
        <v>19</v>
      </c>
      <c r="F382" s="217" t="s">
        <v>167</v>
      </c>
      <c r="G382" s="215"/>
      <c r="H382" s="218">
        <v>2</v>
      </c>
      <c r="I382" s="219"/>
      <c r="J382" s="215"/>
      <c r="K382" s="215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165</v>
      </c>
      <c r="AU382" s="224" t="s">
        <v>159</v>
      </c>
      <c r="AV382" s="14" t="s">
        <v>159</v>
      </c>
      <c r="AW382" s="14" t="s">
        <v>32</v>
      </c>
      <c r="AX382" s="14" t="s">
        <v>70</v>
      </c>
      <c r="AY382" s="224" t="s">
        <v>150</v>
      </c>
    </row>
    <row r="383" spans="2:51" s="13" customFormat="1" ht="12">
      <c r="B383" s="203"/>
      <c r="C383" s="204"/>
      <c r="D383" s="196" t="s">
        <v>165</v>
      </c>
      <c r="E383" s="205" t="s">
        <v>19</v>
      </c>
      <c r="F383" s="206" t="s">
        <v>451</v>
      </c>
      <c r="G383" s="204"/>
      <c r="H383" s="207">
        <v>2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165</v>
      </c>
      <c r="AU383" s="213" t="s">
        <v>159</v>
      </c>
      <c r="AV383" s="13" t="s">
        <v>79</v>
      </c>
      <c r="AW383" s="13" t="s">
        <v>32</v>
      </c>
      <c r="AX383" s="13" t="s">
        <v>70</v>
      </c>
      <c r="AY383" s="213" t="s">
        <v>150</v>
      </c>
    </row>
    <row r="384" spans="2:51" s="14" customFormat="1" ht="12">
      <c r="B384" s="214"/>
      <c r="C384" s="215"/>
      <c r="D384" s="196" t="s">
        <v>165</v>
      </c>
      <c r="E384" s="216" t="s">
        <v>19</v>
      </c>
      <c r="F384" s="217" t="s">
        <v>167</v>
      </c>
      <c r="G384" s="215"/>
      <c r="H384" s="218">
        <v>2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165</v>
      </c>
      <c r="AU384" s="224" t="s">
        <v>159</v>
      </c>
      <c r="AV384" s="14" t="s">
        <v>159</v>
      </c>
      <c r="AW384" s="14" t="s">
        <v>32</v>
      </c>
      <c r="AX384" s="14" t="s">
        <v>70</v>
      </c>
      <c r="AY384" s="224" t="s">
        <v>150</v>
      </c>
    </row>
    <row r="385" spans="2:51" s="16" customFormat="1" ht="12">
      <c r="B385" s="235"/>
      <c r="C385" s="236"/>
      <c r="D385" s="196" t="s">
        <v>165</v>
      </c>
      <c r="E385" s="237" t="s">
        <v>19</v>
      </c>
      <c r="F385" s="238" t="s">
        <v>223</v>
      </c>
      <c r="G385" s="236"/>
      <c r="H385" s="239">
        <v>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165</v>
      </c>
      <c r="AU385" s="245" t="s">
        <v>159</v>
      </c>
      <c r="AV385" s="16" t="s">
        <v>158</v>
      </c>
      <c r="AW385" s="16" t="s">
        <v>32</v>
      </c>
      <c r="AX385" s="16" t="s">
        <v>77</v>
      </c>
      <c r="AY385" s="245" t="s">
        <v>150</v>
      </c>
    </row>
    <row r="386" spans="1:65" s="2" customFormat="1" ht="24.2" customHeight="1">
      <c r="A386" s="37"/>
      <c r="B386" s="38"/>
      <c r="C386" s="182" t="s">
        <v>452</v>
      </c>
      <c r="D386" s="182" t="s">
        <v>154</v>
      </c>
      <c r="E386" s="183" t="s">
        <v>453</v>
      </c>
      <c r="F386" s="184" t="s">
        <v>454</v>
      </c>
      <c r="G386" s="185" t="s">
        <v>446</v>
      </c>
      <c r="H386" s="186">
        <v>1</v>
      </c>
      <c r="I386" s="187"/>
      <c r="J386" s="188">
        <f>ROUND(I386*H386,2)</f>
        <v>0</v>
      </c>
      <c r="K386" s="189"/>
      <c r="L386" s="42"/>
      <c r="M386" s="190" t="s">
        <v>19</v>
      </c>
      <c r="N386" s="191" t="s">
        <v>41</v>
      </c>
      <c r="O386" s="67"/>
      <c r="P386" s="192">
        <f>O386*H386</f>
        <v>0</v>
      </c>
      <c r="Q386" s="192">
        <v>0</v>
      </c>
      <c r="R386" s="192">
        <f>Q386*H386</f>
        <v>0</v>
      </c>
      <c r="S386" s="192">
        <v>0.05</v>
      </c>
      <c r="T386" s="193">
        <f>S386*H386</f>
        <v>0.05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4" t="s">
        <v>158</v>
      </c>
      <c r="AT386" s="194" t="s">
        <v>154</v>
      </c>
      <c r="AU386" s="194" t="s">
        <v>159</v>
      </c>
      <c r="AY386" s="20" t="s">
        <v>150</v>
      </c>
      <c r="BE386" s="195">
        <f>IF(N386="základní",J386,0)</f>
        <v>0</v>
      </c>
      <c r="BF386" s="195">
        <f>IF(N386="snížená",J386,0)</f>
        <v>0</v>
      </c>
      <c r="BG386" s="195">
        <f>IF(N386="zákl. přenesená",J386,0)</f>
        <v>0</v>
      </c>
      <c r="BH386" s="195">
        <f>IF(N386="sníž. přenesená",J386,0)</f>
        <v>0</v>
      </c>
      <c r="BI386" s="195">
        <f>IF(N386="nulová",J386,0)</f>
        <v>0</v>
      </c>
      <c r="BJ386" s="20" t="s">
        <v>77</v>
      </c>
      <c r="BK386" s="195">
        <f>ROUND(I386*H386,2)</f>
        <v>0</v>
      </c>
      <c r="BL386" s="20" t="s">
        <v>158</v>
      </c>
      <c r="BM386" s="194" t="s">
        <v>455</v>
      </c>
    </row>
    <row r="387" spans="1:47" s="2" customFormat="1" ht="19.5">
      <c r="A387" s="37"/>
      <c r="B387" s="38"/>
      <c r="C387" s="39"/>
      <c r="D387" s="196" t="s">
        <v>161</v>
      </c>
      <c r="E387" s="39"/>
      <c r="F387" s="197" t="s">
        <v>456</v>
      </c>
      <c r="G387" s="39"/>
      <c r="H387" s="39"/>
      <c r="I387" s="198"/>
      <c r="J387" s="39"/>
      <c r="K387" s="39"/>
      <c r="L387" s="42"/>
      <c r="M387" s="199"/>
      <c r="N387" s="200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161</v>
      </c>
      <c r="AU387" s="20" t="s">
        <v>159</v>
      </c>
    </row>
    <row r="388" spans="1:47" s="2" customFormat="1" ht="12">
      <c r="A388" s="37"/>
      <c r="B388" s="38"/>
      <c r="C388" s="39"/>
      <c r="D388" s="201" t="s">
        <v>163</v>
      </c>
      <c r="E388" s="39"/>
      <c r="F388" s="202" t="s">
        <v>457</v>
      </c>
      <c r="G388" s="39"/>
      <c r="H388" s="39"/>
      <c r="I388" s="198"/>
      <c r="J388" s="39"/>
      <c r="K388" s="39"/>
      <c r="L388" s="42"/>
      <c r="M388" s="199"/>
      <c r="N388" s="200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163</v>
      </c>
      <c r="AU388" s="20" t="s">
        <v>159</v>
      </c>
    </row>
    <row r="389" spans="2:51" s="13" customFormat="1" ht="12">
      <c r="B389" s="203"/>
      <c r="C389" s="204"/>
      <c r="D389" s="196" t="s">
        <v>165</v>
      </c>
      <c r="E389" s="205" t="s">
        <v>19</v>
      </c>
      <c r="F389" s="206" t="s">
        <v>458</v>
      </c>
      <c r="G389" s="204"/>
      <c r="H389" s="207">
        <v>1</v>
      </c>
      <c r="I389" s="208"/>
      <c r="J389" s="204"/>
      <c r="K389" s="204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165</v>
      </c>
      <c r="AU389" s="213" t="s">
        <v>159</v>
      </c>
      <c r="AV389" s="13" t="s">
        <v>79</v>
      </c>
      <c r="AW389" s="13" t="s">
        <v>32</v>
      </c>
      <c r="AX389" s="13" t="s">
        <v>70</v>
      </c>
      <c r="AY389" s="213" t="s">
        <v>150</v>
      </c>
    </row>
    <row r="390" spans="2:51" s="14" customFormat="1" ht="12">
      <c r="B390" s="214"/>
      <c r="C390" s="215"/>
      <c r="D390" s="196" t="s">
        <v>165</v>
      </c>
      <c r="E390" s="216" t="s">
        <v>19</v>
      </c>
      <c r="F390" s="217" t="s">
        <v>167</v>
      </c>
      <c r="G390" s="215"/>
      <c r="H390" s="218">
        <v>1</v>
      </c>
      <c r="I390" s="219"/>
      <c r="J390" s="215"/>
      <c r="K390" s="215"/>
      <c r="L390" s="220"/>
      <c r="M390" s="221"/>
      <c r="N390" s="222"/>
      <c r="O390" s="222"/>
      <c r="P390" s="222"/>
      <c r="Q390" s="222"/>
      <c r="R390" s="222"/>
      <c r="S390" s="222"/>
      <c r="T390" s="223"/>
      <c r="AT390" s="224" t="s">
        <v>165</v>
      </c>
      <c r="AU390" s="224" t="s">
        <v>159</v>
      </c>
      <c r="AV390" s="14" t="s">
        <v>159</v>
      </c>
      <c r="AW390" s="14" t="s">
        <v>32</v>
      </c>
      <c r="AX390" s="14" t="s">
        <v>77</v>
      </c>
      <c r="AY390" s="224" t="s">
        <v>150</v>
      </c>
    </row>
    <row r="391" spans="1:65" s="2" customFormat="1" ht="24.2" customHeight="1">
      <c r="A391" s="37"/>
      <c r="B391" s="38"/>
      <c r="C391" s="182" t="s">
        <v>459</v>
      </c>
      <c r="D391" s="182" t="s">
        <v>154</v>
      </c>
      <c r="E391" s="183" t="s">
        <v>460</v>
      </c>
      <c r="F391" s="184" t="s">
        <v>461</v>
      </c>
      <c r="G391" s="185" t="s">
        <v>244</v>
      </c>
      <c r="H391" s="186">
        <v>21.17</v>
      </c>
      <c r="I391" s="187"/>
      <c r="J391" s="188">
        <f>ROUND(I391*H391,2)</f>
        <v>0</v>
      </c>
      <c r="K391" s="189"/>
      <c r="L391" s="42"/>
      <c r="M391" s="190" t="s">
        <v>19</v>
      </c>
      <c r="N391" s="191" t="s">
        <v>41</v>
      </c>
      <c r="O391" s="67"/>
      <c r="P391" s="192">
        <f>O391*H391</f>
        <v>0</v>
      </c>
      <c r="Q391" s="192">
        <v>0</v>
      </c>
      <c r="R391" s="192">
        <f>Q391*H391</f>
        <v>0</v>
      </c>
      <c r="S391" s="192">
        <v>0.061</v>
      </c>
      <c r="T391" s="193">
        <f>S391*H391</f>
        <v>1.2913700000000001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4" t="s">
        <v>158</v>
      </c>
      <c r="AT391" s="194" t="s">
        <v>154</v>
      </c>
      <c r="AU391" s="194" t="s">
        <v>159</v>
      </c>
      <c r="AY391" s="20" t="s">
        <v>150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20" t="s">
        <v>77</v>
      </c>
      <c r="BK391" s="195">
        <f>ROUND(I391*H391,2)</f>
        <v>0</v>
      </c>
      <c r="BL391" s="20" t="s">
        <v>158</v>
      </c>
      <c r="BM391" s="194" t="s">
        <v>462</v>
      </c>
    </row>
    <row r="392" spans="1:47" s="2" customFormat="1" ht="12">
      <c r="A392" s="37"/>
      <c r="B392" s="38"/>
      <c r="C392" s="39"/>
      <c r="D392" s="196" t="s">
        <v>161</v>
      </c>
      <c r="E392" s="39"/>
      <c r="F392" s="197" t="s">
        <v>463</v>
      </c>
      <c r="G392" s="39"/>
      <c r="H392" s="39"/>
      <c r="I392" s="198"/>
      <c r="J392" s="39"/>
      <c r="K392" s="39"/>
      <c r="L392" s="42"/>
      <c r="M392" s="199"/>
      <c r="N392" s="200"/>
      <c r="O392" s="67"/>
      <c r="P392" s="67"/>
      <c r="Q392" s="67"/>
      <c r="R392" s="67"/>
      <c r="S392" s="67"/>
      <c r="T392" s="68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20" t="s">
        <v>161</v>
      </c>
      <c r="AU392" s="20" t="s">
        <v>159</v>
      </c>
    </row>
    <row r="393" spans="1:47" s="2" customFormat="1" ht="12">
      <c r="A393" s="37"/>
      <c r="B393" s="38"/>
      <c r="C393" s="39"/>
      <c r="D393" s="201" t="s">
        <v>163</v>
      </c>
      <c r="E393" s="39"/>
      <c r="F393" s="202" t="s">
        <v>464</v>
      </c>
      <c r="G393" s="39"/>
      <c r="H393" s="39"/>
      <c r="I393" s="198"/>
      <c r="J393" s="39"/>
      <c r="K393" s="39"/>
      <c r="L393" s="42"/>
      <c r="M393" s="199"/>
      <c r="N393" s="200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20" t="s">
        <v>163</v>
      </c>
      <c r="AU393" s="20" t="s">
        <v>159</v>
      </c>
    </row>
    <row r="394" spans="2:51" s="15" customFormat="1" ht="12">
      <c r="B394" s="225"/>
      <c r="C394" s="226"/>
      <c r="D394" s="196" t="s">
        <v>165</v>
      </c>
      <c r="E394" s="227" t="s">
        <v>19</v>
      </c>
      <c r="F394" s="228" t="s">
        <v>298</v>
      </c>
      <c r="G394" s="226"/>
      <c r="H394" s="227" t="s">
        <v>19</v>
      </c>
      <c r="I394" s="229"/>
      <c r="J394" s="226"/>
      <c r="K394" s="226"/>
      <c r="L394" s="230"/>
      <c r="M394" s="231"/>
      <c r="N394" s="232"/>
      <c r="O394" s="232"/>
      <c r="P394" s="232"/>
      <c r="Q394" s="232"/>
      <c r="R394" s="232"/>
      <c r="S394" s="232"/>
      <c r="T394" s="233"/>
      <c r="AT394" s="234" t="s">
        <v>165</v>
      </c>
      <c r="AU394" s="234" t="s">
        <v>159</v>
      </c>
      <c r="AV394" s="15" t="s">
        <v>77</v>
      </c>
      <c r="AW394" s="15" t="s">
        <v>32</v>
      </c>
      <c r="AX394" s="15" t="s">
        <v>70</v>
      </c>
      <c r="AY394" s="234" t="s">
        <v>150</v>
      </c>
    </row>
    <row r="395" spans="2:51" s="13" customFormat="1" ht="12">
      <c r="B395" s="203"/>
      <c r="C395" s="204"/>
      <c r="D395" s="196" t="s">
        <v>165</v>
      </c>
      <c r="E395" s="205" t="s">
        <v>19</v>
      </c>
      <c r="F395" s="206" t="s">
        <v>299</v>
      </c>
      <c r="G395" s="204"/>
      <c r="H395" s="207">
        <v>7.54</v>
      </c>
      <c r="I395" s="208"/>
      <c r="J395" s="204"/>
      <c r="K395" s="204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165</v>
      </c>
      <c r="AU395" s="213" t="s">
        <v>159</v>
      </c>
      <c r="AV395" s="13" t="s">
        <v>79</v>
      </c>
      <c r="AW395" s="13" t="s">
        <v>32</v>
      </c>
      <c r="AX395" s="13" t="s">
        <v>70</v>
      </c>
      <c r="AY395" s="213" t="s">
        <v>150</v>
      </c>
    </row>
    <row r="396" spans="2:51" s="14" customFormat="1" ht="12">
      <c r="B396" s="214"/>
      <c r="C396" s="215"/>
      <c r="D396" s="196" t="s">
        <v>165</v>
      </c>
      <c r="E396" s="216" t="s">
        <v>19</v>
      </c>
      <c r="F396" s="217" t="s">
        <v>167</v>
      </c>
      <c r="G396" s="215"/>
      <c r="H396" s="218">
        <v>7.54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165</v>
      </c>
      <c r="AU396" s="224" t="s">
        <v>159</v>
      </c>
      <c r="AV396" s="14" t="s">
        <v>159</v>
      </c>
      <c r="AW396" s="14" t="s">
        <v>32</v>
      </c>
      <c r="AX396" s="14" t="s">
        <v>70</v>
      </c>
      <c r="AY396" s="224" t="s">
        <v>150</v>
      </c>
    </row>
    <row r="397" spans="2:51" s="13" customFormat="1" ht="12">
      <c r="B397" s="203"/>
      <c r="C397" s="204"/>
      <c r="D397" s="196" t="s">
        <v>165</v>
      </c>
      <c r="E397" s="205" t="s">
        <v>19</v>
      </c>
      <c r="F397" s="206" t="s">
        <v>300</v>
      </c>
      <c r="G397" s="204"/>
      <c r="H397" s="207">
        <v>13.63</v>
      </c>
      <c r="I397" s="208"/>
      <c r="J397" s="204"/>
      <c r="K397" s="204"/>
      <c r="L397" s="209"/>
      <c r="M397" s="210"/>
      <c r="N397" s="211"/>
      <c r="O397" s="211"/>
      <c r="P397" s="211"/>
      <c r="Q397" s="211"/>
      <c r="R397" s="211"/>
      <c r="S397" s="211"/>
      <c r="T397" s="212"/>
      <c r="AT397" s="213" t="s">
        <v>165</v>
      </c>
      <c r="AU397" s="213" t="s">
        <v>159</v>
      </c>
      <c r="AV397" s="13" t="s">
        <v>79</v>
      </c>
      <c r="AW397" s="13" t="s">
        <v>32</v>
      </c>
      <c r="AX397" s="13" t="s">
        <v>70</v>
      </c>
      <c r="AY397" s="213" t="s">
        <v>150</v>
      </c>
    </row>
    <row r="398" spans="2:51" s="14" customFormat="1" ht="12">
      <c r="B398" s="214"/>
      <c r="C398" s="215"/>
      <c r="D398" s="196" t="s">
        <v>165</v>
      </c>
      <c r="E398" s="216" t="s">
        <v>19</v>
      </c>
      <c r="F398" s="217" t="s">
        <v>167</v>
      </c>
      <c r="G398" s="215"/>
      <c r="H398" s="218">
        <v>13.63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165</v>
      </c>
      <c r="AU398" s="224" t="s">
        <v>159</v>
      </c>
      <c r="AV398" s="14" t="s">
        <v>159</v>
      </c>
      <c r="AW398" s="14" t="s">
        <v>32</v>
      </c>
      <c r="AX398" s="14" t="s">
        <v>70</v>
      </c>
      <c r="AY398" s="224" t="s">
        <v>150</v>
      </c>
    </row>
    <row r="399" spans="2:51" s="16" customFormat="1" ht="12">
      <c r="B399" s="235"/>
      <c r="C399" s="236"/>
      <c r="D399" s="196" t="s">
        <v>165</v>
      </c>
      <c r="E399" s="237" t="s">
        <v>19</v>
      </c>
      <c r="F399" s="238" t="s">
        <v>223</v>
      </c>
      <c r="G399" s="236"/>
      <c r="H399" s="239">
        <v>21.17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165</v>
      </c>
      <c r="AU399" s="245" t="s">
        <v>159</v>
      </c>
      <c r="AV399" s="16" t="s">
        <v>158</v>
      </c>
      <c r="AW399" s="16" t="s">
        <v>32</v>
      </c>
      <c r="AX399" s="16" t="s">
        <v>77</v>
      </c>
      <c r="AY399" s="245" t="s">
        <v>150</v>
      </c>
    </row>
    <row r="400" spans="1:65" s="2" customFormat="1" ht="24.2" customHeight="1">
      <c r="A400" s="37"/>
      <c r="B400" s="38"/>
      <c r="C400" s="182" t="s">
        <v>250</v>
      </c>
      <c r="D400" s="182" t="s">
        <v>154</v>
      </c>
      <c r="E400" s="183" t="s">
        <v>465</v>
      </c>
      <c r="F400" s="184" t="s">
        <v>466</v>
      </c>
      <c r="G400" s="185" t="s">
        <v>244</v>
      </c>
      <c r="H400" s="186">
        <v>4</v>
      </c>
      <c r="I400" s="187"/>
      <c r="J400" s="188">
        <f>ROUND(I400*H400,2)</f>
        <v>0</v>
      </c>
      <c r="K400" s="189"/>
      <c r="L400" s="42"/>
      <c r="M400" s="190" t="s">
        <v>19</v>
      </c>
      <c r="N400" s="191" t="s">
        <v>41</v>
      </c>
      <c r="O400" s="67"/>
      <c r="P400" s="192">
        <f>O400*H400</f>
        <v>0</v>
      </c>
      <c r="Q400" s="192">
        <v>0</v>
      </c>
      <c r="R400" s="192">
        <f>Q400*H400</f>
        <v>0</v>
      </c>
      <c r="S400" s="192">
        <v>0.068</v>
      </c>
      <c r="T400" s="193">
        <f>S400*H400</f>
        <v>0.272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4" t="s">
        <v>158</v>
      </c>
      <c r="AT400" s="194" t="s">
        <v>154</v>
      </c>
      <c r="AU400" s="194" t="s">
        <v>159</v>
      </c>
      <c r="AY400" s="20" t="s">
        <v>150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20" t="s">
        <v>77</v>
      </c>
      <c r="BK400" s="195">
        <f>ROUND(I400*H400,2)</f>
        <v>0</v>
      </c>
      <c r="BL400" s="20" t="s">
        <v>158</v>
      </c>
      <c r="BM400" s="194" t="s">
        <v>467</v>
      </c>
    </row>
    <row r="401" spans="1:47" s="2" customFormat="1" ht="29.25">
      <c r="A401" s="37"/>
      <c r="B401" s="38"/>
      <c r="C401" s="39"/>
      <c r="D401" s="196" t="s">
        <v>161</v>
      </c>
      <c r="E401" s="39"/>
      <c r="F401" s="197" t="s">
        <v>468</v>
      </c>
      <c r="G401" s="39"/>
      <c r="H401" s="39"/>
      <c r="I401" s="198"/>
      <c r="J401" s="39"/>
      <c r="K401" s="39"/>
      <c r="L401" s="42"/>
      <c r="M401" s="199"/>
      <c r="N401" s="200"/>
      <c r="O401" s="67"/>
      <c r="P401" s="67"/>
      <c r="Q401" s="67"/>
      <c r="R401" s="67"/>
      <c r="S401" s="67"/>
      <c r="T401" s="68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20" t="s">
        <v>161</v>
      </c>
      <c r="AU401" s="20" t="s">
        <v>159</v>
      </c>
    </row>
    <row r="402" spans="1:47" s="2" customFormat="1" ht="12">
      <c r="A402" s="37"/>
      <c r="B402" s="38"/>
      <c r="C402" s="39"/>
      <c r="D402" s="201" t="s">
        <v>163</v>
      </c>
      <c r="E402" s="39"/>
      <c r="F402" s="202" t="s">
        <v>469</v>
      </c>
      <c r="G402" s="39"/>
      <c r="H402" s="39"/>
      <c r="I402" s="198"/>
      <c r="J402" s="39"/>
      <c r="K402" s="39"/>
      <c r="L402" s="42"/>
      <c r="M402" s="199"/>
      <c r="N402" s="200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163</v>
      </c>
      <c r="AU402" s="20" t="s">
        <v>159</v>
      </c>
    </row>
    <row r="403" spans="2:51" s="13" customFormat="1" ht="12">
      <c r="B403" s="203"/>
      <c r="C403" s="204"/>
      <c r="D403" s="196" t="s">
        <v>165</v>
      </c>
      <c r="E403" s="205" t="s">
        <v>19</v>
      </c>
      <c r="F403" s="206" t="s">
        <v>470</v>
      </c>
      <c r="G403" s="204"/>
      <c r="H403" s="207">
        <v>4</v>
      </c>
      <c r="I403" s="208"/>
      <c r="J403" s="204"/>
      <c r="K403" s="204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165</v>
      </c>
      <c r="AU403" s="213" t="s">
        <v>159</v>
      </c>
      <c r="AV403" s="13" t="s">
        <v>79</v>
      </c>
      <c r="AW403" s="13" t="s">
        <v>32</v>
      </c>
      <c r="AX403" s="13" t="s">
        <v>70</v>
      </c>
      <c r="AY403" s="213" t="s">
        <v>150</v>
      </c>
    </row>
    <row r="404" spans="2:51" s="14" customFormat="1" ht="12">
      <c r="B404" s="214"/>
      <c r="C404" s="215"/>
      <c r="D404" s="196" t="s">
        <v>165</v>
      </c>
      <c r="E404" s="216" t="s">
        <v>19</v>
      </c>
      <c r="F404" s="217" t="s">
        <v>167</v>
      </c>
      <c r="G404" s="215"/>
      <c r="H404" s="218">
        <v>4</v>
      </c>
      <c r="I404" s="219"/>
      <c r="J404" s="215"/>
      <c r="K404" s="215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165</v>
      </c>
      <c r="AU404" s="224" t="s">
        <v>159</v>
      </c>
      <c r="AV404" s="14" t="s">
        <v>159</v>
      </c>
      <c r="AW404" s="14" t="s">
        <v>32</v>
      </c>
      <c r="AX404" s="14" t="s">
        <v>77</v>
      </c>
      <c r="AY404" s="224" t="s">
        <v>150</v>
      </c>
    </row>
    <row r="405" spans="2:63" s="12" customFormat="1" ht="22.9" customHeight="1">
      <c r="B405" s="166"/>
      <c r="C405" s="167"/>
      <c r="D405" s="168" t="s">
        <v>69</v>
      </c>
      <c r="E405" s="180" t="s">
        <v>471</v>
      </c>
      <c r="F405" s="180" t="s">
        <v>472</v>
      </c>
      <c r="G405" s="167"/>
      <c r="H405" s="167"/>
      <c r="I405" s="170"/>
      <c r="J405" s="181">
        <f>BK405</f>
        <v>0</v>
      </c>
      <c r="K405" s="167"/>
      <c r="L405" s="172"/>
      <c r="M405" s="173"/>
      <c r="N405" s="174"/>
      <c r="O405" s="174"/>
      <c r="P405" s="175">
        <f>SUM(P406:P426)</f>
        <v>0</v>
      </c>
      <c r="Q405" s="174"/>
      <c r="R405" s="175">
        <f>SUM(R406:R426)</f>
        <v>0</v>
      </c>
      <c r="S405" s="174"/>
      <c r="T405" s="176">
        <f>SUM(T406:T426)</f>
        <v>0</v>
      </c>
      <c r="AR405" s="177" t="s">
        <v>77</v>
      </c>
      <c r="AT405" s="178" t="s">
        <v>69</v>
      </c>
      <c r="AU405" s="178" t="s">
        <v>77</v>
      </c>
      <c r="AY405" s="177" t="s">
        <v>150</v>
      </c>
      <c r="BK405" s="179">
        <f>SUM(BK406:BK426)</f>
        <v>0</v>
      </c>
    </row>
    <row r="406" spans="1:65" s="2" customFormat="1" ht="24.2" customHeight="1">
      <c r="A406" s="37"/>
      <c r="B406" s="38"/>
      <c r="C406" s="182" t="s">
        <v>473</v>
      </c>
      <c r="D406" s="182" t="s">
        <v>154</v>
      </c>
      <c r="E406" s="183" t="s">
        <v>474</v>
      </c>
      <c r="F406" s="184" t="s">
        <v>475</v>
      </c>
      <c r="G406" s="185" t="s">
        <v>197</v>
      </c>
      <c r="H406" s="186">
        <v>13.56</v>
      </c>
      <c r="I406" s="187"/>
      <c r="J406" s="188">
        <f>ROUND(I406*H406,2)</f>
        <v>0</v>
      </c>
      <c r="K406" s="189"/>
      <c r="L406" s="42"/>
      <c r="M406" s="190" t="s">
        <v>19</v>
      </c>
      <c r="N406" s="191" t="s">
        <v>41</v>
      </c>
      <c r="O406" s="67"/>
      <c r="P406" s="192">
        <f>O406*H406</f>
        <v>0</v>
      </c>
      <c r="Q406" s="192">
        <v>0</v>
      </c>
      <c r="R406" s="192">
        <f>Q406*H406</f>
        <v>0</v>
      </c>
      <c r="S406" s="192">
        <v>0</v>
      </c>
      <c r="T406" s="193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4" t="s">
        <v>158</v>
      </c>
      <c r="AT406" s="194" t="s">
        <v>154</v>
      </c>
      <c r="AU406" s="194" t="s">
        <v>79</v>
      </c>
      <c r="AY406" s="20" t="s">
        <v>150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20" t="s">
        <v>77</v>
      </c>
      <c r="BK406" s="195">
        <f>ROUND(I406*H406,2)</f>
        <v>0</v>
      </c>
      <c r="BL406" s="20" t="s">
        <v>158</v>
      </c>
      <c r="BM406" s="194" t="s">
        <v>476</v>
      </c>
    </row>
    <row r="407" spans="1:47" s="2" customFormat="1" ht="19.5">
      <c r="A407" s="37"/>
      <c r="B407" s="38"/>
      <c r="C407" s="39"/>
      <c r="D407" s="196" t="s">
        <v>161</v>
      </c>
      <c r="E407" s="39"/>
      <c r="F407" s="197" t="s">
        <v>477</v>
      </c>
      <c r="G407" s="39"/>
      <c r="H407" s="39"/>
      <c r="I407" s="198"/>
      <c r="J407" s="39"/>
      <c r="K407" s="39"/>
      <c r="L407" s="42"/>
      <c r="M407" s="199"/>
      <c r="N407" s="200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20" t="s">
        <v>161</v>
      </c>
      <c r="AU407" s="20" t="s">
        <v>79</v>
      </c>
    </row>
    <row r="408" spans="1:47" s="2" customFormat="1" ht="12">
      <c r="A408" s="37"/>
      <c r="B408" s="38"/>
      <c r="C408" s="39"/>
      <c r="D408" s="201" t="s">
        <v>163</v>
      </c>
      <c r="E408" s="39"/>
      <c r="F408" s="202" t="s">
        <v>478</v>
      </c>
      <c r="G408" s="39"/>
      <c r="H408" s="39"/>
      <c r="I408" s="198"/>
      <c r="J408" s="39"/>
      <c r="K408" s="39"/>
      <c r="L408" s="42"/>
      <c r="M408" s="199"/>
      <c r="N408" s="200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163</v>
      </c>
      <c r="AU408" s="20" t="s">
        <v>79</v>
      </c>
    </row>
    <row r="409" spans="1:65" s="2" customFormat="1" ht="24.2" customHeight="1">
      <c r="A409" s="37"/>
      <c r="B409" s="38"/>
      <c r="C409" s="182" t="s">
        <v>479</v>
      </c>
      <c r="D409" s="182" t="s">
        <v>154</v>
      </c>
      <c r="E409" s="183" t="s">
        <v>480</v>
      </c>
      <c r="F409" s="184" t="s">
        <v>481</v>
      </c>
      <c r="G409" s="185" t="s">
        <v>197</v>
      </c>
      <c r="H409" s="186">
        <v>135.6</v>
      </c>
      <c r="I409" s="187"/>
      <c r="J409" s="188">
        <f>ROUND(I409*H409,2)</f>
        <v>0</v>
      </c>
      <c r="K409" s="189"/>
      <c r="L409" s="42"/>
      <c r="M409" s="190" t="s">
        <v>19</v>
      </c>
      <c r="N409" s="191" t="s">
        <v>41</v>
      </c>
      <c r="O409" s="67"/>
      <c r="P409" s="192">
        <f>O409*H409</f>
        <v>0</v>
      </c>
      <c r="Q409" s="192">
        <v>0</v>
      </c>
      <c r="R409" s="192">
        <f>Q409*H409</f>
        <v>0</v>
      </c>
      <c r="S409" s="192">
        <v>0</v>
      </c>
      <c r="T409" s="193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94" t="s">
        <v>158</v>
      </c>
      <c r="AT409" s="194" t="s">
        <v>154</v>
      </c>
      <c r="AU409" s="194" t="s">
        <v>79</v>
      </c>
      <c r="AY409" s="20" t="s">
        <v>150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20" t="s">
        <v>77</v>
      </c>
      <c r="BK409" s="195">
        <f>ROUND(I409*H409,2)</f>
        <v>0</v>
      </c>
      <c r="BL409" s="20" t="s">
        <v>158</v>
      </c>
      <c r="BM409" s="194" t="s">
        <v>482</v>
      </c>
    </row>
    <row r="410" spans="1:47" s="2" customFormat="1" ht="19.5">
      <c r="A410" s="37"/>
      <c r="B410" s="38"/>
      <c r="C410" s="39"/>
      <c r="D410" s="196" t="s">
        <v>161</v>
      </c>
      <c r="E410" s="39"/>
      <c r="F410" s="197" t="s">
        <v>483</v>
      </c>
      <c r="G410" s="39"/>
      <c r="H410" s="39"/>
      <c r="I410" s="198"/>
      <c r="J410" s="39"/>
      <c r="K410" s="39"/>
      <c r="L410" s="42"/>
      <c r="M410" s="199"/>
      <c r="N410" s="200"/>
      <c r="O410" s="67"/>
      <c r="P410" s="67"/>
      <c r="Q410" s="67"/>
      <c r="R410" s="67"/>
      <c r="S410" s="67"/>
      <c r="T410" s="68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20" t="s">
        <v>161</v>
      </c>
      <c r="AU410" s="20" t="s">
        <v>79</v>
      </c>
    </row>
    <row r="411" spans="1:47" s="2" customFormat="1" ht="12">
      <c r="A411" s="37"/>
      <c r="B411" s="38"/>
      <c r="C411" s="39"/>
      <c r="D411" s="201" t="s">
        <v>163</v>
      </c>
      <c r="E411" s="39"/>
      <c r="F411" s="202" t="s">
        <v>484</v>
      </c>
      <c r="G411" s="39"/>
      <c r="H411" s="39"/>
      <c r="I411" s="198"/>
      <c r="J411" s="39"/>
      <c r="K411" s="39"/>
      <c r="L411" s="42"/>
      <c r="M411" s="199"/>
      <c r="N411" s="200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163</v>
      </c>
      <c r="AU411" s="20" t="s">
        <v>79</v>
      </c>
    </row>
    <row r="412" spans="2:51" s="13" customFormat="1" ht="12">
      <c r="B412" s="203"/>
      <c r="C412" s="204"/>
      <c r="D412" s="196" t="s">
        <v>165</v>
      </c>
      <c r="E412" s="205" t="s">
        <v>19</v>
      </c>
      <c r="F412" s="206" t="s">
        <v>485</v>
      </c>
      <c r="G412" s="204"/>
      <c r="H412" s="207">
        <v>135.6</v>
      </c>
      <c r="I412" s="208"/>
      <c r="J412" s="204"/>
      <c r="K412" s="204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165</v>
      </c>
      <c r="AU412" s="213" t="s">
        <v>79</v>
      </c>
      <c r="AV412" s="13" t="s">
        <v>79</v>
      </c>
      <c r="AW412" s="13" t="s">
        <v>32</v>
      </c>
      <c r="AX412" s="13" t="s">
        <v>70</v>
      </c>
      <c r="AY412" s="213" t="s">
        <v>150</v>
      </c>
    </row>
    <row r="413" spans="2:51" s="14" customFormat="1" ht="12">
      <c r="B413" s="214"/>
      <c r="C413" s="215"/>
      <c r="D413" s="196" t="s">
        <v>165</v>
      </c>
      <c r="E413" s="216" t="s">
        <v>19</v>
      </c>
      <c r="F413" s="217" t="s">
        <v>167</v>
      </c>
      <c r="G413" s="215"/>
      <c r="H413" s="218">
        <v>135.6</v>
      </c>
      <c r="I413" s="219"/>
      <c r="J413" s="215"/>
      <c r="K413" s="215"/>
      <c r="L413" s="220"/>
      <c r="M413" s="221"/>
      <c r="N413" s="222"/>
      <c r="O413" s="222"/>
      <c r="P413" s="222"/>
      <c r="Q413" s="222"/>
      <c r="R413" s="222"/>
      <c r="S413" s="222"/>
      <c r="T413" s="223"/>
      <c r="AT413" s="224" t="s">
        <v>165</v>
      </c>
      <c r="AU413" s="224" t="s">
        <v>79</v>
      </c>
      <c r="AV413" s="14" t="s">
        <v>159</v>
      </c>
      <c r="AW413" s="14" t="s">
        <v>32</v>
      </c>
      <c r="AX413" s="14" t="s">
        <v>77</v>
      </c>
      <c r="AY413" s="224" t="s">
        <v>150</v>
      </c>
    </row>
    <row r="414" spans="1:65" s="2" customFormat="1" ht="33" customHeight="1">
      <c r="A414" s="37"/>
      <c r="B414" s="38"/>
      <c r="C414" s="182" t="s">
        <v>486</v>
      </c>
      <c r="D414" s="182" t="s">
        <v>154</v>
      </c>
      <c r="E414" s="183" t="s">
        <v>487</v>
      </c>
      <c r="F414" s="184" t="s">
        <v>488</v>
      </c>
      <c r="G414" s="185" t="s">
        <v>197</v>
      </c>
      <c r="H414" s="186">
        <v>10</v>
      </c>
      <c r="I414" s="187"/>
      <c r="J414" s="188">
        <f>ROUND(I414*H414,2)</f>
        <v>0</v>
      </c>
      <c r="K414" s="189"/>
      <c r="L414" s="42"/>
      <c r="M414" s="190" t="s">
        <v>19</v>
      </c>
      <c r="N414" s="191" t="s">
        <v>41</v>
      </c>
      <c r="O414" s="67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94" t="s">
        <v>158</v>
      </c>
      <c r="AT414" s="194" t="s">
        <v>154</v>
      </c>
      <c r="AU414" s="194" t="s">
        <v>79</v>
      </c>
      <c r="AY414" s="20" t="s">
        <v>150</v>
      </c>
      <c r="BE414" s="195">
        <f>IF(N414="základní",J414,0)</f>
        <v>0</v>
      </c>
      <c r="BF414" s="195">
        <f>IF(N414="snížená",J414,0)</f>
        <v>0</v>
      </c>
      <c r="BG414" s="195">
        <f>IF(N414="zákl. přenesená",J414,0)</f>
        <v>0</v>
      </c>
      <c r="BH414" s="195">
        <f>IF(N414="sníž. přenesená",J414,0)</f>
        <v>0</v>
      </c>
      <c r="BI414" s="195">
        <f>IF(N414="nulová",J414,0)</f>
        <v>0</v>
      </c>
      <c r="BJ414" s="20" t="s">
        <v>77</v>
      </c>
      <c r="BK414" s="195">
        <f>ROUND(I414*H414,2)</f>
        <v>0</v>
      </c>
      <c r="BL414" s="20" t="s">
        <v>158</v>
      </c>
      <c r="BM414" s="194" t="s">
        <v>489</v>
      </c>
    </row>
    <row r="415" spans="1:47" s="2" customFormat="1" ht="19.5">
      <c r="A415" s="37"/>
      <c r="B415" s="38"/>
      <c r="C415" s="39"/>
      <c r="D415" s="196" t="s">
        <v>161</v>
      </c>
      <c r="E415" s="39"/>
      <c r="F415" s="197" t="s">
        <v>490</v>
      </c>
      <c r="G415" s="39"/>
      <c r="H415" s="39"/>
      <c r="I415" s="198"/>
      <c r="J415" s="39"/>
      <c r="K415" s="39"/>
      <c r="L415" s="42"/>
      <c r="M415" s="199"/>
      <c r="N415" s="200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20" t="s">
        <v>161</v>
      </c>
      <c r="AU415" s="20" t="s">
        <v>79</v>
      </c>
    </row>
    <row r="416" spans="1:47" s="2" customFormat="1" ht="12">
      <c r="A416" s="37"/>
      <c r="B416" s="38"/>
      <c r="C416" s="39"/>
      <c r="D416" s="201" t="s">
        <v>163</v>
      </c>
      <c r="E416" s="39"/>
      <c r="F416" s="202" t="s">
        <v>491</v>
      </c>
      <c r="G416" s="39"/>
      <c r="H416" s="39"/>
      <c r="I416" s="198"/>
      <c r="J416" s="39"/>
      <c r="K416" s="39"/>
      <c r="L416" s="42"/>
      <c r="M416" s="199"/>
      <c r="N416" s="200"/>
      <c r="O416" s="67"/>
      <c r="P416" s="67"/>
      <c r="Q416" s="67"/>
      <c r="R416" s="67"/>
      <c r="S416" s="67"/>
      <c r="T416" s="68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20" t="s">
        <v>163</v>
      </c>
      <c r="AU416" s="20" t="s">
        <v>79</v>
      </c>
    </row>
    <row r="417" spans="2:51" s="13" customFormat="1" ht="12">
      <c r="B417" s="203"/>
      <c r="C417" s="204"/>
      <c r="D417" s="196" t="s">
        <v>165</v>
      </c>
      <c r="E417" s="205" t="s">
        <v>19</v>
      </c>
      <c r="F417" s="206" t="s">
        <v>233</v>
      </c>
      <c r="G417" s="204"/>
      <c r="H417" s="207">
        <v>10</v>
      </c>
      <c r="I417" s="208"/>
      <c r="J417" s="204"/>
      <c r="K417" s="204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165</v>
      </c>
      <c r="AU417" s="213" t="s">
        <v>79</v>
      </c>
      <c r="AV417" s="13" t="s">
        <v>79</v>
      </c>
      <c r="AW417" s="13" t="s">
        <v>32</v>
      </c>
      <c r="AX417" s="13" t="s">
        <v>70</v>
      </c>
      <c r="AY417" s="213" t="s">
        <v>150</v>
      </c>
    </row>
    <row r="418" spans="2:51" s="14" customFormat="1" ht="12">
      <c r="B418" s="214"/>
      <c r="C418" s="215"/>
      <c r="D418" s="196" t="s">
        <v>165</v>
      </c>
      <c r="E418" s="216" t="s">
        <v>19</v>
      </c>
      <c r="F418" s="217" t="s">
        <v>167</v>
      </c>
      <c r="G418" s="215"/>
      <c r="H418" s="218">
        <v>10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165</v>
      </c>
      <c r="AU418" s="224" t="s">
        <v>79</v>
      </c>
      <c r="AV418" s="14" t="s">
        <v>159</v>
      </c>
      <c r="AW418" s="14" t="s">
        <v>32</v>
      </c>
      <c r="AX418" s="14" t="s">
        <v>77</v>
      </c>
      <c r="AY418" s="224" t="s">
        <v>150</v>
      </c>
    </row>
    <row r="419" spans="1:65" s="2" customFormat="1" ht="33" customHeight="1">
      <c r="A419" s="37"/>
      <c r="B419" s="38"/>
      <c r="C419" s="182" t="s">
        <v>492</v>
      </c>
      <c r="D419" s="182" t="s">
        <v>154</v>
      </c>
      <c r="E419" s="183" t="s">
        <v>493</v>
      </c>
      <c r="F419" s="184" t="s">
        <v>494</v>
      </c>
      <c r="G419" s="185" t="s">
        <v>197</v>
      </c>
      <c r="H419" s="186">
        <v>3.56</v>
      </c>
      <c r="I419" s="187"/>
      <c r="J419" s="188">
        <f>ROUND(I419*H419,2)</f>
        <v>0</v>
      </c>
      <c r="K419" s="189"/>
      <c r="L419" s="42"/>
      <c r="M419" s="190" t="s">
        <v>19</v>
      </c>
      <c r="N419" s="191" t="s">
        <v>41</v>
      </c>
      <c r="O419" s="67"/>
      <c r="P419" s="192">
        <f>O419*H419</f>
        <v>0</v>
      </c>
      <c r="Q419" s="192">
        <v>0</v>
      </c>
      <c r="R419" s="192">
        <f>Q419*H419</f>
        <v>0</v>
      </c>
      <c r="S419" s="192">
        <v>0</v>
      </c>
      <c r="T419" s="193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94" t="s">
        <v>158</v>
      </c>
      <c r="AT419" s="194" t="s">
        <v>154</v>
      </c>
      <c r="AU419" s="194" t="s">
        <v>79</v>
      </c>
      <c r="AY419" s="20" t="s">
        <v>150</v>
      </c>
      <c r="BE419" s="195">
        <f>IF(N419="základní",J419,0)</f>
        <v>0</v>
      </c>
      <c r="BF419" s="195">
        <f>IF(N419="snížená",J419,0)</f>
        <v>0</v>
      </c>
      <c r="BG419" s="195">
        <f>IF(N419="zákl. přenesená",J419,0)</f>
        <v>0</v>
      </c>
      <c r="BH419" s="195">
        <f>IF(N419="sníž. přenesená",J419,0)</f>
        <v>0</v>
      </c>
      <c r="BI419" s="195">
        <f>IF(N419="nulová",J419,0)</f>
        <v>0</v>
      </c>
      <c r="BJ419" s="20" t="s">
        <v>77</v>
      </c>
      <c r="BK419" s="195">
        <f>ROUND(I419*H419,2)</f>
        <v>0</v>
      </c>
      <c r="BL419" s="20" t="s">
        <v>158</v>
      </c>
      <c r="BM419" s="194" t="s">
        <v>495</v>
      </c>
    </row>
    <row r="420" spans="1:47" s="2" customFormat="1" ht="29.25">
      <c r="A420" s="37"/>
      <c r="B420" s="38"/>
      <c r="C420" s="39"/>
      <c r="D420" s="196" t="s">
        <v>161</v>
      </c>
      <c r="E420" s="39"/>
      <c r="F420" s="197" t="s">
        <v>496</v>
      </c>
      <c r="G420" s="39"/>
      <c r="H420" s="39"/>
      <c r="I420" s="198"/>
      <c r="J420" s="39"/>
      <c r="K420" s="39"/>
      <c r="L420" s="42"/>
      <c r="M420" s="199"/>
      <c r="N420" s="200"/>
      <c r="O420" s="67"/>
      <c r="P420" s="67"/>
      <c r="Q420" s="67"/>
      <c r="R420" s="67"/>
      <c r="S420" s="67"/>
      <c r="T420" s="68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20" t="s">
        <v>161</v>
      </c>
      <c r="AU420" s="20" t="s">
        <v>79</v>
      </c>
    </row>
    <row r="421" spans="1:47" s="2" customFormat="1" ht="12">
      <c r="A421" s="37"/>
      <c r="B421" s="38"/>
      <c r="C421" s="39"/>
      <c r="D421" s="201" t="s">
        <v>163</v>
      </c>
      <c r="E421" s="39"/>
      <c r="F421" s="202" t="s">
        <v>497</v>
      </c>
      <c r="G421" s="39"/>
      <c r="H421" s="39"/>
      <c r="I421" s="198"/>
      <c r="J421" s="39"/>
      <c r="K421" s="39"/>
      <c r="L421" s="42"/>
      <c r="M421" s="199"/>
      <c r="N421" s="200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20" t="s">
        <v>163</v>
      </c>
      <c r="AU421" s="20" t="s">
        <v>79</v>
      </c>
    </row>
    <row r="422" spans="2:51" s="13" customFormat="1" ht="12">
      <c r="B422" s="203"/>
      <c r="C422" s="204"/>
      <c r="D422" s="196" t="s">
        <v>165</v>
      </c>
      <c r="E422" s="205" t="s">
        <v>19</v>
      </c>
      <c r="F422" s="206" t="s">
        <v>498</v>
      </c>
      <c r="G422" s="204"/>
      <c r="H422" s="207">
        <v>13.56</v>
      </c>
      <c r="I422" s="208"/>
      <c r="J422" s="204"/>
      <c r="K422" s="204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165</v>
      </c>
      <c r="AU422" s="213" t="s">
        <v>79</v>
      </c>
      <c r="AV422" s="13" t="s">
        <v>79</v>
      </c>
      <c r="AW422" s="13" t="s">
        <v>32</v>
      </c>
      <c r="AX422" s="13" t="s">
        <v>70</v>
      </c>
      <c r="AY422" s="213" t="s">
        <v>150</v>
      </c>
    </row>
    <row r="423" spans="2:51" s="14" customFormat="1" ht="12">
      <c r="B423" s="214"/>
      <c r="C423" s="215"/>
      <c r="D423" s="196" t="s">
        <v>165</v>
      </c>
      <c r="E423" s="216" t="s">
        <v>19</v>
      </c>
      <c r="F423" s="217" t="s">
        <v>167</v>
      </c>
      <c r="G423" s="215"/>
      <c r="H423" s="218">
        <v>13.56</v>
      </c>
      <c r="I423" s="219"/>
      <c r="J423" s="215"/>
      <c r="K423" s="215"/>
      <c r="L423" s="220"/>
      <c r="M423" s="221"/>
      <c r="N423" s="222"/>
      <c r="O423" s="222"/>
      <c r="P423" s="222"/>
      <c r="Q423" s="222"/>
      <c r="R423" s="222"/>
      <c r="S423" s="222"/>
      <c r="T423" s="223"/>
      <c r="AT423" s="224" t="s">
        <v>165</v>
      </c>
      <c r="AU423" s="224" t="s">
        <v>79</v>
      </c>
      <c r="AV423" s="14" t="s">
        <v>159</v>
      </c>
      <c r="AW423" s="14" t="s">
        <v>32</v>
      </c>
      <c r="AX423" s="14" t="s">
        <v>70</v>
      </c>
      <c r="AY423" s="224" t="s">
        <v>150</v>
      </c>
    </row>
    <row r="424" spans="2:51" s="13" customFormat="1" ht="12">
      <c r="B424" s="203"/>
      <c r="C424" s="204"/>
      <c r="D424" s="196" t="s">
        <v>165</v>
      </c>
      <c r="E424" s="205" t="s">
        <v>19</v>
      </c>
      <c r="F424" s="206" t="s">
        <v>499</v>
      </c>
      <c r="G424" s="204"/>
      <c r="H424" s="207">
        <v>-10</v>
      </c>
      <c r="I424" s="208"/>
      <c r="J424" s="204"/>
      <c r="K424" s="204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165</v>
      </c>
      <c r="AU424" s="213" t="s">
        <v>79</v>
      </c>
      <c r="AV424" s="13" t="s">
        <v>79</v>
      </c>
      <c r="AW424" s="13" t="s">
        <v>32</v>
      </c>
      <c r="AX424" s="13" t="s">
        <v>70</v>
      </c>
      <c r="AY424" s="213" t="s">
        <v>150</v>
      </c>
    </row>
    <row r="425" spans="2:51" s="14" customFormat="1" ht="12">
      <c r="B425" s="214"/>
      <c r="C425" s="215"/>
      <c r="D425" s="196" t="s">
        <v>165</v>
      </c>
      <c r="E425" s="216" t="s">
        <v>19</v>
      </c>
      <c r="F425" s="217" t="s">
        <v>167</v>
      </c>
      <c r="G425" s="215"/>
      <c r="H425" s="218">
        <v>-10</v>
      </c>
      <c r="I425" s="219"/>
      <c r="J425" s="215"/>
      <c r="K425" s="215"/>
      <c r="L425" s="220"/>
      <c r="M425" s="221"/>
      <c r="N425" s="222"/>
      <c r="O425" s="222"/>
      <c r="P425" s="222"/>
      <c r="Q425" s="222"/>
      <c r="R425" s="222"/>
      <c r="S425" s="222"/>
      <c r="T425" s="223"/>
      <c r="AT425" s="224" t="s">
        <v>165</v>
      </c>
      <c r="AU425" s="224" t="s">
        <v>79</v>
      </c>
      <c r="AV425" s="14" t="s">
        <v>159</v>
      </c>
      <c r="AW425" s="14" t="s">
        <v>32</v>
      </c>
      <c r="AX425" s="14" t="s">
        <v>70</v>
      </c>
      <c r="AY425" s="224" t="s">
        <v>150</v>
      </c>
    </row>
    <row r="426" spans="2:51" s="16" customFormat="1" ht="12">
      <c r="B426" s="235"/>
      <c r="C426" s="236"/>
      <c r="D426" s="196" t="s">
        <v>165</v>
      </c>
      <c r="E426" s="237" t="s">
        <v>19</v>
      </c>
      <c r="F426" s="238" t="s">
        <v>223</v>
      </c>
      <c r="G426" s="236"/>
      <c r="H426" s="239">
        <v>3.5600000000000005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165</v>
      </c>
      <c r="AU426" s="245" t="s">
        <v>79</v>
      </c>
      <c r="AV426" s="16" t="s">
        <v>158</v>
      </c>
      <c r="AW426" s="16" t="s">
        <v>32</v>
      </c>
      <c r="AX426" s="16" t="s">
        <v>77</v>
      </c>
      <c r="AY426" s="245" t="s">
        <v>150</v>
      </c>
    </row>
    <row r="427" spans="2:63" s="12" customFormat="1" ht="22.9" customHeight="1">
      <c r="B427" s="166"/>
      <c r="C427" s="167"/>
      <c r="D427" s="168" t="s">
        <v>69</v>
      </c>
      <c r="E427" s="180" t="s">
        <v>500</v>
      </c>
      <c r="F427" s="180" t="s">
        <v>501</v>
      </c>
      <c r="G427" s="167"/>
      <c r="H427" s="167"/>
      <c r="I427" s="170"/>
      <c r="J427" s="181">
        <f>BK427</f>
        <v>0</v>
      </c>
      <c r="K427" s="167"/>
      <c r="L427" s="172"/>
      <c r="M427" s="173"/>
      <c r="N427" s="174"/>
      <c r="O427" s="174"/>
      <c r="P427" s="175">
        <f>SUM(P428:P430)</f>
        <v>0</v>
      </c>
      <c r="Q427" s="174"/>
      <c r="R427" s="175">
        <f>SUM(R428:R430)</f>
        <v>0</v>
      </c>
      <c r="S427" s="174"/>
      <c r="T427" s="176">
        <f>SUM(T428:T430)</f>
        <v>0</v>
      </c>
      <c r="AR427" s="177" t="s">
        <v>77</v>
      </c>
      <c r="AT427" s="178" t="s">
        <v>69</v>
      </c>
      <c r="AU427" s="178" t="s">
        <v>77</v>
      </c>
      <c r="AY427" s="177" t="s">
        <v>150</v>
      </c>
      <c r="BK427" s="179">
        <f>SUM(BK428:BK430)</f>
        <v>0</v>
      </c>
    </row>
    <row r="428" spans="1:65" s="2" customFormat="1" ht="16.5" customHeight="1">
      <c r="A428" s="37"/>
      <c r="B428" s="38"/>
      <c r="C428" s="182" t="s">
        <v>502</v>
      </c>
      <c r="D428" s="182" t="s">
        <v>154</v>
      </c>
      <c r="E428" s="183" t="s">
        <v>503</v>
      </c>
      <c r="F428" s="184" t="s">
        <v>504</v>
      </c>
      <c r="G428" s="185" t="s">
        <v>197</v>
      </c>
      <c r="H428" s="186">
        <v>7.829</v>
      </c>
      <c r="I428" s="187"/>
      <c r="J428" s="188">
        <f>ROUND(I428*H428,2)</f>
        <v>0</v>
      </c>
      <c r="K428" s="189"/>
      <c r="L428" s="42"/>
      <c r="M428" s="190" t="s">
        <v>19</v>
      </c>
      <c r="N428" s="191" t="s">
        <v>41</v>
      </c>
      <c r="O428" s="67"/>
      <c r="P428" s="192">
        <f>O428*H428</f>
        <v>0</v>
      </c>
      <c r="Q428" s="192">
        <v>0</v>
      </c>
      <c r="R428" s="192">
        <f>Q428*H428</f>
        <v>0</v>
      </c>
      <c r="S428" s="192">
        <v>0</v>
      </c>
      <c r="T428" s="193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4" t="s">
        <v>158</v>
      </c>
      <c r="AT428" s="194" t="s">
        <v>154</v>
      </c>
      <c r="AU428" s="194" t="s">
        <v>79</v>
      </c>
      <c r="AY428" s="20" t="s">
        <v>150</v>
      </c>
      <c r="BE428" s="195">
        <f>IF(N428="základní",J428,0)</f>
        <v>0</v>
      </c>
      <c r="BF428" s="195">
        <f>IF(N428="snížená",J428,0)</f>
        <v>0</v>
      </c>
      <c r="BG428" s="195">
        <f>IF(N428="zákl. přenesená",J428,0)</f>
        <v>0</v>
      </c>
      <c r="BH428" s="195">
        <f>IF(N428="sníž. přenesená",J428,0)</f>
        <v>0</v>
      </c>
      <c r="BI428" s="195">
        <f>IF(N428="nulová",J428,0)</f>
        <v>0</v>
      </c>
      <c r="BJ428" s="20" t="s">
        <v>77</v>
      </c>
      <c r="BK428" s="195">
        <f>ROUND(I428*H428,2)</f>
        <v>0</v>
      </c>
      <c r="BL428" s="20" t="s">
        <v>158</v>
      </c>
      <c r="BM428" s="194" t="s">
        <v>505</v>
      </c>
    </row>
    <row r="429" spans="1:47" s="2" customFormat="1" ht="39">
      <c r="A429" s="37"/>
      <c r="B429" s="38"/>
      <c r="C429" s="39"/>
      <c r="D429" s="196" t="s">
        <v>161</v>
      </c>
      <c r="E429" s="39"/>
      <c r="F429" s="197" t="s">
        <v>506</v>
      </c>
      <c r="G429" s="39"/>
      <c r="H429" s="39"/>
      <c r="I429" s="198"/>
      <c r="J429" s="39"/>
      <c r="K429" s="39"/>
      <c r="L429" s="42"/>
      <c r="M429" s="199"/>
      <c r="N429" s="200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20" t="s">
        <v>161</v>
      </c>
      <c r="AU429" s="20" t="s">
        <v>79</v>
      </c>
    </row>
    <row r="430" spans="1:47" s="2" customFormat="1" ht="12">
      <c r="A430" s="37"/>
      <c r="B430" s="38"/>
      <c r="C430" s="39"/>
      <c r="D430" s="201" t="s">
        <v>163</v>
      </c>
      <c r="E430" s="39"/>
      <c r="F430" s="202" t="s">
        <v>507</v>
      </c>
      <c r="G430" s="39"/>
      <c r="H430" s="39"/>
      <c r="I430" s="198"/>
      <c r="J430" s="39"/>
      <c r="K430" s="39"/>
      <c r="L430" s="42"/>
      <c r="M430" s="199"/>
      <c r="N430" s="200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163</v>
      </c>
      <c r="AU430" s="20" t="s">
        <v>79</v>
      </c>
    </row>
    <row r="431" spans="2:63" s="12" customFormat="1" ht="25.9" customHeight="1">
      <c r="B431" s="166"/>
      <c r="C431" s="167"/>
      <c r="D431" s="168" t="s">
        <v>69</v>
      </c>
      <c r="E431" s="169" t="s">
        <v>508</v>
      </c>
      <c r="F431" s="169" t="s">
        <v>509</v>
      </c>
      <c r="G431" s="167"/>
      <c r="H431" s="167"/>
      <c r="I431" s="170"/>
      <c r="J431" s="171">
        <f>BK431</f>
        <v>0</v>
      </c>
      <c r="K431" s="167"/>
      <c r="L431" s="172"/>
      <c r="M431" s="173"/>
      <c r="N431" s="174"/>
      <c r="O431" s="174"/>
      <c r="P431" s="175">
        <f>P432+P453+P469+P493+P510+P516+P546+P578</f>
        <v>0</v>
      </c>
      <c r="Q431" s="174"/>
      <c r="R431" s="175">
        <f>R432+R453+R469+R493+R510+R516+R546+R578</f>
        <v>0.32795672</v>
      </c>
      <c r="S431" s="174"/>
      <c r="T431" s="176">
        <f>T432+T453+T469+T493+T510+T516+T546+T578</f>
        <v>0.04432</v>
      </c>
      <c r="AR431" s="177" t="s">
        <v>79</v>
      </c>
      <c r="AT431" s="178" t="s">
        <v>69</v>
      </c>
      <c r="AU431" s="178" t="s">
        <v>70</v>
      </c>
      <c r="AY431" s="177" t="s">
        <v>150</v>
      </c>
      <c r="BK431" s="179">
        <f>BK432+BK453+BK469+BK493+BK510+BK516+BK546+BK578</f>
        <v>0</v>
      </c>
    </row>
    <row r="432" spans="2:63" s="12" customFormat="1" ht="22.9" customHeight="1">
      <c r="B432" s="166"/>
      <c r="C432" s="167"/>
      <c r="D432" s="168" t="s">
        <v>69</v>
      </c>
      <c r="E432" s="180" t="s">
        <v>510</v>
      </c>
      <c r="F432" s="180" t="s">
        <v>511</v>
      </c>
      <c r="G432" s="167"/>
      <c r="H432" s="167"/>
      <c r="I432" s="170"/>
      <c r="J432" s="181">
        <f>BK432</f>
        <v>0</v>
      </c>
      <c r="K432" s="167"/>
      <c r="L432" s="172"/>
      <c r="M432" s="173"/>
      <c r="N432" s="174"/>
      <c r="O432" s="174"/>
      <c r="P432" s="175">
        <f>SUM(P433:P452)</f>
        <v>0</v>
      </c>
      <c r="Q432" s="174"/>
      <c r="R432" s="175">
        <f>SUM(R433:R452)</f>
        <v>0.0079104</v>
      </c>
      <c r="S432" s="174"/>
      <c r="T432" s="176">
        <f>SUM(T433:T452)</f>
        <v>0</v>
      </c>
      <c r="AR432" s="177" t="s">
        <v>79</v>
      </c>
      <c r="AT432" s="178" t="s">
        <v>69</v>
      </c>
      <c r="AU432" s="178" t="s">
        <v>77</v>
      </c>
      <c r="AY432" s="177" t="s">
        <v>150</v>
      </c>
      <c r="BK432" s="179">
        <f>SUM(BK433:BK452)</f>
        <v>0</v>
      </c>
    </row>
    <row r="433" spans="1:65" s="2" customFormat="1" ht="24.2" customHeight="1">
      <c r="A433" s="37"/>
      <c r="B433" s="38"/>
      <c r="C433" s="182" t="s">
        <v>512</v>
      </c>
      <c r="D433" s="182" t="s">
        <v>154</v>
      </c>
      <c r="E433" s="183" t="s">
        <v>513</v>
      </c>
      <c r="F433" s="184" t="s">
        <v>514</v>
      </c>
      <c r="G433" s="185" t="s">
        <v>244</v>
      </c>
      <c r="H433" s="186">
        <v>1.32</v>
      </c>
      <c r="I433" s="187"/>
      <c r="J433" s="188">
        <f>ROUND(I433*H433,2)</f>
        <v>0</v>
      </c>
      <c r="K433" s="189"/>
      <c r="L433" s="42"/>
      <c r="M433" s="190" t="s">
        <v>19</v>
      </c>
      <c r="N433" s="191" t="s">
        <v>41</v>
      </c>
      <c r="O433" s="67"/>
      <c r="P433" s="192">
        <f>O433*H433</f>
        <v>0</v>
      </c>
      <c r="Q433" s="192">
        <v>0</v>
      </c>
      <c r="R433" s="192">
        <f>Q433*H433</f>
        <v>0</v>
      </c>
      <c r="S433" s="192">
        <v>0</v>
      </c>
      <c r="T433" s="193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94" t="s">
        <v>168</v>
      </c>
      <c r="AT433" s="194" t="s">
        <v>154</v>
      </c>
      <c r="AU433" s="194" t="s">
        <v>79</v>
      </c>
      <c r="AY433" s="20" t="s">
        <v>150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20" t="s">
        <v>77</v>
      </c>
      <c r="BK433" s="195">
        <f>ROUND(I433*H433,2)</f>
        <v>0</v>
      </c>
      <c r="BL433" s="20" t="s">
        <v>168</v>
      </c>
      <c r="BM433" s="194" t="s">
        <v>515</v>
      </c>
    </row>
    <row r="434" spans="1:47" s="2" customFormat="1" ht="19.5">
      <c r="A434" s="37"/>
      <c r="B434" s="38"/>
      <c r="C434" s="39"/>
      <c r="D434" s="196" t="s">
        <v>161</v>
      </c>
      <c r="E434" s="39"/>
      <c r="F434" s="197" t="s">
        <v>516</v>
      </c>
      <c r="G434" s="39"/>
      <c r="H434" s="39"/>
      <c r="I434" s="198"/>
      <c r="J434" s="39"/>
      <c r="K434" s="39"/>
      <c r="L434" s="42"/>
      <c r="M434" s="199"/>
      <c r="N434" s="200"/>
      <c r="O434" s="67"/>
      <c r="P434" s="67"/>
      <c r="Q434" s="67"/>
      <c r="R434" s="67"/>
      <c r="S434" s="67"/>
      <c r="T434" s="68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20" t="s">
        <v>161</v>
      </c>
      <c r="AU434" s="20" t="s">
        <v>79</v>
      </c>
    </row>
    <row r="435" spans="1:47" s="2" customFormat="1" ht="12">
      <c r="A435" s="37"/>
      <c r="B435" s="38"/>
      <c r="C435" s="39"/>
      <c r="D435" s="201" t="s">
        <v>163</v>
      </c>
      <c r="E435" s="39"/>
      <c r="F435" s="202" t="s">
        <v>517</v>
      </c>
      <c r="G435" s="39"/>
      <c r="H435" s="39"/>
      <c r="I435" s="198"/>
      <c r="J435" s="39"/>
      <c r="K435" s="39"/>
      <c r="L435" s="42"/>
      <c r="M435" s="199"/>
      <c r="N435" s="200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163</v>
      </c>
      <c r="AU435" s="20" t="s">
        <v>79</v>
      </c>
    </row>
    <row r="436" spans="2:51" s="13" customFormat="1" ht="12">
      <c r="B436" s="203"/>
      <c r="C436" s="204"/>
      <c r="D436" s="196" t="s">
        <v>165</v>
      </c>
      <c r="E436" s="205" t="s">
        <v>19</v>
      </c>
      <c r="F436" s="206" t="s">
        <v>518</v>
      </c>
      <c r="G436" s="204"/>
      <c r="H436" s="207">
        <v>1.2</v>
      </c>
      <c r="I436" s="208"/>
      <c r="J436" s="204"/>
      <c r="K436" s="204"/>
      <c r="L436" s="209"/>
      <c r="M436" s="210"/>
      <c r="N436" s="211"/>
      <c r="O436" s="211"/>
      <c r="P436" s="211"/>
      <c r="Q436" s="211"/>
      <c r="R436" s="211"/>
      <c r="S436" s="211"/>
      <c r="T436" s="212"/>
      <c r="AT436" s="213" t="s">
        <v>165</v>
      </c>
      <c r="AU436" s="213" t="s">
        <v>79</v>
      </c>
      <c r="AV436" s="13" t="s">
        <v>79</v>
      </c>
      <c r="AW436" s="13" t="s">
        <v>32</v>
      </c>
      <c r="AX436" s="13" t="s">
        <v>70</v>
      </c>
      <c r="AY436" s="213" t="s">
        <v>150</v>
      </c>
    </row>
    <row r="437" spans="2:51" s="14" customFormat="1" ht="12">
      <c r="B437" s="214"/>
      <c r="C437" s="215"/>
      <c r="D437" s="196" t="s">
        <v>165</v>
      </c>
      <c r="E437" s="216" t="s">
        <v>19</v>
      </c>
      <c r="F437" s="217" t="s">
        <v>167</v>
      </c>
      <c r="G437" s="215"/>
      <c r="H437" s="218">
        <v>1.2</v>
      </c>
      <c r="I437" s="219"/>
      <c r="J437" s="215"/>
      <c r="K437" s="215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165</v>
      </c>
      <c r="AU437" s="224" t="s">
        <v>79</v>
      </c>
      <c r="AV437" s="14" t="s">
        <v>159</v>
      </c>
      <c r="AW437" s="14" t="s">
        <v>32</v>
      </c>
      <c r="AX437" s="14" t="s">
        <v>70</v>
      </c>
      <c r="AY437" s="224" t="s">
        <v>150</v>
      </c>
    </row>
    <row r="438" spans="2:51" s="13" customFormat="1" ht="12">
      <c r="B438" s="203"/>
      <c r="C438" s="204"/>
      <c r="D438" s="196" t="s">
        <v>165</v>
      </c>
      <c r="E438" s="205" t="s">
        <v>19</v>
      </c>
      <c r="F438" s="206" t="s">
        <v>519</v>
      </c>
      <c r="G438" s="204"/>
      <c r="H438" s="207">
        <v>1.32</v>
      </c>
      <c r="I438" s="208"/>
      <c r="J438" s="204"/>
      <c r="K438" s="204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165</v>
      </c>
      <c r="AU438" s="213" t="s">
        <v>79</v>
      </c>
      <c r="AV438" s="13" t="s">
        <v>79</v>
      </c>
      <c r="AW438" s="13" t="s">
        <v>32</v>
      </c>
      <c r="AX438" s="13" t="s">
        <v>77</v>
      </c>
      <c r="AY438" s="213" t="s">
        <v>150</v>
      </c>
    </row>
    <row r="439" spans="1:65" s="2" customFormat="1" ht="24.2" customHeight="1">
      <c r="A439" s="37"/>
      <c r="B439" s="38"/>
      <c r="C439" s="182" t="s">
        <v>520</v>
      </c>
      <c r="D439" s="182" t="s">
        <v>154</v>
      </c>
      <c r="E439" s="183" t="s">
        <v>521</v>
      </c>
      <c r="F439" s="184" t="s">
        <v>522</v>
      </c>
      <c r="G439" s="185" t="s">
        <v>244</v>
      </c>
      <c r="H439" s="186">
        <v>1.32</v>
      </c>
      <c r="I439" s="187"/>
      <c r="J439" s="188">
        <f>ROUND(I439*H439,2)</f>
        <v>0</v>
      </c>
      <c r="K439" s="189"/>
      <c r="L439" s="42"/>
      <c r="M439" s="190" t="s">
        <v>19</v>
      </c>
      <c r="N439" s="191" t="s">
        <v>41</v>
      </c>
      <c r="O439" s="67"/>
      <c r="P439" s="192">
        <f>O439*H439</f>
        <v>0</v>
      </c>
      <c r="Q439" s="192">
        <v>0.0004</v>
      </c>
      <c r="R439" s="192">
        <f>Q439*H439</f>
        <v>0.000528</v>
      </c>
      <c r="S439" s="192">
        <v>0</v>
      </c>
      <c r="T439" s="193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94" t="s">
        <v>168</v>
      </c>
      <c r="AT439" s="194" t="s">
        <v>154</v>
      </c>
      <c r="AU439" s="194" t="s">
        <v>79</v>
      </c>
      <c r="AY439" s="20" t="s">
        <v>150</v>
      </c>
      <c r="BE439" s="195">
        <f>IF(N439="základní",J439,0)</f>
        <v>0</v>
      </c>
      <c r="BF439" s="195">
        <f>IF(N439="snížená",J439,0)</f>
        <v>0</v>
      </c>
      <c r="BG439" s="195">
        <f>IF(N439="zákl. přenesená",J439,0)</f>
        <v>0</v>
      </c>
      <c r="BH439" s="195">
        <f>IF(N439="sníž. přenesená",J439,0)</f>
        <v>0</v>
      </c>
      <c r="BI439" s="195">
        <f>IF(N439="nulová",J439,0)</f>
        <v>0</v>
      </c>
      <c r="BJ439" s="20" t="s">
        <v>77</v>
      </c>
      <c r="BK439" s="195">
        <f>ROUND(I439*H439,2)</f>
        <v>0</v>
      </c>
      <c r="BL439" s="20" t="s">
        <v>168</v>
      </c>
      <c r="BM439" s="194" t="s">
        <v>523</v>
      </c>
    </row>
    <row r="440" spans="1:47" s="2" customFormat="1" ht="19.5">
      <c r="A440" s="37"/>
      <c r="B440" s="38"/>
      <c r="C440" s="39"/>
      <c r="D440" s="196" t="s">
        <v>161</v>
      </c>
      <c r="E440" s="39"/>
      <c r="F440" s="197" t="s">
        <v>524</v>
      </c>
      <c r="G440" s="39"/>
      <c r="H440" s="39"/>
      <c r="I440" s="198"/>
      <c r="J440" s="39"/>
      <c r="K440" s="39"/>
      <c r="L440" s="42"/>
      <c r="M440" s="199"/>
      <c r="N440" s="200"/>
      <c r="O440" s="67"/>
      <c r="P440" s="67"/>
      <c r="Q440" s="67"/>
      <c r="R440" s="67"/>
      <c r="S440" s="67"/>
      <c r="T440" s="68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20" t="s">
        <v>161</v>
      </c>
      <c r="AU440" s="20" t="s">
        <v>79</v>
      </c>
    </row>
    <row r="441" spans="1:47" s="2" customFormat="1" ht="12">
      <c r="A441" s="37"/>
      <c r="B441" s="38"/>
      <c r="C441" s="39"/>
      <c r="D441" s="201" t="s">
        <v>163</v>
      </c>
      <c r="E441" s="39"/>
      <c r="F441" s="202" t="s">
        <v>525</v>
      </c>
      <c r="G441" s="39"/>
      <c r="H441" s="39"/>
      <c r="I441" s="198"/>
      <c r="J441" s="39"/>
      <c r="K441" s="39"/>
      <c r="L441" s="42"/>
      <c r="M441" s="199"/>
      <c r="N441" s="200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163</v>
      </c>
      <c r="AU441" s="20" t="s">
        <v>79</v>
      </c>
    </row>
    <row r="442" spans="2:51" s="13" customFormat="1" ht="12">
      <c r="B442" s="203"/>
      <c r="C442" s="204"/>
      <c r="D442" s="196" t="s">
        <v>165</v>
      </c>
      <c r="E442" s="205" t="s">
        <v>19</v>
      </c>
      <c r="F442" s="206" t="s">
        <v>526</v>
      </c>
      <c r="G442" s="204"/>
      <c r="H442" s="207">
        <v>1.32</v>
      </c>
      <c r="I442" s="208"/>
      <c r="J442" s="204"/>
      <c r="K442" s="204"/>
      <c r="L442" s="209"/>
      <c r="M442" s="210"/>
      <c r="N442" s="211"/>
      <c r="O442" s="211"/>
      <c r="P442" s="211"/>
      <c r="Q442" s="211"/>
      <c r="R442" s="211"/>
      <c r="S442" s="211"/>
      <c r="T442" s="212"/>
      <c r="AT442" s="213" t="s">
        <v>165</v>
      </c>
      <c r="AU442" s="213" t="s">
        <v>79</v>
      </c>
      <c r="AV442" s="13" t="s">
        <v>79</v>
      </c>
      <c r="AW442" s="13" t="s">
        <v>32</v>
      </c>
      <c r="AX442" s="13" t="s">
        <v>70</v>
      </c>
      <c r="AY442" s="213" t="s">
        <v>150</v>
      </c>
    </row>
    <row r="443" spans="2:51" s="14" customFormat="1" ht="12">
      <c r="B443" s="214"/>
      <c r="C443" s="215"/>
      <c r="D443" s="196" t="s">
        <v>165</v>
      </c>
      <c r="E443" s="216" t="s">
        <v>19</v>
      </c>
      <c r="F443" s="217" t="s">
        <v>167</v>
      </c>
      <c r="G443" s="215"/>
      <c r="H443" s="218">
        <v>1.32</v>
      </c>
      <c r="I443" s="219"/>
      <c r="J443" s="215"/>
      <c r="K443" s="215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165</v>
      </c>
      <c r="AU443" s="224" t="s">
        <v>79</v>
      </c>
      <c r="AV443" s="14" t="s">
        <v>159</v>
      </c>
      <c r="AW443" s="14" t="s">
        <v>32</v>
      </c>
      <c r="AX443" s="14" t="s">
        <v>77</v>
      </c>
      <c r="AY443" s="224" t="s">
        <v>150</v>
      </c>
    </row>
    <row r="444" spans="1:65" s="2" customFormat="1" ht="37.9" customHeight="1">
      <c r="A444" s="37"/>
      <c r="B444" s="38"/>
      <c r="C444" s="246" t="s">
        <v>527</v>
      </c>
      <c r="D444" s="246" t="s">
        <v>234</v>
      </c>
      <c r="E444" s="247" t="s">
        <v>528</v>
      </c>
      <c r="F444" s="248" t="s">
        <v>529</v>
      </c>
      <c r="G444" s="249" t="s">
        <v>244</v>
      </c>
      <c r="H444" s="250">
        <v>1.538</v>
      </c>
      <c r="I444" s="251"/>
      <c r="J444" s="252">
        <f>ROUND(I444*H444,2)</f>
        <v>0</v>
      </c>
      <c r="K444" s="253"/>
      <c r="L444" s="254"/>
      <c r="M444" s="255" t="s">
        <v>19</v>
      </c>
      <c r="N444" s="256" t="s">
        <v>41</v>
      </c>
      <c r="O444" s="67"/>
      <c r="P444" s="192">
        <f>O444*H444</f>
        <v>0</v>
      </c>
      <c r="Q444" s="192">
        <v>0.0048</v>
      </c>
      <c r="R444" s="192">
        <f>Q444*H444</f>
        <v>0.0073824</v>
      </c>
      <c r="S444" s="192">
        <v>0</v>
      </c>
      <c r="T444" s="193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94" t="s">
        <v>399</v>
      </c>
      <c r="AT444" s="194" t="s">
        <v>234</v>
      </c>
      <c r="AU444" s="194" t="s">
        <v>79</v>
      </c>
      <c r="AY444" s="20" t="s">
        <v>150</v>
      </c>
      <c r="BE444" s="195">
        <f>IF(N444="základní",J444,0)</f>
        <v>0</v>
      </c>
      <c r="BF444" s="195">
        <f>IF(N444="snížená",J444,0)</f>
        <v>0</v>
      </c>
      <c r="BG444" s="195">
        <f>IF(N444="zákl. přenesená",J444,0)</f>
        <v>0</v>
      </c>
      <c r="BH444" s="195">
        <f>IF(N444="sníž. přenesená",J444,0)</f>
        <v>0</v>
      </c>
      <c r="BI444" s="195">
        <f>IF(N444="nulová",J444,0)</f>
        <v>0</v>
      </c>
      <c r="BJ444" s="20" t="s">
        <v>77</v>
      </c>
      <c r="BK444" s="195">
        <f>ROUND(I444*H444,2)</f>
        <v>0</v>
      </c>
      <c r="BL444" s="20" t="s">
        <v>168</v>
      </c>
      <c r="BM444" s="194" t="s">
        <v>530</v>
      </c>
    </row>
    <row r="445" spans="1:47" s="2" customFormat="1" ht="19.5">
      <c r="A445" s="37"/>
      <c r="B445" s="38"/>
      <c r="C445" s="39"/>
      <c r="D445" s="196" t="s">
        <v>161</v>
      </c>
      <c r="E445" s="39"/>
      <c r="F445" s="197" t="s">
        <v>529</v>
      </c>
      <c r="G445" s="39"/>
      <c r="H445" s="39"/>
      <c r="I445" s="198"/>
      <c r="J445" s="39"/>
      <c r="K445" s="39"/>
      <c r="L445" s="42"/>
      <c r="M445" s="199"/>
      <c r="N445" s="200"/>
      <c r="O445" s="67"/>
      <c r="P445" s="67"/>
      <c r="Q445" s="67"/>
      <c r="R445" s="67"/>
      <c r="S445" s="67"/>
      <c r="T445" s="68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20" t="s">
        <v>161</v>
      </c>
      <c r="AU445" s="20" t="s">
        <v>79</v>
      </c>
    </row>
    <row r="446" spans="2:51" s="13" customFormat="1" ht="12">
      <c r="B446" s="203"/>
      <c r="C446" s="204"/>
      <c r="D446" s="196" t="s">
        <v>165</v>
      </c>
      <c r="E446" s="205" t="s">
        <v>19</v>
      </c>
      <c r="F446" s="206" t="s">
        <v>531</v>
      </c>
      <c r="G446" s="204"/>
      <c r="H446" s="207">
        <v>1.538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165</v>
      </c>
      <c r="AU446" s="213" t="s">
        <v>79</v>
      </c>
      <c r="AV446" s="13" t="s">
        <v>79</v>
      </c>
      <c r="AW446" s="13" t="s">
        <v>32</v>
      </c>
      <c r="AX446" s="13" t="s">
        <v>77</v>
      </c>
      <c r="AY446" s="213" t="s">
        <v>150</v>
      </c>
    </row>
    <row r="447" spans="1:65" s="2" customFormat="1" ht="24.2" customHeight="1">
      <c r="A447" s="37"/>
      <c r="B447" s="38"/>
      <c r="C447" s="182" t="s">
        <v>532</v>
      </c>
      <c r="D447" s="182" t="s">
        <v>154</v>
      </c>
      <c r="E447" s="183" t="s">
        <v>533</v>
      </c>
      <c r="F447" s="184" t="s">
        <v>534</v>
      </c>
      <c r="G447" s="185" t="s">
        <v>197</v>
      </c>
      <c r="H447" s="186">
        <v>0.008</v>
      </c>
      <c r="I447" s="187"/>
      <c r="J447" s="188">
        <f>ROUND(I447*H447,2)</f>
        <v>0</v>
      </c>
      <c r="K447" s="189"/>
      <c r="L447" s="42"/>
      <c r="M447" s="190" t="s">
        <v>19</v>
      </c>
      <c r="N447" s="191" t="s">
        <v>41</v>
      </c>
      <c r="O447" s="67"/>
      <c r="P447" s="192">
        <f>O447*H447</f>
        <v>0</v>
      </c>
      <c r="Q447" s="192">
        <v>0</v>
      </c>
      <c r="R447" s="192">
        <f>Q447*H447</f>
        <v>0</v>
      </c>
      <c r="S447" s="192">
        <v>0</v>
      </c>
      <c r="T447" s="193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194" t="s">
        <v>168</v>
      </c>
      <c r="AT447" s="194" t="s">
        <v>154</v>
      </c>
      <c r="AU447" s="194" t="s">
        <v>79</v>
      </c>
      <c r="AY447" s="20" t="s">
        <v>150</v>
      </c>
      <c r="BE447" s="195">
        <f>IF(N447="základní",J447,0)</f>
        <v>0</v>
      </c>
      <c r="BF447" s="195">
        <f>IF(N447="snížená",J447,0)</f>
        <v>0</v>
      </c>
      <c r="BG447" s="195">
        <f>IF(N447="zákl. přenesená",J447,0)</f>
        <v>0</v>
      </c>
      <c r="BH447" s="195">
        <f>IF(N447="sníž. přenesená",J447,0)</f>
        <v>0</v>
      </c>
      <c r="BI447" s="195">
        <f>IF(N447="nulová",J447,0)</f>
        <v>0</v>
      </c>
      <c r="BJ447" s="20" t="s">
        <v>77</v>
      </c>
      <c r="BK447" s="195">
        <f>ROUND(I447*H447,2)</f>
        <v>0</v>
      </c>
      <c r="BL447" s="20" t="s">
        <v>168</v>
      </c>
      <c r="BM447" s="194" t="s">
        <v>535</v>
      </c>
    </row>
    <row r="448" spans="1:47" s="2" customFormat="1" ht="29.25">
      <c r="A448" s="37"/>
      <c r="B448" s="38"/>
      <c r="C448" s="39"/>
      <c r="D448" s="196" t="s">
        <v>161</v>
      </c>
      <c r="E448" s="39"/>
      <c r="F448" s="197" t="s">
        <v>536</v>
      </c>
      <c r="G448" s="39"/>
      <c r="H448" s="39"/>
      <c r="I448" s="198"/>
      <c r="J448" s="39"/>
      <c r="K448" s="39"/>
      <c r="L448" s="42"/>
      <c r="M448" s="199"/>
      <c r="N448" s="200"/>
      <c r="O448" s="67"/>
      <c r="P448" s="67"/>
      <c r="Q448" s="67"/>
      <c r="R448" s="67"/>
      <c r="S448" s="67"/>
      <c r="T448" s="68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20" t="s">
        <v>161</v>
      </c>
      <c r="AU448" s="20" t="s">
        <v>79</v>
      </c>
    </row>
    <row r="449" spans="1:47" s="2" customFormat="1" ht="12">
      <c r="A449" s="37"/>
      <c r="B449" s="38"/>
      <c r="C449" s="39"/>
      <c r="D449" s="201" t="s">
        <v>163</v>
      </c>
      <c r="E449" s="39"/>
      <c r="F449" s="202" t="s">
        <v>537</v>
      </c>
      <c r="G449" s="39"/>
      <c r="H449" s="39"/>
      <c r="I449" s="198"/>
      <c r="J449" s="39"/>
      <c r="K449" s="39"/>
      <c r="L449" s="42"/>
      <c r="M449" s="199"/>
      <c r="N449" s="200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20" t="s">
        <v>163</v>
      </c>
      <c r="AU449" s="20" t="s">
        <v>79</v>
      </c>
    </row>
    <row r="450" spans="1:65" s="2" customFormat="1" ht="24.2" customHeight="1">
      <c r="A450" s="37"/>
      <c r="B450" s="38"/>
      <c r="C450" s="182" t="s">
        <v>538</v>
      </c>
      <c r="D450" s="182" t="s">
        <v>154</v>
      </c>
      <c r="E450" s="183" t="s">
        <v>539</v>
      </c>
      <c r="F450" s="184" t="s">
        <v>540</v>
      </c>
      <c r="G450" s="185" t="s">
        <v>197</v>
      </c>
      <c r="H450" s="186">
        <v>0.008</v>
      </c>
      <c r="I450" s="187"/>
      <c r="J450" s="188">
        <f>ROUND(I450*H450,2)</f>
        <v>0</v>
      </c>
      <c r="K450" s="189"/>
      <c r="L450" s="42"/>
      <c r="M450" s="190" t="s">
        <v>19</v>
      </c>
      <c r="N450" s="191" t="s">
        <v>41</v>
      </c>
      <c r="O450" s="67"/>
      <c r="P450" s="192">
        <f>O450*H450</f>
        <v>0</v>
      </c>
      <c r="Q450" s="192">
        <v>0</v>
      </c>
      <c r="R450" s="192">
        <f>Q450*H450</f>
        <v>0</v>
      </c>
      <c r="S450" s="192">
        <v>0</v>
      </c>
      <c r="T450" s="193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94" t="s">
        <v>168</v>
      </c>
      <c r="AT450" s="194" t="s">
        <v>154</v>
      </c>
      <c r="AU450" s="194" t="s">
        <v>79</v>
      </c>
      <c r="AY450" s="20" t="s">
        <v>150</v>
      </c>
      <c r="BE450" s="195">
        <f>IF(N450="základní",J450,0)</f>
        <v>0</v>
      </c>
      <c r="BF450" s="195">
        <f>IF(N450="snížená",J450,0)</f>
        <v>0</v>
      </c>
      <c r="BG450" s="195">
        <f>IF(N450="zákl. přenesená",J450,0)</f>
        <v>0</v>
      </c>
      <c r="BH450" s="195">
        <f>IF(N450="sníž. přenesená",J450,0)</f>
        <v>0</v>
      </c>
      <c r="BI450" s="195">
        <f>IF(N450="nulová",J450,0)</f>
        <v>0</v>
      </c>
      <c r="BJ450" s="20" t="s">
        <v>77</v>
      </c>
      <c r="BK450" s="195">
        <f>ROUND(I450*H450,2)</f>
        <v>0</v>
      </c>
      <c r="BL450" s="20" t="s">
        <v>168</v>
      </c>
      <c r="BM450" s="194" t="s">
        <v>541</v>
      </c>
    </row>
    <row r="451" spans="1:47" s="2" customFormat="1" ht="29.25">
      <c r="A451" s="37"/>
      <c r="B451" s="38"/>
      <c r="C451" s="39"/>
      <c r="D451" s="196" t="s">
        <v>161</v>
      </c>
      <c r="E451" s="39"/>
      <c r="F451" s="197" t="s">
        <v>542</v>
      </c>
      <c r="G451" s="39"/>
      <c r="H451" s="39"/>
      <c r="I451" s="198"/>
      <c r="J451" s="39"/>
      <c r="K451" s="39"/>
      <c r="L451" s="42"/>
      <c r="M451" s="199"/>
      <c r="N451" s="200"/>
      <c r="O451" s="67"/>
      <c r="P451" s="67"/>
      <c r="Q451" s="67"/>
      <c r="R451" s="67"/>
      <c r="S451" s="67"/>
      <c r="T451" s="68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20" t="s">
        <v>161</v>
      </c>
      <c r="AU451" s="20" t="s">
        <v>79</v>
      </c>
    </row>
    <row r="452" spans="1:47" s="2" customFormat="1" ht="12">
      <c r="A452" s="37"/>
      <c r="B452" s="38"/>
      <c r="C452" s="39"/>
      <c r="D452" s="201" t="s">
        <v>163</v>
      </c>
      <c r="E452" s="39"/>
      <c r="F452" s="202" t="s">
        <v>543</v>
      </c>
      <c r="G452" s="39"/>
      <c r="H452" s="39"/>
      <c r="I452" s="198"/>
      <c r="J452" s="39"/>
      <c r="K452" s="39"/>
      <c r="L452" s="42"/>
      <c r="M452" s="199"/>
      <c r="N452" s="200"/>
      <c r="O452" s="67"/>
      <c r="P452" s="67"/>
      <c r="Q452" s="67"/>
      <c r="R452" s="67"/>
      <c r="S452" s="67"/>
      <c r="T452" s="68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20" t="s">
        <v>163</v>
      </c>
      <c r="AU452" s="20" t="s">
        <v>79</v>
      </c>
    </row>
    <row r="453" spans="2:63" s="12" customFormat="1" ht="22.9" customHeight="1">
      <c r="B453" s="166"/>
      <c r="C453" s="167"/>
      <c r="D453" s="168" t="s">
        <v>69</v>
      </c>
      <c r="E453" s="180" t="s">
        <v>544</v>
      </c>
      <c r="F453" s="180" t="s">
        <v>545</v>
      </c>
      <c r="G453" s="167"/>
      <c r="H453" s="167"/>
      <c r="I453" s="170"/>
      <c r="J453" s="181">
        <f>BK453</f>
        <v>0</v>
      </c>
      <c r="K453" s="167"/>
      <c r="L453" s="172"/>
      <c r="M453" s="173"/>
      <c r="N453" s="174"/>
      <c r="O453" s="174"/>
      <c r="P453" s="175">
        <f>SUM(P454:P468)</f>
        <v>0</v>
      </c>
      <c r="Q453" s="174"/>
      <c r="R453" s="175">
        <f>SUM(R454:R468)</f>
        <v>0.00144</v>
      </c>
      <c r="S453" s="174"/>
      <c r="T453" s="176">
        <f>SUM(T454:T468)</f>
        <v>0</v>
      </c>
      <c r="AR453" s="177" t="s">
        <v>79</v>
      </c>
      <c r="AT453" s="178" t="s">
        <v>69</v>
      </c>
      <c r="AU453" s="178" t="s">
        <v>77</v>
      </c>
      <c r="AY453" s="177" t="s">
        <v>150</v>
      </c>
      <c r="BK453" s="179">
        <f>SUM(BK454:BK468)</f>
        <v>0</v>
      </c>
    </row>
    <row r="454" spans="1:65" s="2" customFormat="1" ht="16.5" customHeight="1">
      <c r="A454" s="37"/>
      <c r="B454" s="38"/>
      <c r="C454" s="182" t="s">
        <v>546</v>
      </c>
      <c r="D454" s="182" t="s">
        <v>154</v>
      </c>
      <c r="E454" s="183" t="s">
        <v>547</v>
      </c>
      <c r="F454" s="184" t="s">
        <v>548</v>
      </c>
      <c r="G454" s="185" t="s">
        <v>446</v>
      </c>
      <c r="H454" s="186">
        <v>3</v>
      </c>
      <c r="I454" s="187"/>
      <c r="J454" s="188">
        <f>ROUND(I454*H454,2)</f>
        <v>0</v>
      </c>
      <c r="K454" s="189"/>
      <c r="L454" s="42"/>
      <c r="M454" s="190" t="s">
        <v>19</v>
      </c>
      <c r="N454" s="191" t="s">
        <v>41</v>
      </c>
      <c r="O454" s="67"/>
      <c r="P454" s="192">
        <f>O454*H454</f>
        <v>0</v>
      </c>
      <c r="Q454" s="192">
        <v>0.00048</v>
      </c>
      <c r="R454" s="192">
        <f>Q454*H454</f>
        <v>0.00144</v>
      </c>
      <c r="S454" s="192">
        <v>0</v>
      </c>
      <c r="T454" s="193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94" t="s">
        <v>168</v>
      </c>
      <c r="AT454" s="194" t="s">
        <v>154</v>
      </c>
      <c r="AU454" s="194" t="s">
        <v>79</v>
      </c>
      <c r="AY454" s="20" t="s">
        <v>150</v>
      </c>
      <c r="BE454" s="195">
        <f>IF(N454="základní",J454,0)</f>
        <v>0</v>
      </c>
      <c r="BF454" s="195">
        <f>IF(N454="snížená",J454,0)</f>
        <v>0</v>
      </c>
      <c r="BG454" s="195">
        <f>IF(N454="zákl. přenesená",J454,0)</f>
        <v>0</v>
      </c>
      <c r="BH454" s="195">
        <f>IF(N454="sníž. přenesená",J454,0)</f>
        <v>0</v>
      </c>
      <c r="BI454" s="195">
        <f>IF(N454="nulová",J454,0)</f>
        <v>0</v>
      </c>
      <c r="BJ454" s="20" t="s">
        <v>77</v>
      </c>
      <c r="BK454" s="195">
        <f>ROUND(I454*H454,2)</f>
        <v>0</v>
      </c>
      <c r="BL454" s="20" t="s">
        <v>168</v>
      </c>
      <c r="BM454" s="194" t="s">
        <v>549</v>
      </c>
    </row>
    <row r="455" spans="1:47" s="2" customFormat="1" ht="12">
      <c r="A455" s="37"/>
      <c r="B455" s="38"/>
      <c r="C455" s="39"/>
      <c r="D455" s="196" t="s">
        <v>161</v>
      </c>
      <c r="E455" s="39"/>
      <c r="F455" s="197" t="s">
        <v>550</v>
      </c>
      <c r="G455" s="39"/>
      <c r="H455" s="39"/>
      <c r="I455" s="198"/>
      <c r="J455" s="39"/>
      <c r="K455" s="39"/>
      <c r="L455" s="42"/>
      <c r="M455" s="199"/>
      <c r="N455" s="200"/>
      <c r="O455" s="67"/>
      <c r="P455" s="67"/>
      <c r="Q455" s="67"/>
      <c r="R455" s="67"/>
      <c r="S455" s="67"/>
      <c r="T455" s="68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20" t="s">
        <v>161</v>
      </c>
      <c r="AU455" s="20" t="s">
        <v>79</v>
      </c>
    </row>
    <row r="456" spans="1:47" s="2" customFormat="1" ht="12">
      <c r="A456" s="37"/>
      <c r="B456" s="38"/>
      <c r="C456" s="39"/>
      <c r="D456" s="201" t="s">
        <v>163</v>
      </c>
      <c r="E456" s="39"/>
      <c r="F456" s="202" t="s">
        <v>551</v>
      </c>
      <c r="G456" s="39"/>
      <c r="H456" s="39"/>
      <c r="I456" s="198"/>
      <c r="J456" s="39"/>
      <c r="K456" s="39"/>
      <c r="L456" s="42"/>
      <c r="M456" s="199"/>
      <c r="N456" s="200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20" t="s">
        <v>163</v>
      </c>
      <c r="AU456" s="20" t="s">
        <v>79</v>
      </c>
    </row>
    <row r="457" spans="2:51" s="13" customFormat="1" ht="12">
      <c r="B457" s="203"/>
      <c r="C457" s="204"/>
      <c r="D457" s="196" t="s">
        <v>165</v>
      </c>
      <c r="E457" s="205" t="s">
        <v>19</v>
      </c>
      <c r="F457" s="206" t="s">
        <v>552</v>
      </c>
      <c r="G457" s="204"/>
      <c r="H457" s="207">
        <v>3</v>
      </c>
      <c r="I457" s="208"/>
      <c r="J457" s="204"/>
      <c r="K457" s="204"/>
      <c r="L457" s="209"/>
      <c r="M457" s="210"/>
      <c r="N457" s="211"/>
      <c r="O457" s="211"/>
      <c r="P457" s="211"/>
      <c r="Q457" s="211"/>
      <c r="R457" s="211"/>
      <c r="S457" s="211"/>
      <c r="T457" s="212"/>
      <c r="AT457" s="213" t="s">
        <v>165</v>
      </c>
      <c r="AU457" s="213" t="s">
        <v>79</v>
      </c>
      <c r="AV457" s="13" t="s">
        <v>79</v>
      </c>
      <c r="AW457" s="13" t="s">
        <v>32</v>
      </c>
      <c r="AX457" s="13" t="s">
        <v>70</v>
      </c>
      <c r="AY457" s="213" t="s">
        <v>150</v>
      </c>
    </row>
    <row r="458" spans="2:51" s="14" customFormat="1" ht="12">
      <c r="B458" s="214"/>
      <c r="C458" s="215"/>
      <c r="D458" s="196" t="s">
        <v>165</v>
      </c>
      <c r="E458" s="216" t="s">
        <v>19</v>
      </c>
      <c r="F458" s="217" t="s">
        <v>167</v>
      </c>
      <c r="G458" s="215"/>
      <c r="H458" s="218">
        <v>3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165</v>
      </c>
      <c r="AU458" s="224" t="s">
        <v>79</v>
      </c>
      <c r="AV458" s="14" t="s">
        <v>159</v>
      </c>
      <c r="AW458" s="14" t="s">
        <v>32</v>
      </c>
      <c r="AX458" s="14" t="s">
        <v>77</v>
      </c>
      <c r="AY458" s="224" t="s">
        <v>150</v>
      </c>
    </row>
    <row r="459" spans="1:65" s="2" customFormat="1" ht="21.75" customHeight="1">
      <c r="A459" s="37"/>
      <c r="B459" s="38"/>
      <c r="C459" s="182" t="s">
        <v>553</v>
      </c>
      <c r="D459" s="182" t="s">
        <v>154</v>
      </c>
      <c r="E459" s="183" t="s">
        <v>554</v>
      </c>
      <c r="F459" s="184" t="s">
        <v>555</v>
      </c>
      <c r="G459" s="185" t="s">
        <v>446</v>
      </c>
      <c r="H459" s="186">
        <v>3</v>
      </c>
      <c r="I459" s="187"/>
      <c r="J459" s="188">
        <f>ROUND(I459*H459,2)</f>
        <v>0</v>
      </c>
      <c r="K459" s="189"/>
      <c r="L459" s="42"/>
      <c r="M459" s="190" t="s">
        <v>19</v>
      </c>
      <c r="N459" s="191" t="s">
        <v>41</v>
      </c>
      <c r="O459" s="67"/>
      <c r="P459" s="192">
        <f>O459*H459</f>
        <v>0</v>
      </c>
      <c r="Q459" s="192">
        <v>0</v>
      </c>
      <c r="R459" s="192">
        <f>Q459*H459</f>
        <v>0</v>
      </c>
      <c r="S459" s="192">
        <v>0</v>
      </c>
      <c r="T459" s="193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94" t="s">
        <v>168</v>
      </c>
      <c r="AT459" s="194" t="s">
        <v>154</v>
      </c>
      <c r="AU459" s="194" t="s">
        <v>79</v>
      </c>
      <c r="AY459" s="20" t="s">
        <v>150</v>
      </c>
      <c r="BE459" s="195">
        <f>IF(N459="základní",J459,0)</f>
        <v>0</v>
      </c>
      <c r="BF459" s="195">
        <f>IF(N459="snížená",J459,0)</f>
        <v>0</v>
      </c>
      <c r="BG459" s="195">
        <f>IF(N459="zákl. přenesená",J459,0)</f>
        <v>0</v>
      </c>
      <c r="BH459" s="195">
        <f>IF(N459="sníž. přenesená",J459,0)</f>
        <v>0</v>
      </c>
      <c r="BI459" s="195">
        <f>IF(N459="nulová",J459,0)</f>
        <v>0</v>
      </c>
      <c r="BJ459" s="20" t="s">
        <v>77</v>
      </c>
      <c r="BK459" s="195">
        <f>ROUND(I459*H459,2)</f>
        <v>0</v>
      </c>
      <c r="BL459" s="20" t="s">
        <v>168</v>
      </c>
      <c r="BM459" s="194" t="s">
        <v>556</v>
      </c>
    </row>
    <row r="460" spans="1:47" s="2" customFormat="1" ht="12">
      <c r="A460" s="37"/>
      <c r="B460" s="38"/>
      <c r="C460" s="39"/>
      <c r="D460" s="196" t="s">
        <v>161</v>
      </c>
      <c r="E460" s="39"/>
      <c r="F460" s="197" t="s">
        <v>557</v>
      </c>
      <c r="G460" s="39"/>
      <c r="H460" s="39"/>
      <c r="I460" s="198"/>
      <c r="J460" s="39"/>
      <c r="K460" s="39"/>
      <c r="L460" s="42"/>
      <c r="M460" s="199"/>
      <c r="N460" s="200"/>
      <c r="O460" s="67"/>
      <c r="P460" s="67"/>
      <c r="Q460" s="67"/>
      <c r="R460" s="67"/>
      <c r="S460" s="67"/>
      <c r="T460" s="68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20" t="s">
        <v>161</v>
      </c>
      <c r="AU460" s="20" t="s">
        <v>79</v>
      </c>
    </row>
    <row r="461" spans="1:47" s="2" customFormat="1" ht="12">
      <c r="A461" s="37"/>
      <c r="B461" s="38"/>
      <c r="C461" s="39"/>
      <c r="D461" s="201" t="s">
        <v>163</v>
      </c>
      <c r="E461" s="39"/>
      <c r="F461" s="202" t="s">
        <v>558</v>
      </c>
      <c r="G461" s="39"/>
      <c r="H461" s="39"/>
      <c r="I461" s="198"/>
      <c r="J461" s="39"/>
      <c r="K461" s="39"/>
      <c r="L461" s="42"/>
      <c r="M461" s="199"/>
      <c r="N461" s="200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20" t="s">
        <v>163</v>
      </c>
      <c r="AU461" s="20" t="s">
        <v>79</v>
      </c>
    </row>
    <row r="462" spans="2:51" s="13" customFormat="1" ht="12">
      <c r="B462" s="203"/>
      <c r="C462" s="204"/>
      <c r="D462" s="196" t="s">
        <v>165</v>
      </c>
      <c r="E462" s="205" t="s">
        <v>19</v>
      </c>
      <c r="F462" s="206" t="s">
        <v>159</v>
      </c>
      <c r="G462" s="204"/>
      <c r="H462" s="207">
        <v>3</v>
      </c>
      <c r="I462" s="208"/>
      <c r="J462" s="204"/>
      <c r="K462" s="204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165</v>
      </c>
      <c r="AU462" s="213" t="s">
        <v>79</v>
      </c>
      <c r="AV462" s="13" t="s">
        <v>79</v>
      </c>
      <c r="AW462" s="13" t="s">
        <v>32</v>
      </c>
      <c r="AX462" s="13" t="s">
        <v>77</v>
      </c>
      <c r="AY462" s="213" t="s">
        <v>150</v>
      </c>
    </row>
    <row r="463" spans="1:65" s="2" customFormat="1" ht="24.2" customHeight="1">
      <c r="A463" s="37"/>
      <c r="B463" s="38"/>
      <c r="C463" s="182" t="s">
        <v>559</v>
      </c>
      <c r="D463" s="182" t="s">
        <v>154</v>
      </c>
      <c r="E463" s="183" t="s">
        <v>560</v>
      </c>
      <c r="F463" s="184" t="s">
        <v>561</v>
      </c>
      <c r="G463" s="185" t="s">
        <v>197</v>
      </c>
      <c r="H463" s="186">
        <v>0.001</v>
      </c>
      <c r="I463" s="187"/>
      <c r="J463" s="188">
        <f>ROUND(I463*H463,2)</f>
        <v>0</v>
      </c>
      <c r="K463" s="189"/>
      <c r="L463" s="42"/>
      <c r="M463" s="190" t="s">
        <v>19</v>
      </c>
      <c r="N463" s="191" t="s">
        <v>41</v>
      </c>
      <c r="O463" s="67"/>
      <c r="P463" s="192">
        <f>O463*H463</f>
        <v>0</v>
      </c>
      <c r="Q463" s="192">
        <v>0</v>
      </c>
      <c r="R463" s="192">
        <f>Q463*H463</f>
        <v>0</v>
      </c>
      <c r="S463" s="192">
        <v>0</v>
      </c>
      <c r="T463" s="193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94" t="s">
        <v>168</v>
      </c>
      <c r="AT463" s="194" t="s">
        <v>154</v>
      </c>
      <c r="AU463" s="194" t="s">
        <v>79</v>
      </c>
      <c r="AY463" s="20" t="s">
        <v>150</v>
      </c>
      <c r="BE463" s="195">
        <f>IF(N463="základní",J463,0)</f>
        <v>0</v>
      </c>
      <c r="BF463" s="195">
        <f>IF(N463="snížená",J463,0)</f>
        <v>0</v>
      </c>
      <c r="BG463" s="195">
        <f>IF(N463="zákl. přenesená",J463,0)</f>
        <v>0</v>
      </c>
      <c r="BH463" s="195">
        <f>IF(N463="sníž. přenesená",J463,0)</f>
        <v>0</v>
      </c>
      <c r="BI463" s="195">
        <f>IF(N463="nulová",J463,0)</f>
        <v>0</v>
      </c>
      <c r="BJ463" s="20" t="s">
        <v>77</v>
      </c>
      <c r="BK463" s="195">
        <f>ROUND(I463*H463,2)</f>
        <v>0</v>
      </c>
      <c r="BL463" s="20" t="s">
        <v>168</v>
      </c>
      <c r="BM463" s="194" t="s">
        <v>562</v>
      </c>
    </row>
    <row r="464" spans="1:47" s="2" customFormat="1" ht="29.25">
      <c r="A464" s="37"/>
      <c r="B464" s="38"/>
      <c r="C464" s="39"/>
      <c r="D464" s="196" t="s">
        <v>161</v>
      </c>
      <c r="E464" s="39"/>
      <c r="F464" s="197" t="s">
        <v>563</v>
      </c>
      <c r="G464" s="39"/>
      <c r="H464" s="39"/>
      <c r="I464" s="198"/>
      <c r="J464" s="39"/>
      <c r="K464" s="39"/>
      <c r="L464" s="42"/>
      <c r="M464" s="199"/>
      <c r="N464" s="200"/>
      <c r="O464" s="67"/>
      <c r="P464" s="67"/>
      <c r="Q464" s="67"/>
      <c r="R464" s="67"/>
      <c r="S464" s="67"/>
      <c r="T464" s="68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20" t="s">
        <v>161</v>
      </c>
      <c r="AU464" s="20" t="s">
        <v>79</v>
      </c>
    </row>
    <row r="465" spans="1:47" s="2" customFormat="1" ht="12">
      <c r="A465" s="37"/>
      <c r="B465" s="38"/>
      <c r="C465" s="39"/>
      <c r="D465" s="201" t="s">
        <v>163</v>
      </c>
      <c r="E465" s="39"/>
      <c r="F465" s="202" t="s">
        <v>564</v>
      </c>
      <c r="G465" s="39"/>
      <c r="H465" s="39"/>
      <c r="I465" s="198"/>
      <c r="J465" s="39"/>
      <c r="K465" s="39"/>
      <c r="L465" s="42"/>
      <c r="M465" s="199"/>
      <c r="N465" s="200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20" t="s">
        <v>163</v>
      </c>
      <c r="AU465" s="20" t="s">
        <v>79</v>
      </c>
    </row>
    <row r="466" spans="1:65" s="2" customFormat="1" ht="24.2" customHeight="1">
      <c r="A466" s="37"/>
      <c r="B466" s="38"/>
      <c r="C466" s="182" t="s">
        <v>565</v>
      </c>
      <c r="D466" s="182" t="s">
        <v>154</v>
      </c>
      <c r="E466" s="183" t="s">
        <v>566</v>
      </c>
      <c r="F466" s="184" t="s">
        <v>567</v>
      </c>
      <c r="G466" s="185" t="s">
        <v>197</v>
      </c>
      <c r="H466" s="186">
        <v>0.001</v>
      </c>
      <c r="I466" s="187"/>
      <c r="J466" s="188">
        <f>ROUND(I466*H466,2)</f>
        <v>0</v>
      </c>
      <c r="K466" s="189"/>
      <c r="L466" s="42"/>
      <c r="M466" s="190" t="s">
        <v>19</v>
      </c>
      <c r="N466" s="191" t="s">
        <v>41</v>
      </c>
      <c r="O466" s="67"/>
      <c r="P466" s="192">
        <f>O466*H466</f>
        <v>0</v>
      </c>
      <c r="Q466" s="192">
        <v>0</v>
      </c>
      <c r="R466" s="192">
        <f>Q466*H466</f>
        <v>0</v>
      </c>
      <c r="S466" s="192">
        <v>0</v>
      </c>
      <c r="T466" s="193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194" t="s">
        <v>168</v>
      </c>
      <c r="AT466" s="194" t="s">
        <v>154</v>
      </c>
      <c r="AU466" s="194" t="s">
        <v>79</v>
      </c>
      <c r="AY466" s="20" t="s">
        <v>150</v>
      </c>
      <c r="BE466" s="195">
        <f>IF(N466="základní",J466,0)</f>
        <v>0</v>
      </c>
      <c r="BF466" s="195">
        <f>IF(N466="snížená",J466,0)</f>
        <v>0</v>
      </c>
      <c r="BG466" s="195">
        <f>IF(N466="zákl. přenesená",J466,0)</f>
        <v>0</v>
      </c>
      <c r="BH466" s="195">
        <f>IF(N466="sníž. přenesená",J466,0)</f>
        <v>0</v>
      </c>
      <c r="BI466" s="195">
        <f>IF(N466="nulová",J466,0)</f>
        <v>0</v>
      </c>
      <c r="BJ466" s="20" t="s">
        <v>77</v>
      </c>
      <c r="BK466" s="195">
        <f>ROUND(I466*H466,2)</f>
        <v>0</v>
      </c>
      <c r="BL466" s="20" t="s">
        <v>168</v>
      </c>
      <c r="BM466" s="194" t="s">
        <v>568</v>
      </c>
    </row>
    <row r="467" spans="1:47" s="2" customFormat="1" ht="29.25">
      <c r="A467" s="37"/>
      <c r="B467" s="38"/>
      <c r="C467" s="39"/>
      <c r="D467" s="196" t="s">
        <v>161</v>
      </c>
      <c r="E467" s="39"/>
      <c r="F467" s="197" t="s">
        <v>569</v>
      </c>
      <c r="G467" s="39"/>
      <c r="H467" s="39"/>
      <c r="I467" s="198"/>
      <c r="J467" s="39"/>
      <c r="K467" s="39"/>
      <c r="L467" s="42"/>
      <c r="M467" s="199"/>
      <c r="N467" s="200"/>
      <c r="O467" s="67"/>
      <c r="P467" s="67"/>
      <c r="Q467" s="67"/>
      <c r="R467" s="67"/>
      <c r="S467" s="67"/>
      <c r="T467" s="68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20" t="s">
        <v>161</v>
      </c>
      <c r="AU467" s="20" t="s">
        <v>79</v>
      </c>
    </row>
    <row r="468" spans="1:47" s="2" customFormat="1" ht="12">
      <c r="A468" s="37"/>
      <c r="B468" s="38"/>
      <c r="C468" s="39"/>
      <c r="D468" s="201" t="s">
        <v>163</v>
      </c>
      <c r="E468" s="39"/>
      <c r="F468" s="202" t="s">
        <v>570</v>
      </c>
      <c r="G468" s="39"/>
      <c r="H468" s="39"/>
      <c r="I468" s="198"/>
      <c r="J468" s="39"/>
      <c r="K468" s="39"/>
      <c r="L468" s="42"/>
      <c r="M468" s="199"/>
      <c r="N468" s="200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20" t="s">
        <v>163</v>
      </c>
      <c r="AU468" s="20" t="s">
        <v>79</v>
      </c>
    </row>
    <row r="469" spans="2:63" s="12" customFormat="1" ht="22.9" customHeight="1">
      <c r="B469" s="166"/>
      <c r="C469" s="167"/>
      <c r="D469" s="168" t="s">
        <v>69</v>
      </c>
      <c r="E469" s="180" t="s">
        <v>571</v>
      </c>
      <c r="F469" s="180" t="s">
        <v>572</v>
      </c>
      <c r="G469" s="167"/>
      <c r="H469" s="167"/>
      <c r="I469" s="170"/>
      <c r="J469" s="181">
        <f>BK469</f>
        <v>0</v>
      </c>
      <c r="K469" s="167"/>
      <c r="L469" s="172"/>
      <c r="M469" s="173"/>
      <c r="N469" s="174"/>
      <c r="O469" s="174"/>
      <c r="P469" s="175">
        <f>SUM(P470:P492)</f>
        <v>0</v>
      </c>
      <c r="Q469" s="174"/>
      <c r="R469" s="175">
        <f>SUM(R470:R492)</f>
        <v>0.0072</v>
      </c>
      <c r="S469" s="174"/>
      <c r="T469" s="176">
        <f>SUM(T470:T492)</f>
        <v>0</v>
      </c>
      <c r="AR469" s="177" t="s">
        <v>79</v>
      </c>
      <c r="AT469" s="178" t="s">
        <v>69</v>
      </c>
      <c r="AU469" s="178" t="s">
        <v>77</v>
      </c>
      <c r="AY469" s="177" t="s">
        <v>150</v>
      </c>
      <c r="BK469" s="179">
        <f>SUM(BK470:BK492)</f>
        <v>0</v>
      </c>
    </row>
    <row r="470" spans="1:65" s="2" customFormat="1" ht="24.2" customHeight="1">
      <c r="A470" s="37"/>
      <c r="B470" s="38"/>
      <c r="C470" s="182" t="s">
        <v>573</v>
      </c>
      <c r="D470" s="182" t="s">
        <v>154</v>
      </c>
      <c r="E470" s="183" t="s">
        <v>574</v>
      </c>
      <c r="F470" s="184" t="s">
        <v>575</v>
      </c>
      <c r="G470" s="185" t="s">
        <v>446</v>
      </c>
      <c r="H470" s="186">
        <v>4</v>
      </c>
      <c r="I470" s="187"/>
      <c r="J470" s="188">
        <f>ROUND(I470*H470,2)</f>
        <v>0</v>
      </c>
      <c r="K470" s="189"/>
      <c r="L470" s="42"/>
      <c r="M470" s="190" t="s">
        <v>19</v>
      </c>
      <c r="N470" s="191" t="s">
        <v>41</v>
      </c>
      <c r="O470" s="67"/>
      <c r="P470" s="192">
        <f>O470*H470</f>
        <v>0</v>
      </c>
      <c r="Q470" s="192">
        <v>0.00084</v>
      </c>
      <c r="R470" s="192">
        <f>Q470*H470</f>
        <v>0.00336</v>
      </c>
      <c r="S470" s="192">
        <v>0</v>
      </c>
      <c r="T470" s="193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94" t="s">
        <v>168</v>
      </c>
      <c r="AT470" s="194" t="s">
        <v>154</v>
      </c>
      <c r="AU470" s="194" t="s">
        <v>79</v>
      </c>
      <c r="AY470" s="20" t="s">
        <v>150</v>
      </c>
      <c r="BE470" s="195">
        <f>IF(N470="základní",J470,0)</f>
        <v>0</v>
      </c>
      <c r="BF470" s="195">
        <f>IF(N470="snížená",J470,0)</f>
        <v>0</v>
      </c>
      <c r="BG470" s="195">
        <f>IF(N470="zákl. přenesená",J470,0)</f>
        <v>0</v>
      </c>
      <c r="BH470" s="195">
        <f>IF(N470="sníž. přenesená",J470,0)</f>
        <v>0</v>
      </c>
      <c r="BI470" s="195">
        <f>IF(N470="nulová",J470,0)</f>
        <v>0</v>
      </c>
      <c r="BJ470" s="20" t="s">
        <v>77</v>
      </c>
      <c r="BK470" s="195">
        <f>ROUND(I470*H470,2)</f>
        <v>0</v>
      </c>
      <c r="BL470" s="20" t="s">
        <v>168</v>
      </c>
      <c r="BM470" s="194" t="s">
        <v>576</v>
      </c>
    </row>
    <row r="471" spans="1:47" s="2" customFormat="1" ht="19.5">
      <c r="A471" s="37"/>
      <c r="B471" s="38"/>
      <c r="C471" s="39"/>
      <c r="D471" s="196" t="s">
        <v>161</v>
      </c>
      <c r="E471" s="39"/>
      <c r="F471" s="197" t="s">
        <v>577</v>
      </c>
      <c r="G471" s="39"/>
      <c r="H471" s="39"/>
      <c r="I471" s="198"/>
      <c r="J471" s="39"/>
      <c r="K471" s="39"/>
      <c r="L471" s="42"/>
      <c r="M471" s="199"/>
      <c r="N471" s="200"/>
      <c r="O471" s="67"/>
      <c r="P471" s="67"/>
      <c r="Q471" s="67"/>
      <c r="R471" s="67"/>
      <c r="S471" s="67"/>
      <c r="T471" s="68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20" t="s">
        <v>161</v>
      </c>
      <c r="AU471" s="20" t="s">
        <v>79</v>
      </c>
    </row>
    <row r="472" spans="1:47" s="2" customFormat="1" ht="12">
      <c r="A472" s="37"/>
      <c r="B472" s="38"/>
      <c r="C472" s="39"/>
      <c r="D472" s="201" t="s">
        <v>163</v>
      </c>
      <c r="E472" s="39"/>
      <c r="F472" s="202" t="s">
        <v>578</v>
      </c>
      <c r="G472" s="39"/>
      <c r="H472" s="39"/>
      <c r="I472" s="198"/>
      <c r="J472" s="39"/>
      <c r="K472" s="39"/>
      <c r="L472" s="42"/>
      <c r="M472" s="199"/>
      <c r="N472" s="200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20" t="s">
        <v>163</v>
      </c>
      <c r="AU472" s="20" t="s">
        <v>79</v>
      </c>
    </row>
    <row r="473" spans="2:51" s="13" customFormat="1" ht="12">
      <c r="B473" s="203"/>
      <c r="C473" s="204"/>
      <c r="D473" s="196" t="s">
        <v>165</v>
      </c>
      <c r="E473" s="205" t="s">
        <v>19</v>
      </c>
      <c r="F473" s="206" t="s">
        <v>579</v>
      </c>
      <c r="G473" s="204"/>
      <c r="H473" s="207">
        <v>4</v>
      </c>
      <c r="I473" s="208"/>
      <c r="J473" s="204"/>
      <c r="K473" s="204"/>
      <c r="L473" s="209"/>
      <c r="M473" s="210"/>
      <c r="N473" s="211"/>
      <c r="O473" s="211"/>
      <c r="P473" s="211"/>
      <c r="Q473" s="211"/>
      <c r="R473" s="211"/>
      <c r="S473" s="211"/>
      <c r="T473" s="212"/>
      <c r="AT473" s="213" t="s">
        <v>165</v>
      </c>
      <c r="AU473" s="213" t="s">
        <v>79</v>
      </c>
      <c r="AV473" s="13" t="s">
        <v>79</v>
      </c>
      <c r="AW473" s="13" t="s">
        <v>32</v>
      </c>
      <c r="AX473" s="13" t="s">
        <v>70</v>
      </c>
      <c r="AY473" s="213" t="s">
        <v>150</v>
      </c>
    </row>
    <row r="474" spans="2:51" s="14" customFormat="1" ht="12">
      <c r="B474" s="214"/>
      <c r="C474" s="215"/>
      <c r="D474" s="196" t="s">
        <v>165</v>
      </c>
      <c r="E474" s="216" t="s">
        <v>19</v>
      </c>
      <c r="F474" s="217" t="s">
        <v>167</v>
      </c>
      <c r="G474" s="215"/>
      <c r="H474" s="218">
        <v>4</v>
      </c>
      <c r="I474" s="219"/>
      <c r="J474" s="215"/>
      <c r="K474" s="215"/>
      <c r="L474" s="220"/>
      <c r="M474" s="221"/>
      <c r="N474" s="222"/>
      <c r="O474" s="222"/>
      <c r="P474" s="222"/>
      <c r="Q474" s="222"/>
      <c r="R474" s="222"/>
      <c r="S474" s="222"/>
      <c r="T474" s="223"/>
      <c r="AT474" s="224" t="s">
        <v>165</v>
      </c>
      <c r="AU474" s="224" t="s">
        <v>79</v>
      </c>
      <c r="AV474" s="14" t="s">
        <v>159</v>
      </c>
      <c r="AW474" s="14" t="s">
        <v>32</v>
      </c>
      <c r="AX474" s="14" t="s">
        <v>77</v>
      </c>
      <c r="AY474" s="224" t="s">
        <v>150</v>
      </c>
    </row>
    <row r="475" spans="1:65" s="2" customFormat="1" ht="16.5" customHeight="1">
      <c r="A475" s="37"/>
      <c r="B475" s="38"/>
      <c r="C475" s="182" t="s">
        <v>580</v>
      </c>
      <c r="D475" s="182" t="s">
        <v>154</v>
      </c>
      <c r="E475" s="183" t="s">
        <v>581</v>
      </c>
      <c r="F475" s="184" t="s">
        <v>582</v>
      </c>
      <c r="G475" s="185" t="s">
        <v>343</v>
      </c>
      <c r="H475" s="186">
        <v>2</v>
      </c>
      <c r="I475" s="187"/>
      <c r="J475" s="188">
        <f>ROUND(I475*H475,2)</f>
        <v>0</v>
      </c>
      <c r="K475" s="189"/>
      <c r="L475" s="42"/>
      <c r="M475" s="190" t="s">
        <v>19</v>
      </c>
      <c r="N475" s="191" t="s">
        <v>41</v>
      </c>
      <c r="O475" s="67"/>
      <c r="P475" s="192">
        <f>O475*H475</f>
        <v>0</v>
      </c>
      <c r="Q475" s="192">
        <v>0</v>
      </c>
      <c r="R475" s="192">
        <f>Q475*H475</f>
        <v>0</v>
      </c>
      <c r="S475" s="192">
        <v>0</v>
      </c>
      <c r="T475" s="193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194" t="s">
        <v>168</v>
      </c>
      <c r="AT475" s="194" t="s">
        <v>154</v>
      </c>
      <c r="AU475" s="194" t="s">
        <v>79</v>
      </c>
      <c r="AY475" s="20" t="s">
        <v>150</v>
      </c>
      <c r="BE475" s="195">
        <f>IF(N475="základní",J475,0)</f>
        <v>0</v>
      </c>
      <c r="BF475" s="195">
        <f>IF(N475="snížená",J475,0)</f>
        <v>0</v>
      </c>
      <c r="BG475" s="195">
        <f>IF(N475="zákl. přenesená",J475,0)</f>
        <v>0</v>
      </c>
      <c r="BH475" s="195">
        <f>IF(N475="sníž. přenesená",J475,0)</f>
        <v>0</v>
      </c>
      <c r="BI475" s="195">
        <f>IF(N475="nulová",J475,0)</f>
        <v>0</v>
      </c>
      <c r="BJ475" s="20" t="s">
        <v>77</v>
      </c>
      <c r="BK475" s="195">
        <f>ROUND(I475*H475,2)</f>
        <v>0</v>
      </c>
      <c r="BL475" s="20" t="s">
        <v>168</v>
      </c>
      <c r="BM475" s="194" t="s">
        <v>583</v>
      </c>
    </row>
    <row r="476" spans="1:47" s="2" customFormat="1" ht="19.5">
      <c r="A476" s="37"/>
      <c r="B476" s="38"/>
      <c r="C476" s="39"/>
      <c r="D476" s="196" t="s">
        <v>161</v>
      </c>
      <c r="E476" s="39"/>
      <c r="F476" s="197" t="s">
        <v>584</v>
      </c>
      <c r="G476" s="39"/>
      <c r="H476" s="39"/>
      <c r="I476" s="198"/>
      <c r="J476" s="39"/>
      <c r="K476" s="39"/>
      <c r="L476" s="42"/>
      <c r="M476" s="199"/>
      <c r="N476" s="200"/>
      <c r="O476" s="67"/>
      <c r="P476" s="67"/>
      <c r="Q476" s="67"/>
      <c r="R476" s="67"/>
      <c r="S476" s="67"/>
      <c r="T476" s="68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20" t="s">
        <v>161</v>
      </c>
      <c r="AU476" s="20" t="s">
        <v>79</v>
      </c>
    </row>
    <row r="477" spans="1:47" s="2" customFormat="1" ht="12">
      <c r="A477" s="37"/>
      <c r="B477" s="38"/>
      <c r="C477" s="39"/>
      <c r="D477" s="201" t="s">
        <v>163</v>
      </c>
      <c r="E477" s="39"/>
      <c r="F477" s="202" t="s">
        <v>585</v>
      </c>
      <c r="G477" s="39"/>
      <c r="H477" s="39"/>
      <c r="I477" s="198"/>
      <c r="J477" s="39"/>
      <c r="K477" s="39"/>
      <c r="L477" s="42"/>
      <c r="M477" s="199"/>
      <c r="N477" s="200"/>
      <c r="O477" s="67"/>
      <c r="P477" s="67"/>
      <c r="Q477" s="67"/>
      <c r="R477" s="67"/>
      <c r="S477" s="67"/>
      <c r="T477" s="68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20" t="s">
        <v>163</v>
      </c>
      <c r="AU477" s="20" t="s">
        <v>79</v>
      </c>
    </row>
    <row r="478" spans="2:51" s="13" customFormat="1" ht="12">
      <c r="B478" s="203"/>
      <c r="C478" s="204"/>
      <c r="D478" s="196" t="s">
        <v>165</v>
      </c>
      <c r="E478" s="205" t="s">
        <v>19</v>
      </c>
      <c r="F478" s="206" t="s">
        <v>347</v>
      </c>
      <c r="G478" s="204"/>
      <c r="H478" s="207">
        <v>2</v>
      </c>
      <c r="I478" s="208"/>
      <c r="J478" s="204"/>
      <c r="K478" s="204"/>
      <c r="L478" s="209"/>
      <c r="M478" s="210"/>
      <c r="N478" s="211"/>
      <c r="O478" s="211"/>
      <c r="P478" s="211"/>
      <c r="Q478" s="211"/>
      <c r="R478" s="211"/>
      <c r="S478" s="211"/>
      <c r="T478" s="212"/>
      <c r="AT478" s="213" t="s">
        <v>165</v>
      </c>
      <c r="AU478" s="213" t="s">
        <v>79</v>
      </c>
      <c r="AV478" s="13" t="s">
        <v>79</v>
      </c>
      <c r="AW478" s="13" t="s">
        <v>32</v>
      </c>
      <c r="AX478" s="13" t="s">
        <v>77</v>
      </c>
      <c r="AY478" s="213" t="s">
        <v>150</v>
      </c>
    </row>
    <row r="479" spans="1:65" s="2" customFormat="1" ht="24.2" customHeight="1">
      <c r="A479" s="37"/>
      <c r="B479" s="38"/>
      <c r="C479" s="182" t="s">
        <v>586</v>
      </c>
      <c r="D479" s="182" t="s">
        <v>154</v>
      </c>
      <c r="E479" s="183" t="s">
        <v>587</v>
      </c>
      <c r="F479" s="184" t="s">
        <v>588</v>
      </c>
      <c r="G479" s="185" t="s">
        <v>446</v>
      </c>
      <c r="H479" s="186">
        <v>4</v>
      </c>
      <c r="I479" s="187"/>
      <c r="J479" s="188">
        <f>ROUND(I479*H479,2)</f>
        <v>0</v>
      </c>
      <c r="K479" s="189"/>
      <c r="L479" s="42"/>
      <c r="M479" s="190" t="s">
        <v>19</v>
      </c>
      <c r="N479" s="191" t="s">
        <v>41</v>
      </c>
      <c r="O479" s="67"/>
      <c r="P479" s="192">
        <f>O479*H479</f>
        <v>0</v>
      </c>
      <c r="Q479" s="192">
        <v>0.00095</v>
      </c>
      <c r="R479" s="192">
        <f>Q479*H479</f>
        <v>0.0038</v>
      </c>
      <c r="S479" s="192">
        <v>0</v>
      </c>
      <c r="T479" s="193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94" t="s">
        <v>168</v>
      </c>
      <c r="AT479" s="194" t="s">
        <v>154</v>
      </c>
      <c r="AU479" s="194" t="s">
        <v>79</v>
      </c>
      <c r="AY479" s="20" t="s">
        <v>150</v>
      </c>
      <c r="BE479" s="195">
        <f>IF(N479="základní",J479,0)</f>
        <v>0</v>
      </c>
      <c r="BF479" s="195">
        <f>IF(N479="snížená",J479,0)</f>
        <v>0</v>
      </c>
      <c r="BG479" s="195">
        <f>IF(N479="zákl. přenesená",J479,0)</f>
        <v>0</v>
      </c>
      <c r="BH479" s="195">
        <f>IF(N479="sníž. přenesená",J479,0)</f>
        <v>0</v>
      </c>
      <c r="BI479" s="195">
        <f>IF(N479="nulová",J479,0)</f>
        <v>0</v>
      </c>
      <c r="BJ479" s="20" t="s">
        <v>77</v>
      </c>
      <c r="BK479" s="195">
        <f>ROUND(I479*H479,2)</f>
        <v>0</v>
      </c>
      <c r="BL479" s="20" t="s">
        <v>168</v>
      </c>
      <c r="BM479" s="194" t="s">
        <v>589</v>
      </c>
    </row>
    <row r="480" spans="1:47" s="2" customFormat="1" ht="29.25">
      <c r="A480" s="37"/>
      <c r="B480" s="38"/>
      <c r="C480" s="39"/>
      <c r="D480" s="196" t="s">
        <v>161</v>
      </c>
      <c r="E480" s="39"/>
      <c r="F480" s="197" t="s">
        <v>590</v>
      </c>
      <c r="G480" s="39"/>
      <c r="H480" s="39"/>
      <c r="I480" s="198"/>
      <c r="J480" s="39"/>
      <c r="K480" s="39"/>
      <c r="L480" s="42"/>
      <c r="M480" s="199"/>
      <c r="N480" s="200"/>
      <c r="O480" s="67"/>
      <c r="P480" s="67"/>
      <c r="Q480" s="67"/>
      <c r="R480" s="67"/>
      <c r="S480" s="67"/>
      <c r="T480" s="68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20" t="s">
        <v>161</v>
      </c>
      <c r="AU480" s="20" t="s">
        <v>79</v>
      </c>
    </row>
    <row r="481" spans="1:47" s="2" customFormat="1" ht="12">
      <c r="A481" s="37"/>
      <c r="B481" s="38"/>
      <c r="C481" s="39"/>
      <c r="D481" s="201" t="s">
        <v>163</v>
      </c>
      <c r="E481" s="39"/>
      <c r="F481" s="202" t="s">
        <v>591</v>
      </c>
      <c r="G481" s="39"/>
      <c r="H481" s="39"/>
      <c r="I481" s="198"/>
      <c r="J481" s="39"/>
      <c r="K481" s="39"/>
      <c r="L481" s="42"/>
      <c r="M481" s="199"/>
      <c r="N481" s="200"/>
      <c r="O481" s="67"/>
      <c r="P481" s="67"/>
      <c r="Q481" s="67"/>
      <c r="R481" s="67"/>
      <c r="S481" s="67"/>
      <c r="T481" s="68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20" t="s">
        <v>163</v>
      </c>
      <c r="AU481" s="20" t="s">
        <v>79</v>
      </c>
    </row>
    <row r="482" spans="2:51" s="13" customFormat="1" ht="12">
      <c r="B482" s="203"/>
      <c r="C482" s="204"/>
      <c r="D482" s="196" t="s">
        <v>165</v>
      </c>
      <c r="E482" s="205" t="s">
        <v>19</v>
      </c>
      <c r="F482" s="206" t="s">
        <v>158</v>
      </c>
      <c r="G482" s="204"/>
      <c r="H482" s="207">
        <v>4</v>
      </c>
      <c r="I482" s="208"/>
      <c r="J482" s="204"/>
      <c r="K482" s="204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165</v>
      </c>
      <c r="AU482" s="213" t="s">
        <v>79</v>
      </c>
      <c r="AV482" s="13" t="s">
        <v>79</v>
      </c>
      <c r="AW482" s="13" t="s">
        <v>32</v>
      </c>
      <c r="AX482" s="13" t="s">
        <v>77</v>
      </c>
      <c r="AY482" s="213" t="s">
        <v>150</v>
      </c>
    </row>
    <row r="483" spans="1:65" s="2" customFormat="1" ht="21.75" customHeight="1">
      <c r="A483" s="37"/>
      <c r="B483" s="38"/>
      <c r="C483" s="182" t="s">
        <v>592</v>
      </c>
      <c r="D483" s="182" t="s">
        <v>154</v>
      </c>
      <c r="E483" s="183" t="s">
        <v>593</v>
      </c>
      <c r="F483" s="184" t="s">
        <v>594</v>
      </c>
      <c r="G483" s="185" t="s">
        <v>446</v>
      </c>
      <c r="H483" s="186">
        <v>4</v>
      </c>
      <c r="I483" s="187"/>
      <c r="J483" s="188">
        <f>ROUND(I483*H483,2)</f>
        <v>0</v>
      </c>
      <c r="K483" s="189"/>
      <c r="L483" s="42"/>
      <c r="M483" s="190" t="s">
        <v>19</v>
      </c>
      <c r="N483" s="191" t="s">
        <v>41</v>
      </c>
      <c r="O483" s="67"/>
      <c r="P483" s="192">
        <f>O483*H483</f>
        <v>0</v>
      </c>
      <c r="Q483" s="192">
        <v>1E-05</v>
      </c>
      <c r="R483" s="192">
        <f>Q483*H483</f>
        <v>4E-05</v>
      </c>
      <c r="S483" s="192">
        <v>0</v>
      </c>
      <c r="T483" s="193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94" t="s">
        <v>168</v>
      </c>
      <c r="AT483" s="194" t="s">
        <v>154</v>
      </c>
      <c r="AU483" s="194" t="s">
        <v>79</v>
      </c>
      <c r="AY483" s="20" t="s">
        <v>150</v>
      </c>
      <c r="BE483" s="195">
        <f>IF(N483="základní",J483,0)</f>
        <v>0</v>
      </c>
      <c r="BF483" s="195">
        <f>IF(N483="snížená",J483,0)</f>
        <v>0</v>
      </c>
      <c r="BG483" s="195">
        <f>IF(N483="zákl. přenesená",J483,0)</f>
        <v>0</v>
      </c>
      <c r="BH483" s="195">
        <f>IF(N483="sníž. přenesená",J483,0)</f>
        <v>0</v>
      </c>
      <c r="BI483" s="195">
        <f>IF(N483="nulová",J483,0)</f>
        <v>0</v>
      </c>
      <c r="BJ483" s="20" t="s">
        <v>77</v>
      </c>
      <c r="BK483" s="195">
        <f>ROUND(I483*H483,2)</f>
        <v>0</v>
      </c>
      <c r="BL483" s="20" t="s">
        <v>168</v>
      </c>
      <c r="BM483" s="194" t="s">
        <v>595</v>
      </c>
    </row>
    <row r="484" spans="1:47" s="2" customFormat="1" ht="19.5">
      <c r="A484" s="37"/>
      <c r="B484" s="38"/>
      <c r="C484" s="39"/>
      <c r="D484" s="196" t="s">
        <v>161</v>
      </c>
      <c r="E484" s="39"/>
      <c r="F484" s="197" t="s">
        <v>596</v>
      </c>
      <c r="G484" s="39"/>
      <c r="H484" s="39"/>
      <c r="I484" s="198"/>
      <c r="J484" s="39"/>
      <c r="K484" s="39"/>
      <c r="L484" s="42"/>
      <c r="M484" s="199"/>
      <c r="N484" s="200"/>
      <c r="O484" s="67"/>
      <c r="P484" s="67"/>
      <c r="Q484" s="67"/>
      <c r="R484" s="67"/>
      <c r="S484" s="67"/>
      <c r="T484" s="68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20" t="s">
        <v>161</v>
      </c>
      <c r="AU484" s="20" t="s">
        <v>79</v>
      </c>
    </row>
    <row r="485" spans="1:47" s="2" customFormat="1" ht="12">
      <c r="A485" s="37"/>
      <c r="B485" s="38"/>
      <c r="C485" s="39"/>
      <c r="D485" s="201" t="s">
        <v>163</v>
      </c>
      <c r="E485" s="39"/>
      <c r="F485" s="202" t="s">
        <v>597</v>
      </c>
      <c r="G485" s="39"/>
      <c r="H485" s="39"/>
      <c r="I485" s="198"/>
      <c r="J485" s="39"/>
      <c r="K485" s="39"/>
      <c r="L485" s="42"/>
      <c r="M485" s="199"/>
      <c r="N485" s="200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20" t="s">
        <v>163</v>
      </c>
      <c r="AU485" s="20" t="s">
        <v>79</v>
      </c>
    </row>
    <row r="486" spans="2:51" s="13" customFormat="1" ht="12">
      <c r="B486" s="203"/>
      <c r="C486" s="204"/>
      <c r="D486" s="196" t="s">
        <v>165</v>
      </c>
      <c r="E486" s="205" t="s">
        <v>19</v>
      </c>
      <c r="F486" s="206" t="s">
        <v>158</v>
      </c>
      <c r="G486" s="204"/>
      <c r="H486" s="207">
        <v>4</v>
      </c>
      <c r="I486" s="208"/>
      <c r="J486" s="204"/>
      <c r="K486" s="204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165</v>
      </c>
      <c r="AU486" s="213" t="s">
        <v>79</v>
      </c>
      <c r="AV486" s="13" t="s">
        <v>79</v>
      </c>
      <c r="AW486" s="13" t="s">
        <v>32</v>
      </c>
      <c r="AX486" s="13" t="s">
        <v>77</v>
      </c>
      <c r="AY486" s="213" t="s">
        <v>150</v>
      </c>
    </row>
    <row r="487" spans="1:65" s="2" customFormat="1" ht="24.2" customHeight="1">
      <c r="A487" s="37"/>
      <c r="B487" s="38"/>
      <c r="C487" s="182" t="s">
        <v>598</v>
      </c>
      <c r="D487" s="182" t="s">
        <v>154</v>
      </c>
      <c r="E487" s="183" t="s">
        <v>599</v>
      </c>
      <c r="F487" s="184" t="s">
        <v>600</v>
      </c>
      <c r="G487" s="185" t="s">
        <v>197</v>
      </c>
      <c r="H487" s="186">
        <v>0.007</v>
      </c>
      <c r="I487" s="187"/>
      <c r="J487" s="188">
        <f>ROUND(I487*H487,2)</f>
        <v>0</v>
      </c>
      <c r="K487" s="189"/>
      <c r="L487" s="42"/>
      <c r="M487" s="190" t="s">
        <v>19</v>
      </c>
      <c r="N487" s="191" t="s">
        <v>41</v>
      </c>
      <c r="O487" s="67"/>
      <c r="P487" s="192">
        <f>O487*H487</f>
        <v>0</v>
      </c>
      <c r="Q487" s="192">
        <v>0</v>
      </c>
      <c r="R487" s="192">
        <f>Q487*H487</f>
        <v>0</v>
      </c>
      <c r="S487" s="192">
        <v>0</v>
      </c>
      <c r="T487" s="193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4" t="s">
        <v>168</v>
      </c>
      <c r="AT487" s="194" t="s">
        <v>154</v>
      </c>
      <c r="AU487" s="194" t="s">
        <v>79</v>
      </c>
      <c r="AY487" s="20" t="s">
        <v>150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20" t="s">
        <v>77</v>
      </c>
      <c r="BK487" s="195">
        <f>ROUND(I487*H487,2)</f>
        <v>0</v>
      </c>
      <c r="BL487" s="20" t="s">
        <v>168</v>
      </c>
      <c r="BM487" s="194" t="s">
        <v>601</v>
      </c>
    </row>
    <row r="488" spans="1:47" s="2" customFormat="1" ht="29.25">
      <c r="A488" s="37"/>
      <c r="B488" s="38"/>
      <c r="C488" s="39"/>
      <c r="D488" s="196" t="s">
        <v>161</v>
      </c>
      <c r="E488" s="39"/>
      <c r="F488" s="197" t="s">
        <v>602</v>
      </c>
      <c r="G488" s="39"/>
      <c r="H488" s="39"/>
      <c r="I488" s="198"/>
      <c r="J488" s="39"/>
      <c r="K488" s="39"/>
      <c r="L488" s="42"/>
      <c r="M488" s="199"/>
      <c r="N488" s="200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161</v>
      </c>
      <c r="AU488" s="20" t="s">
        <v>79</v>
      </c>
    </row>
    <row r="489" spans="1:47" s="2" customFormat="1" ht="12">
      <c r="A489" s="37"/>
      <c r="B489" s="38"/>
      <c r="C489" s="39"/>
      <c r="D489" s="201" t="s">
        <v>163</v>
      </c>
      <c r="E489" s="39"/>
      <c r="F489" s="202" t="s">
        <v>603</v>
      </c>
      <c r="G489" s="39"/>
      <c r="H489" s="39"/>
      <c r="I489" s="198"/>
      <c r="J489" s="39"/>
      <c r="K489" s="39"/>
      <c r="L489" s="42"/>
      <c r="M489" s="199"/>
      <c r="N489" s="200"/>
      <c r="O489" s="67"/>
      <c r="P489" s="67"/>
      <c r="Q489" s="67"/>
      <c r="R489" s="67"/>
      <c r="S489" s="67"/>
      <c r="T489" s="68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20" t="s">
        <v>163</v>
      </c>
      <c r="AU489" s="20" t="s">
        <v>79</v>
      </c>
    </row>
    <row r="490" spans="1:65" s="2" customFormat="1" ht="24.2" customHeight="1">
      <c r="A490" s="37"/>
      <c r="B490" s="38"/>
      <c r="C490" s="182" t="s">
        <v>265</v>
      </c>
      <c r="D490" s="182" t="s">
        <v>154</v>
      </c>
      <c r="E490" s="183" t="s">
        <v>604</v>
      </c>
      <c r="F490" s="184" t="s">
        <v>605</v>
      </c>
      <c r="G490" s="185" t="s">
        <v>197</v>
      </c>
      <c r="H490" s="186">
        <v>0.007</v>
      </c>
      <c r="I490" s="187"/>
      <c r="J490" s="188">
        <f>ROUND(I490*H490,2)</f>
        <v>0</v>
      </c>
      <c r="K490" s="189"/>
      <c r="L490" s="42"/>
      <c r="M490" s="190" t="s">
        <v>19</v>
      </c>
      <c r="N490" s="191" t="s">
        <v>41</v>
      </c>
      <c r="O490" s="67"/>
      <c r="P490" s="192">
        <f>O490*H490</f>
        <v>0</v>
      </c>
      <c r="Q490" s="192">
        <v>0</v>
      </c>
      <c r="R490" s="192">
        <f>Q490*H490</f>
        <v>0</v>
      </c>
      <c r="S490" s="192">
        <v>0</v>
      </c>
      <c r="T490" s="193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94" t="s">
        <v>168</v>
      </c>
      <c r="AT490" s="194" t="s">
        <v>154</v>
      </c>
      <c r="AU490" s="194" t="s">
        <v>79</v>
      </c>
      <c r="AY490" s="20" t="s">
        <v>150</v>
      </c>
      <c r="BE490" s="195">
        <f>IF(N490="základní",J490,0)</f>
        <v>0</v>
      </c>
      <c r="BF490" s="195">
        <f>IF(N490="snížená",J490,0)</f>
        <v>0</v>
      </c>
      <c r="BG490" s="195">
        <f>IF(N490="zákl. přenesená",J490,0)</f>
        <v>0</v>
      </c>
      <c r="BH490" s="195">
        <f>IF(N490="sníž. přenesená",J490,0)</f>
        <v>0</v>
      </c>
      <c r="BI490" s="195">
        <f>IF(N490="nulová",J490,0)</f>
        <v>0</v>
      </c>
      <c r="BJ490" s="20" t="s">
        <v>77</v>
      </c>
      <c r="BK490" s="195">
        <f>ROUND(I490*H490,2)</f>
        <v>0</v>
      </c>
      <c r="BL490" s="20" t="s">
        <v>168</v>
      </c>
      <c r="BM490" s="194" t="s">
        <v>606</v>
      </c>
    </row>
    <row r="491" spans="1:47" s="2" customFormat="1" ht="29.25">
      <c r="A491" s="37"/>
      <c r="B491" s="38"/>
      <c r="C491" s="39"/>
      <c r="D491" s="196" t="s">
        <v>161</v>
      </c>
      <c r="E491" s="39"/>
      <c r="F491" s="197" t="s">
        <v>607</v>
      </c>
      <c r="G491" s="39"/>
      <c r="H491" s="39"/>
      <c r="I491" s="198"/>
      <c r="J491" s="39"/>
      <c r="K491" s="39"/>
      <c r="L491" s="42"/>
      <c r="M491" s="199"/>
      <c r="N491" s="200"/>
      <c r="O491" s="67"/>
      <c r="P491" s="67"/>
      <c r="Q491" s="67"/>
      <c r="R491" s="67"/>
      <c r="S491" s="67"/>
      <c r="T491" s="68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20" t="s">
        <v>161</v>
      </c>
      <c r="AU491" s="20" t="s">
        <v>79</v>
      </c>
    </row>
    <row r="492" spans="1:47" s="2" customFormat="1" ht="12">
      <c r="A492" s="37"/>
      <c r="B492" s="38"/>
      <c r="C492" s="39"/>
      <c r="D492" s="201" t="s">
        <v>163</v>
      </c>
      <c r="E492" s="39"/>
      <c r="F492" s="202" t="s">
        <v>608</v>
      </c>
      <c r="G492" s="39"/>
      <c r="H492" s="39"/>
      <c r="I492" s="198"/>
      <c r="J492" s="39"/>
      <c r="K492" s="39"/>
      <c r="L492" s="42"/>
      <c r="M492" s="199"/>
      <c r="N492" s="200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163</v>
      </c>
      <c r="AU492" s="20" t="s">
        <v>79</v>
      </c>
    </row>
    <row r="493" spans="2:63" s="12" customFormat="1" ht="22.9" customHeight="1">
      <c r="B493" s="166"/>
      <c r="C493" s="167"/>
      <c r="D493" s="168" t="s">
        <v>69</v>
      </c>
      <c r="E493" s="180" t="s">
        <v>609</v>
      </c>
      <c r="F493" s="180" t="s">
        <v>610</v>
      </c>
      <c r="G493" s="167"/>
      <c r="H493" s="167"/>
      <c r="I493" s="170"/>
      <c r="J493" s="181">
        <f>BK493</f>
        <v>0</v>
      </c>
      <c r="K493" s="167"/>
      <c r="L493" s="172"/>
      <c r="M493" s="173"/>
      <c r="N493" s="174"/>
      <c r="O493" s="174"/>
      <c r="P493" s="175">
        <f>SUM(P494:P509)</f>
        <v>0</v>
      </c>
      <c r="Q493" s="174"/>
      <c r="R493" s="175">
        <f>SUM(R494:R509)</f>
        <v>0.0033</v>
      </c>
      <c r="S493" s="174"/>
      <c r="T493" s="176">
        <f>SUM(T494:T509)</f>
        <v>0.02032</v>
      </c>
      <c r="AR493" s="177" t="s">
        <v>79</v>
      </c>
      <c r="AT493" s="178" t="s">
        <v>69</v>
      </c>
      <c r="AU493" s="178" t="s">
        <v>77</v>
      </c>
      <c r="AY493" s="177" t="s">
        <v>150</v>
      </c>
      <c r="BK493" s="179">
        <f>SUM(BK494:BK509)</f>
        <v>0</v>
      </c>
    </row>
    <row r="494" spans="1:65" s="2" customFormat="1" ht="16.5" customHeight="1">
      <c r="A494" s="37"/>
      <c r="B494" s="38"/>
      <c r="C494" s="182" t="s">
        <v>611</v>
      </c>
      <c r="D494" s="182" t="s">
        <v>154</v>
      </c>
      <c r="E494" s="183" t="s">
        <v>612</v>
      </c>
      <c r="F494" s="184" t="s">
        <v>613</v>
      </c>
      <c r="G494" s="185" t="s">
        <v>614</v>
      </c>
      <c r="H494" s="186">
        <v>1</v>
      </c>
      <c r="I494" s="187"/>
      <c r="J494" s="188">
        <f>ROUND(I494*H494,2)</f>
        <v>0</v>
      </c>
      <c r="K494" s="189"/>
      <c r="L494" s="42"/>
      <c r="M494" s="190" t="s">
        <v>19</v>
      </c>
      <c r="N494" s="191" t="s">
        <v>41</v>
      </c>
      <c r="O494" s="67"/>
      <c r="P494" s="192">
        <f>O494*H494</f>
        <v>0</v>
      </c>
      <c r="Q494" s="192">
        <v>0</v>
      </c>
      <c r="R494" s="192">
        <f>Q494*H494</f>
        <v>0</v>
      </c>
      <c r="S494" s="192">
        <v>0.01946</v>
      </c>
      <c r="T494" s="193">
        <f>S494*H494</f>
        <v>0.01946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194" t="s">
        <v>168</v>
      </c>
      <c r="AT494" s="194" t="s">
        <v>154</v>
      </c>
      <c r="AU494" s="194" t="s">
        <v>79</v>
      </c>
      <c r="AY494" s="20" t="s">
        <v>150</v>
      </c>
      <c r="BE494" s="195">
        <f>IF(N494="základní",J494,0)</f>
        <v>0</v>
      </c>
      <c r="BF494" s="195">
        <f>IF(N494="snížená",J494,0)</f>
        <v>0</v>
      </c>
      <c r="BG494" s="195">
        <f>IF(N494="zákl. přenesená",J494,0)</f>
        <v>0</v>
      </c>
      <c r="BH494" s="195">
        <f>IF(N494="sníž. přenesená",J494,0)</f>
        <v>0</v>
      </c>
      <c r="BI494" s="195">
        <f>IF(N494="nulová",J494,0)</f>
        <v>0</v>
      </c>
      <c r="BJ494" s="20" t="s">
        <v>77</v>
      </c>
      <c r="BK494" s="195">
        <f>ROUND(I494*H494,2)</f>
        <v>0</v>
      </c>
      <c r="BL494" s="20" t="s">
        <v>168</v>
      </c>
      <c r="BM494" s="194" t="s">
        <v>615</v>
      </c>
    </row>
    <row r="495" spans="1:47" s="2" customFormat="1" ht="12">
      <c r="A495" s="37"/>
      <c r="B495" s="38"/>
      <c r="C495" s="39"/>
      <c r="D495" s="196" t="s">
        <v>161</v>
      </c>
      <c r="E495" s="39"/>
      <c r="F495" s="197" t="s">
        <v>616</v>
      </c>
      <c r="G495" s="39"/>
      <c r="H495" s="39"/>
      <c r="I495" s="198"/>
      <c r="J495" s="39"/>
      <c r="K495" s="39"/>
      <c r="L495" s="42"/>
      <c r="M495" s="199"/>
      <c r="N495" s="200"/>
      <c r="O495" s="67"/>
      <c r="P495" s="67"/>
      <c r="Q495" s="67"/>
      <c r="R495" s="67"/>
      <c r="S495" s="67"/>
      <c r="T495" s="68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T495" s="20" t="s">
        <v>161</v>
      </c>
      <c r="AU495" s="20" t="s">
        <v>79</v>
      </c>
    </row>
    <row r="496" spans="1:47" s="2" customFormat="1" ht="12">
      <c r="A496" s="37"/>
      <c r="B496" s="38"/>
      <c r="C496" s="39"/>
      <c r="D496" s="201" t="s">
        <v>163</v>
      </c>
      <c r="E496" s="39"/>
      <c r="F496" s="202" t="s">
        <v>617</v>
      </c>
      <c r="G496" s="39"/>
      <c r="H496" s="39"/>
      <c r="I496" s="198"/>
      <c r="J496" s="39"/>
      <c r="K496" s="39"/>
      <c r="L496" s="42"/>
      <c r="M496" s="199"/>
      <c r="N496" s="200"/>
      <c r="O496" s="67"/>
      <c r="P496" s="67"/>
      <c r="Q496" s="67"/>
      <c r="R496" s="67"/>
      <c r="S496" s="67"/>
      <c r="T496" s="68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20" t="s">
        <v>163</v>
      </c>
      <c r="AU496" s="20" t="s">
        <v>79</v>
      </c>
    </row>
    <row r="497" spans="2:51" s="13" customFormat="1" ht="12">
      <c r="B497" s="203"/>
      <c r="C497" s="204"/>
      <c r="D497" s="196" t="s">
        <v>165</v>
      </c>
      <c r="E497" s="205" t="s">
        <v>19</v>
      </c>
      <c r="F497" s="206" t="s">
        <v>77</v>
      </c>
      <c r="G497" s="204"/>
      <c r="H497" s="207">
        <v>1</v>
      </c>
      <c r="I497" s="208"/>
      <c r="J497" s="204"/>
      <c r="K497" s="204"/>
      <c r="L497" s="209"/>
      <c r="M497" s="210"/>
      <c r="N497" s="211"/>
      <c r="O497" s="211"/>
      <c r="P497" s="211"/>
      <c r="Q497" s="211"/>
      <c r="R497" s="211"/>
      <c r="S497" s="211"/>
      <c r="T497" s="212"/>
      <c r="AT497" s="213" t="s">
        <v>165</v>
      </c>
      <c r="AU497" s="213" t="s">
        <v>79</v>
      </c>
      <c r="AV497" s="13" t="s">
        <v>79</v>
      </c>
      <c r="AW497" s="13" t="s">
        <v>32</v>
      </c>
      <c r="AX497" s="13" t="s">
        <v>77</v>
      </c>
      <c r="AY497" s="213" t="s">
        <v>150</v>
      </c>
    </row>
    <row r="498" spans="1:65" s="2" customFormat="1" ht="16.5" customHeight="1">
      <c r="A498" s="37"/>
      <c r="B498" s="38"/>
      <c r="C498" s="182" t="s">
        <v>319</v>
      </c>
      <c r="D498" s="182" t="s">
        <v>154</v>
      </c>
      <c r="E498" s="183" t="s">
        <v>618</v>
      </c>
      <c r="F498" s="184" t="s">
        <v>619</v>
      </c>
      <c r="G498" s="185" t="s">
        <v>614</v>
      </c>
      <c r="H498" s="186">
        <v>1</v>
      </c>
      <c r="I498" s="187"/>
      <c r="J498" s="188">
        <f>ROUND(I498*H498,2)</f>
        <v>0</v>
      </c>
      <c r="K498" s="189"/>
      <c r="L498" s="42"/>
      <c r="M498" s="190" t="s">
        <v>19</v>
      </c>
      <c r="N498" s="191" t="s">
        <v>41</v>
      </c>
      <c r="O498" s="67"/>
      <c r="P498" s="192">
        <f>O498*H498</f>
        <v>0</v>
      </c>
      <c r="Q498" s="192">
        <v>0.00326</v>
      </c>
      <c r="R498" s="192">
        <f>Q498*H498</f>
        <v>0.00326</v>
      </c>
      <c r="S498" s="192">
        <v>0</v>
      </c>
      <c r="T498" s="193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194" t="s">
        <v>168</v>
      </c>
      <c r="AT498" s="194" t="s">
        <v>154</v>
      </c>
      <c r="AU498" s="194" t="s">
        <v>79</v>
      </c>
      <c r="AY498" s="20" t="s">
        <v>150</v>
      </c>
      <c r="BE498" s="195">
        <f>IF(N498="základní",J498,0)</f>
        <v>0</v>
      </c>
      <c r="BF498" s="195">
        <f>IF(N498="snížená",J498,0)</f>
        <v>0</v>
      </c>
      <c r="BG498" s="195">
        <f>IF(N498="zákl. přenesená",J498,0)</f>
        <v>0</v>
      </c>
      <c r="BH498" s="195">
        <f>IF(N498="sníž. přenesená",J498,0)</f>
        <v>0</v>
      </c>
      <c r="BI498" s="195">
        <f>IF(N498="nulová",J498,0)</f>
        <v>0</v>
      </c>
      <c r="BJ498" s="20" t="s">
        <v>77</v>
      </c>
      <c r="BK498" s="195">
        <f>ROUND(I498*H498,2)</f>
        <v>0</v>
      </c>
      <c r="BL498" s="20" t="s">
        <v>168</v>
      </c>
      <c r="BM498" s="194" t="s">
        <v>620</v>
      </c>
    </row>
    <row r="499" spans="1:47" s="2" customFormat="1" ht="12">
      <c r="A499" s="37"/>
      <c r="B499" s="38"/>
      <c r="C499" s="39"/>
      <c r="D499" s="196" t="s">
        <v>161</v>
      </c>
      <c r="E499" s="39"/>
      <c r="F499" s="197" t="s">
        <v>621</v>
      </c>
      <c r="G499" s="39"/>
      <c r="H499" s="39"/>
      <c r="I499" s="198"/>
      <c r="J499" s="39"/>
      <c r="K499" s="39"/>
      <c r="L499" s="42"/>
      <c r="M499" s="199"/>
      <c r="N499" s="200"/>
      <c r="O499" s="67"/>
      <c r="P499" s="67"/>
      <c r="Q499" s="67"/>
      <c r="R499" s="67"/>
      <c r="S499" s="67"/>
      <c r="T499" s="68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20" t="s">
        <v>161</v>
      </c>
      <c r="AU499" s="20" t="s">
        <v>79</v>
      </c>
    </row>
    <row r="500" spans="1:47" s="2" customFormat="1" ht="12">
      <c r="A500" s="37"/>
      <c r="B500" s="38"/>
      <c r="C500" s="39"/>
      <c r="D500" s="201" t="s">
        <v>163</v>
      </c>
      <c r="E500" s="39"/>
      <c r="F500" s="202" t="s">
        <v>622</v>
      </c>
      <c r="G500" s="39"/>
      <c r="H500" s="39"/>
      <c r="I500" s="198"/>
      <c r="J500" s="39"/>
      <c r="K500" s="39"/>
      <c r="L500" s="42"/>
      <c r="M500" s="199"/>
      <c r="N500" s="200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163</v>
      </c>
      <c r="AU500" s="20" t="s">
        <v>79</v>
      </c>
    </row>
    <row r="501" spans="2:51" s="13" customFormat="1" ht="12">
      <c r="B501" s="203"/>
      <c r="C501" s="204"/>
      <c r="D501" s="196" t="s">
        <v>165</v>
      </c>
      <c r="E501" s="205" t="s">
        <v>19</v>
      </c>
      <c r="F501" s="206" t="s">
        <v>77</v>
      </c>
      <c r="G501" s="204"/>
      <c r="H501" s="207">
        <v>1</v>
      </c>
      <c r="I501" s="208"/>
      <c r="J501" s="204"/>
      <c r="K501" s="204"/>
      <c r="L501" s="209"/>
      <c r="M501" s="210"/>
      <c r="N501" s="211"/>
      <c r="O501" s="211"/>
      <c r="P501" s="211"/>
      <c r="Q501" s="211"/>
      <c r="R501" s="211"/>
      <c r="S501" s="211"/>
      <c r="T501" s="212"/>
      <c r="AT501" s="213" t="s">
        <v>165</v>
      </c>
      <c r="AU501" s="213" t="s">
        <v>79</v>
      </c>
      <c r="AV501" s="13" t="s">
        <v>79</v>
      </c>
      <c r="AW501" s="13" t="s">
        <v>32</v>
      </c>
      <c r="AX501" s="13" t="s">
        <v>77</v>
      </c>
      <c r="AY501" s="213" t="s">
        <v>150</v>
      </c>
    </row>
    <row r="502" spans="1:65" s="2" customFormat="1" ht="16.5" customHeight="1">
      <c r="A502" s="37"/>
      <c r="B502" s="38"/>
      <c r="C502" s="182" t="s">
        <v>623</v>
      </c>
      <c r="D502" s="182" t="s">
        <v>154</v>
      </c>
      <c r="E502" s="183" t="s">
        <v>624</v>
      </c>
      <c r="F502" s="184" t="s">
        <v>625</v>
      </c>
      <c r="G502" s="185" t="s">
        <v>614</v>
      </c>
      <c r="H502" s="186">
        <v>1</v>
      </c>
      <c r="I502" s="187"/>
      <c r="J502" s="188">
        <f>ROUND(I502*H502,2)</f>
        <v>0</v>
      </c>
      <c r="K502" s="189"/>
      <c r="L502" s="42"/>
      <c r="M502" s="190" t="s">
        <v>19</v>
      </c>
      <c r="N502" s="191" t="s">
        <v>41</v>
      </c>
      <c r="O502" s="67"/>
      <c r="P502" s="192">
        <f>O502*H502</f>
        <v>0</v>
      </c>
      <c r="Q502" s="192">
        <v>0</v>
      </c>
      <c r="R502" s="192">
        <f>Q502*H502</f>
        <v>0</v>
      </c>
      <c r="S502" s="192">
        <v>0.00086</v>
      </c>
      <c r="T502" s="193">
        <f>S502*H502</f>
        <v>0.00086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94" t="s">
        <v>168</v>
      </c>
      <c r="AT502" s="194" t="s">
        <v>154</v>
      </c>
      <c r="AU502" s="194" t="s">
        <v>79</v>
      </c>
      <c r="AY502" s="20" t="s">
        <v>150</v>
      </c>
      <c r="BE502" s="195">
        <f>IF(N502="základní",J502,0)</f>
        <v>0</v>
      </c>
      <c r="BF502" s="195">
        <f>IF(N502="snížená",J502,0)</f>
        <v>0</v>
      </c>
      <c r="BG502" s="195">
        <f>IF(N502="zákl. přenesená",J502,0)</f>
        <v>0</v>
      </c>
      <c r="BH502" s="195">
        <f>IF(N502="sníž. přenesená",J502,0)</f>
        <v>0</v>
      </c>
      <c r="BI502" s="195">
        <f>IF(N502="nulová",J502,0)</f>
        <v>0</v>
      </c>
      <c r="BJ502" s="20" t="s">
        <v>77</v>
      </c>
      <c r="BK502" s="195">
        <f>ROUND(I502*H502,2)</f>
        <v>0</v>
      </c>
      <c r="BL502" s="20" t="s">
        <v>168</v>
      </c>
      <c r="BM502" s="194" t="s">
        <v>626</v>
      </c>
    </row>
    <row r="503" spans="1:47" s="2" customFormat="1" ht="12">
      <c r="A503" s="37"/>
      <c r="B503" s="38"/>
      <c r="C503" s="39"/>
      <c r="D503" s="196" t="s">
        <v>161</v>
      </c>
      <c r="E503" s="39"/>
      <c r="F503" s="197" t="s">
        <v>627</v>
      </c>
      <c r="G503" s="39"/>
      <c r="H503" s="39"/>
      <c r="I503" s="198"/>
      <c r="J503" s="39"/>
      <c r="K503" s="39"/>
      <c r="L503" s="42"/>
      <c r="M503" s="199"/>
      <c r="N503" s="200"/>
      <c r="O503" s="67"/>
      <c r="P503" s="67"/>
      <c r="Q503" s="67"/>
      <c r="R503" s="67"/>
      <c r="S503" s="67"/>
      <c r="T503" s="68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20" t="s">
        <v>161</v>
      </c>
      <c r="AU503" s="20" t="s">
        <v>79</v>
      </c>
    </row>
    <row r="504" spans="1:47" s="2" customFormat="1" ht="12">
      <c r="A504" s="37"/>
      <c r="B504" s="38"/>
      <c r="C504" s="39"/>
      <c r="D504" s="201" t="s">
        <v>163</v>
      </c>
      <c r="E504" s="39"/>
      <c r="F504" s="202" t="s">
        <v>628</v>
      </c>
      <c r="G504" s="39"/>
      <c r="H504" s="39"/>
      <c r="I504" s="198"/>
      <c r="J504" s="39"/>
      <c r="K504" s="39"/>
      <c r="L504" s="42"/>
      <c r="M504" s="199"/>
      <c r="N504" s="200"/>
      <c r="O504" s="67"/>
      <c r="P504" s="67"/>
      <c r="Q504" s="67"/>
      <c r="R504" s="67"/>
      <c r="S504" s="67"/>
      <c r="T504" s="68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20" t="s">
        <v>163</v>
      </c>
      <c r="AU504" s="20" t="s">
        <v>79</v>
      </c>
    </row>
    <row r="505" spans="2:51" s="13" customFormat="1" ht="12">
      <c r="B505" s="203"/>
      <c r="C505" s="204"/>
      <c r="D505" s="196" t="s">
        <v>165</v>
      </c>
      <c r="E505" s="205" t="s">
        <v>19</v>
      </c>
      <c r="F505" s="206" t="s">
        <v>77</v>
      </c>
      <c r="G505" s="204"/>
      <c r="H505" s="207">
        <v>1</v>
      </c>
      <c r="I505" s="208"/>
      <c r="J505" s="204"/>
      <c r="K505" s="204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165</v>
      </c>
      <c r="AU505" s="213" t="s">
        <v>79</v>
      </c>
      <c r="AV505" s="13" t="s">
        <v>79</v>
      </c>
      <c r="AW505" s="13" t="s">
        <v>32</v>
      </c>
      <c r="AX505" s="13" t="s">
        <v>77</v>
      </c>
      <c r="AY505" s="213" t="s">
        <v>150</v>
      </c>
    </row>
    <row r="506" spans="1:65" s="2" customFormat="1" ht="24.2" customHeight="1">
      <c r="A506" s="37"/>
      <c r="B506" s="38"/>
      <c r="C506" s="182" t="s">
        <v>629</v>
      </c>
      <c r="D506" s="182" t="s">
        <v>154</v>
      </c>
      <c r="E506" s="183" t="s">
        <v>630</v>
      </c>
      <c r="F506" s="184" t="s">
        <v>631</v>
      </c>
      <c r="G506" s="185" t="s">
        <v>343</v>
      </c>
      <c r="H506" s="186">
        <v>1</v>
      </c>
      <c r="I506" s="187"/>
      <c r="J506" s="188">
        <f>ROUND(I506*H506,2)</f>
        <v>0</v>
      </c>
      <c r="K506" s="189"/>
      <c r="L506" s="42"/>
      <c r="M506" s="190" t="s">
        <v>19</v>
      </c>
      <c r="N506" s="191" t="s">
        <v>41</v>
      </c>
      <c r="O506" s="67"/>
      <c r="P506" s="192">
        <f>O506*H506</f>
        <v>0</v>
      </c>
      <c r="Q506" s="192">
        <v>4E-05</v>
      </c>
      <c r="R506" s="192">
        <f>Q506*H506</f>
        <v>4E-05</v>
      </c>
      <c r="S506" s="192">
        <v>0</v>
      </c>
      <c r="T506" s="193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194" t="s">
        <v>168</v>
      </c>
      <c r="AT506" s="194" t="s">
        <v>154</v>
      </c>
      <c r="AU506" s="194" t="s">
        <v>79</v>
      </c>
      <c r="AY506" s="20" t="s">
        <v>150</v>
      </c>
      <c r="BE506" s="195">
        <f>IF(N506="základní",J506,0)</f>
        <v>0</v>
      </c>
      <c r="BF506" s="195">
        <f>IF(N506="snížená",J506,0)</f>
        <v>0</v>
      </c>
      <c r="BG506" s="195">
        <f>IF(N506="zákl. přenesená",J506,0)</f>
        <v>0</v>
      </c>
      <c r="BH506" s="195">
        <f>IF(N506="sníž. přenesená",J506,0)</f>
        <v>0</v>
      </c>
      <c r="BI506" s="195">
        <f>IF(N506="nulová",J506,0)</f>
        <v>0</v>
      </c>
      <c r="BJ506" s="20" t="s">
        <v>77</v>
      </c>
      <c r="BK506" s="195">
        <f>ROUND(I506*H506,2)</f>
        <v>0</v>
      </c>
      <c r="BL506" s="20" t="s">
        <v>168</v>
      </c>
      <c r="BM506" s="194" t="s">
        <v>632</v>
      </c>
    </row>
    <row r="507" spans="1:47" s="2" customFormat="1" ht="12">
      <c r="A507" s="37"/>
      <c r="B507" s="38"/>
      <c r="C507" s="39"/>
      <c r="D507" s="196" t="s">
        <v>161</v>
      </c>
      <c r="E507" s="39"/>
      <c r="F507" s="197" t="s">
        <v>633</v>
      </c>
      <c r="G507" s="39"/>
      <c r="H507" s="39"/>
      <c r="I507" s="198"/>
      <c r="J507" s="39"/>
      <c r="K507" s="39"/>
      <c r="L507" s="42"/>
      <c r="M507" s="199"/>
      <c r="N507" s="200"/>
      <c r="O507" s="67"/>
      <c r="P507" s="67"/>
      <c r="Q507" s="67"/>
      <c r="R507" s="67"/>
      <c r="S507" s="67"/>
      <c r="T507" s="68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20" t="s">
        <v>161</v>
      </c>
      <c r="AU507" s="20" t="s">
        <v>79</v>
      </c>
    </row>
    <row r="508" spans="1:47" s="2" customFormat="1" ht="12">
      <c r="A508" s="37"/>
      <c r="B508" s="38"/>
      <c r="C508" s="39"/>
      <c r="D508" s="201" t="s">
        <v>163</v>
      </c>
      <c r="E508" s="39"/>
      <c r="F508" s="202" t="s">
        <v>634</v>
      </c>
      <c r="G508" s="39"/>
      <c r="H508" s="39"/>
      <c r="I508" s="198"/>
      <c r="J508" s="39"/>
      <c r="K508" s="39"/>
      <c r="L508" s="42"/>
      <c r="M508" s="199"/>
      <c r="N508" s="200"/>
      <c r="O508" s="67"/>
      <c r="P508" s="67"/>
      <c r="Q508" s="67"/>
      <c r="R508" s="67"/>
      <c r="S508" s="67"/>
      <c r="T508" s="68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20" t="s">
        <v>163</v>
      </c>
      <c r="AU508" s="20" t="s">
        <v>79</v>
      </c>
    </row>
    <row r="509" spans="2:51" s="13" customFormat="1" ht="12">
      <c r="B509" s="203"/>
      <c r="C509" s="204"/>
      <c r="D509" s="196" t="s">
        <v>165</v>
      </c>
      <c r="E509" s="205" t="s">
        <v>19</v>
      </c>
      <c r="F509" s="206" t="s">
        <v>77</v>
      </c>
      <c r="G509" s="204"/>
      <c r="H509" s="207">
        <v>1</v>
      </c>
      <c r="I509" s="208"/>
      <c r="J509" s="204"/>
      <c r="K509" s="204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165</v>
      </c>
      <c r="AU509" s="213" t="s">
        <v>79</v>
      </c>
      <c r="AV509" s="13" t="s">
        <v>79</v>
      </c>
      <c r="AW509" s="13" t="s">
        <v>32</v>
      </c>
      <c r="AX509" s="13" t="s">
        <v>77</v>
      </c>
      <c r="AY509" s="213" t="s">
        <v>150</v>
      </c>
    </row>
    <row r="510" spans="2:63" s="12" customFormat="1" ht="22.9" customHeight="1">
      <c r="B510" s="166"/>
      <c r="C510" s="167"/>
      <c r="D510" s="168" t="s">
        <v>69</v>
      </c>
      <c r="E510" s="180" t="s">
        <v>635</v>
      </c>
      <c r="F510" s="180" t="s">
        <v>636</v>
      </c>
      <c r="G510" s="167"/>
      <c r="H510" s="167"/>
      <c r="I510" s="170"/>
      <c r="J510" s="181">
        <f>BK510</f>
        <v>0</v>
      </c>
      <c r="K510" s="167"/>
      <c r="L510" s="172"/>
      <c r="M510" s="173"/>
      <c r="N510" s="174"/>
      <c r="O510" s="174"/>
      <c r="P510" s="175">
        <f>SUM(P511:P515)</f>
        <v>0</v>
      </c>
      <c r="Q510" s="174"/>
      <c r="R510" s="175">
        <f>SUM(R511:R515)</f>
        <v>0</v>
      </c>
      <c r="S510" s="174"/>
      <c r="T510" s="176">
        <f>SUM(T511:T515)</f>
        <v>0.024</v>
      </c>
      <c r="AR510" s="177" t="s">
        <v>79</v>
      </c>
      <c r="AT510" s="178" t="s">
        <v>69</v>
      </c>
      <c r="AU510" s="178" t="s">
        <v>77</v>
      </c>
      <c r="AY510" s="177" t="s">
        <v>150</v>
      </c>
      <c r="BK510" s="179">
        <f>SUM(BK511:BK515)</f>
        <v>0</v>
      </c>
    </row>
    <row r="511" spans="1:65" s="2" customFormat="1" ht="24.2" customHeight="1">
      <c r="A511" s="37"/>
      <c r="B511" s="38"/>
      <c r="C511" s="182" t="s">
        <v>637</v>
      </c>
      <c r="D511" s="182" t="s">
        <v>154</v>
      </c>
      <c r="E511" s="183" t="s">
        <v>638</v>
      </c>
      <c r="F511" s="184" t="s">
        <v>639</v>
      </c>
      <c r="G511" s="185" t="s">
        <v>343</v>
      </c>
      <c r="H511" s="186">
        <v>1</v>
      </c>
      <c r="I511" s="187"/>
      <c r="J511" s="188">
        <f>ROUND(I511*H511,2)</f>
        <v>0</v>
      </c>
      <c r="K511" s="189"/>
      <c r="L511" s="42"/>
      <c r="M511" s="190" t="s">
        <v>19</v>
      </c>
      <c r="N511" s="191" t="s">
        <v>41</v>
      </c>
      <c r="O511" s="67"/>
      <c r="P511" s="192">
        <f>O511*H511</f>
        <v>0</v>
      </c>
      <c r="Q511" s="192">
        <v>0</v>
      </c>
      <c r="R511" s="192">
        <f>Q511*H511</f>
        <v>0</v>
      </c>
      <c r="S511" s="192">
        <v>0.024</v>
      </c>
      <c r="T511" s="193">
        <f>S511*H511</f>
        <v>0.024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94" t="s">
        <v>168</v>
      </c>
      <c r="AT511" s="194" t="s">
        <v>154</v>
      </c>
      <c r="AU511" s="194" t="s">
        <v>79</v>
      </c>
      <c r="AY511" s="20" t="s">
        <v>150</v>
      </c>
      <c r="BE511" s="195">
        <f>IF(N511="základní",J511,0)</f>
        <v>0</v>
      </c>
      <c r="BF511" s="195">
        <f>IF(N511="snížená",J511,0)</f>
        <v>0</v>
      </c>
      <c r="BG511" s="195">
        <f>IF(N511="zákl. přenesená",J511,0)</f>
        <v>0</v>
      </c>
      <c r="BH511" s="195">
        <f>IF(N511="sníž. přenesená",J511,0)</f>
        <v>0</v>
      </c>
      <c r="BI511" s="195">
        <f>IF(N511="nulová",J511,0)</f>
        <v>0</v>
      </c>
      <c r="BJ511" s="20" t="s">
        <v>77</v>
      </c>
      <c r="BK511" s="195">
        <f>ROUND(I511*H511,2)</f>
        <v>0</v>
      </c>
      <c r="BL511" s="20" t="s">
        <v>168</v>
      </c>
      <c r="BM511" s="194" t="s">
        <v>640</v>
      </c>
    </row>
    <row r="512" spans="1:47" s="2" customFormat="1" ht="19.5">
      <c r="A512" s="37"/>
      <c r="B512" s="38"/>
      <c r="C512" s="39"/>
      <c r="D512" s="196" t="s">
        <v>161</v>
      </c>
      <c r="E512" s="39"/>
      <c r="F512" s="197" t="s">
        <v>641</v>
      </c>
      <c r="G512" s="39"/>
      <c r="H512" s="39"/>
      <c r="I512" s="198"/>
      <c r="J512" s="39"/>
      <c r="K512" s="39"/>
      <c r="L512" s="42"/>
      <c r="M512" s="199"/>
      <c r="N512" s="200"/>
      <c r="O512" s="67"/>
      <c r="P512" s="67"/>
      <c r="Q512" s="67"/>
      <c r="R512" s="67"/>
      <c r="S512" s="67"/>
      <c r="T512" s="68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20" t="s">
        <v>161</v>
      </c>
      <c r="AU512" s="20" t="s">
        <v>79</v>
      </c>
    </row>
    <row r="513" spans="1:47" s="2" customFormat="1" ht="12">
      <c r="A513" s="37"/>
      <c r="B513" s="38"/>
      <c r="C513" s="39"/>
      <c r="D513" s="201" t="s">
        <v>163</v>
      </c>
      <c r="E513" s="39"/>
      <c r="F513" s="202" t="s">
        <v>642</v>
      </c>
      <c r="G513" s="39"/>
      <c r="H513" s="39"/>
      <c r="I513" s="198"/>
      <c r="J513" s="39"/>
      <c r="K513" s="39"/>
      <c r="L513" s="42"/>
      <c r="M513" s="199"/>
      <c r="N513" s="200"/>
      <c r="O513" s="67"/>
      <c r="P513" s="67"/>
      <c r="Q513" s="67"/>
      <c r="R513" s="67"/>
      <c r="S513" s="67"/>
      <c r="T513" s="68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20" t="s">
        <v>163</v>
      </c>
      <c r="AU513" s="20" t="s">
        <v>79</v>
      </c>
    </row>
    <row r="514" spans="2:51" s="13" customFormat="1" ht="12">
      <c r="B514" s="203"/>
      <c r="C514" s="204"/>
      <c r="D514" s="196" t="s">
        <v>165</v>
      </c>
      <c r="E514" s="205" t="s">
        <v>19</v>
      </c>
      <c r="F514" s="206" t="s">
        <v>77</v>
      </c>
      <c r="G514" s="204"/>
      <c r="H514" s="207">
        <v>1</v>
      </c>
      <c r="I514" s="208"/>
      <c r="J514" s="204"/>
      <c r="K514" s="204"/>
      <c r="L514" s="209"/>
      <c r="M514" s="210"/>
      <c r="N514" s="211"/>
      <c r="O514" s="211"/>
      <c r="P514" s="211"/>
      <c r="Q514" s="211"/>
      <c r="R514" s="211"/>
      <c r="S514" s="211"/>
      <c r="T514" s="212"/>
      <c r="AT514" s="213" t="s">
        <v>165</v>
      </c>
      <c r="AU514" s="213" t="s">
        <v>79</v>
      </c>
      <c r="AV514" s="13" t="s">
        <v>79</v>
      </c>
      <c r="AW514" s="13" t="s">
        <v>32</v>
      </c>
      <c r="AX514" s="13" t="s">
        <v>70</v>
      </c>
      <c r="AY514" s="213" t="s">
        <v>150</v>
      </c>
    </row>
    <row r="515" spans="2:51" s="14" customFormat="1" ht="12">
      <c r="B515" s="214"/>
      <c r="C515" s="215"/>
      <c r="D515" s="196" t="s">
        <v>165</v>
      </c>
      <c r="E515" s="216" t="s">
        <v>19</v>
      </c>
      <c r="F515" s="217" t="s">
        <v>167</v>
      </c>
      <c r="G515" s="215"/>
      <c r="H515" s="218">
        <v>1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165</v>
      </c>
      <c r="AU515" s="224" t="s">
        <v>79</v>
      </c>
      <c r="AV515" s="14" t="s">
        <v>159</v>
      </c>
      <c r="AW515" s="14" t="s">
        <v>32</v>
      </c>
      <c r="AX515" s="14" t="s">
        <v>77</v>
      </c>
      <c r="AY515" s="224" t="s">
        <v>150</v>
      </c>
    </row>
    <row r="516" spans="2:63" s="12" customFormat="1" ht="22.9" customHeight="1">
      <c r="B516" s="166"/>
      <c r="C516" s="167"/>
      <c r="D516" s="168" t="s">
        <v>69</v>
      </c>
      <c r="E516" s="180" t="s">
        <v>643</v>
      </c>
      <c r="F516" s="180" t="s">
        <v>644</v>
      </c>
      <c r="G516" s="167"/>
      <c r="H516" s="167"/>
      <c r="I516" s="170"/>
      <c r="J516" s="181">
        <f>BK516</f>
        <v>0</v>
      </c>
      <c r="K516" s="167"/>
      <c r="L516" s="172"/>
      <c r="M516" s="173"/>
      <c r="N516" s="174"/>
      <c r="O516" s="174"/>
      <c r="P516" s="175">
        <f>SUM(P517:P545)</f>
        <v>0</v>
      </c>
      <c r="Q516" s="174"/>
      <c r="R516" s="175">
        <f>SUM(R517:R545)</f>
        <v>0.163746</v>
      </c>
      <c r="S516" s="174"/>
      <c r="T516" s="176">
        <f>SUM(T517:T545)</f>
        <v>0</v>
      </c>
      <c r="AR516" s="177" t="s">
        <v>79</v>
      </c>
      <c r="AT516" s="178" t="s">
        <v>69</v>
      </c>
      <c r="AU516" s="178" t="s">
        <v>77</v>
      </c>
      <c r="AY516" s="177" t="s">
        <v>150</v>
      </c>
      <c r="BK516" s="179">
        <f>SUM(BK517:BK545)</f>
        <v>0</v>
      </c>
    </row>
    <row r="517" spans="1:65" s="2" customFormat="1" ht="16.5" customHeight="1">
      <c r="A517" s="37"/>
      <c r="B517" s="38"/>
      <c r="C517" s="182" t="s">
        <v>645</v>
      </c>
      <c r="D517" s="182" t="s">
        <v>154</v>
      </c>
      <c r="E517" s="183" t="s">
        <v>646</v>
      </c>
      <c r="F517" s="184" t="s">
        <v>647</v>
      </c>
      <c r="G517" s="185" t="s">
        <v>244</v>
      </c>
      <c r="H517" s="186">
        <v>1.98</v>
      </c>
      <c r="I517" s="187"/>
      <c r="J517" s="188">
        <f>ROUND(I517*H517,2)</f>
        <v>0</v>
      </c>
      <c r="K517" s="189"/>
      <c r="L517" s="42"/>
      <c r="M517" s="190" t="s">
        <v>19</v>
      </c>
      <c r="N517" s="191" t="s">
        <v>41</v>
      </c>
      <c r="O517" s="67"/>
      <c r="P517" s="192">
        <f>O517*H517</f>
        <v>0</v>
      </c>
      <c r="Q517" s="192">
        <v>0</v>
      </c>
      <c r="R517" s="192">
        <f>Q517*H517</f>
        <v>0</v>
      </c>
      <c r="S517" s="192">
        <v>0</v>
      </c>
      <c r="T517" s="193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94" t="s">
        <v>168</v>
      </c>
      <c r="AT517" s="194" t="s">
        <v>154</v>
      </c>
      <c r="AU517" s="194" t="s">
        <v>79</v>
      </c>
      <c r="AY517" s="20" t="s">
        <v>150</v>
      </c>
      <c r="BE517" s="195">
        <f>IF(N517="základní",J517,0)</f>
        <v>0</v>
      </c>
      <c r="BF517" s="195">
        <f>IF(N517="snížená",J517,0)</f>
        <v>0</v>
      </c>
      <c r="BG517" s="195">
        <f>IF(N517="zákl. přenesená",J517,0)</f>
        <v>0</v>
      </c>
      <c r="BH517" s="195">
        <f>IF(N517="sníž. přenesená",J517,0)</f>
        <v>0</v>
      </c>
      <c r="BI517" s="195">
        <f>IF(N517="nulová",J517,0)</f>
        <v>0</v>
      </c>
      <c r="BJ517" s="20" t="s">
        <v>77</v>
      </c>
      <c r="BK517" s="195">
        <f>ROUND(I517*H517,2)</f>
        <v>0</v>
      </c>
      <c r="BL517" s="20" t="s">
        <v>168</v>
      </c>
      <c r="BM517" s="194" t="s">
        <v>648</v>
      </c>
    </row>
    <row r="518" spans="1:47" s="2" customFormat="1" ht="12">
      <c r="A518" s="37"/>
      <c r="B518" s="38"/>
      <c r="C518" s="39"/>
      <c r="D518" s="196" t="s">
        <v>161</v>
      </c>
      <c r="E518" s="39"/>
      <c r="F518" s="197" t="s">
        <v>649</v>
      </c>
      <c r="G518" s="39"/>
      <c r="H518" s="39"/>
      <c r="I518" s="198"/>
      <c r="J518" s="39"/>
      <c r="K518" s="39"/>
      <c r="L518" s="42"/>
      <c r="M518" s="199"/>
      <c r="N518" s="200"/>
      <c r="O518" s="67"/>
      <c r="P518" s="67"/>
      <c r="Q518" s="67"/>
      <c r="R518" s="67"/>
      <c r="S518" s="67"/>
      <c r="T518" s="68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20" t="s">
        <v>161</v>
      </c>
      <c r="AU518" s="20" t="s">
        <v>79</v>
      </c>
    </row>
    <row r="519" spans="1:47" s="2" customFormat="1" ht="12">
      <c r="A519" s="37"/>
      <c r="B519" s="38"/>
      <c r="C519" s="39"/>
      <c r="D519" s="201" t="s">
        <v>163</v>
      </c>
      <c r="E519" s="39"/>
      <c r="F519" s="202" t="s">
        <v>650</v>
      </c>
      <c r="G519" s="39"/>
      <c r="H519" s="39"/>
      <c r="I519" s="198"/>
      <c r="J519" s="39"/>
      <c r="K519" s="39"/>
      <c r="L519" s="42"/>
      <c r="M519" s="199"/>
      <c r="N519" s="200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20" t="s">
        <v>163</v>
      </c>
      <c r="AU519" s="20" t="s">
        <v>79</v>
      </c>
    </row>
    <row r="520" spans="2:51" s="13" customFormat="1" ht="12">
      <c r="B520" s="203"/>
      <c r="C520" s="204"/>
      <c r="D520" s="196" t="s">
        <v>165</v>
      </c>
      <c r="E520" s="205" t="s">
        <v>19</v>
      </c>
      <c r="F520" s="206" t="s">
        <v>336</v>
      </c>
      <c r="G520" s="204"/>
      <c r="H520" s="207">
        <v>1.98</v>
      </c>
      <c r="I520" s="208"/>
      <c r="J520" s="204"/>
      <c r="K520" s="204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165</v>
      </c>
      <c r="AU520" s="213" t="s">
        <v>79</v>
      </c>
      <c r="AV520" s="13" t="s">
        <v>79</v>
      </c>
      <c r="AW520" s="13" t="s">
        <v>32</v>
      </c>
      <c r="AX520" s="13" t="s">
        <v>70</v>
      </c>
      <c r="AY520" s="213" t="s">
        <v>150</v>
      </c>
    </row>
    <row r="521" spans="2:51" s="14" customFormat="1" ht="12">
      <c r="B521" s="214"/>
      <c r="C521" s="215"/>
      <c r="D521" s="196" t="s">
        <v>165</v>
      </c>
      <c r="E521" s="216" t="s">
        <v>19</v>
      </c>
      <c r="F521" s="217" t="s">
        <v>167</v>
      </c>
      <c r="G521" s="215"/>
      <c r="H521" s="218">
        <v>1.98</v>
      </c>
      <c r="I521" s="219"/>
      <c r="J521" s="215"/>
      <c r="K521" s="215"/>
      <c r="L521" s="220"/>
      <c r="M521" s="221"/>
      <c r="N521" s="222"/>
      <c r="O521" s="222"/>
      <c r="P521" s="222"/>
      <c r="Q521" s="222"/>
      <c r="R521" s="222"/>
      <c r="S521" s="222"/>
      <c r="T521" s="223"/>
      <c r="AT521" s="224" t="s">
        <v>165</v>
      </c>
      <c r="AU521" s="224" t="s">
        <v>79</v>
      </c>
      <c r="AV521" s="14" t="s">
        <v>159</v>
      </c>
      <c r="AW521" s="14" t="s">
        <v>32</v>
      </c>
      <c r="AX521" s="14" t="s">
        <v>77</v>
      </c>
      <c r="AY521" s="224" t="s">
        <v>150</v>
      </c>
    </row>
    <row r="522" spans="1:65" s="2" customFormat="1" ht="16.5" customHeight="1">
      <c r="A522" s="37"/>
      <c r="B522" s="38"/>
      <c r="C522" s="182" t="s">
        <v>651</v>
      </c>
      <c r="D522" s="182" t="s">
        <v>154</v>
      </c>
      <c r="E522" s="183" t="s">
        <v>652</v>
      </c>
      <c r="F522" s="184" t="s">
        <v>653</v>
      </c>
      <c r="G522" s="185" t="s">
        <v>244</v>
      </c>
      <c r="H522" s="186">
        <v>1.98</v>
      </c>
      <c r="I522" s="187"/>
      <c r="J522" s="188">
        <f>ROUND(I522*H522,2)</f>
        <v>0</v>
      </c>
      <c r="K522" s="189"/>
      <c r="L522" s="42"/>
      <c r="M522" s="190" t="s">
        <v>19</v>
      </c>
      <c r="N522" s="191" t="s">
        <v>41</v>
      </c>
      <c r="O522" s="67"/>
      <c r="P522" s="192">
        <f>O522*H522</f>
        <v>0</v>
      </c>
      <c r="Q522" s="192">
        <v>0.0003</v>
      </c>
      <c r="R522" s="192">
        <f>Q522*H522</f>
        <v>0.0005939999999999999</v>
      </c>
      <c r="S522" s="192">
        <v>0</v>
      </c>
      <c r="T522" s="193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194" t="s">
        <v>168</v>
      </c>
      <c r="AT522" s="194" t="s">
        <v>154</v>
      </c>
      <c r="AU522" s="194" t="s">
        <v>79</v>
      </c>
      <c r="AY522" s="20" t="s">
        <v>150</v>
      </c>
      <c r="BE522" s="195">
        <f>IF(N522="základní",J522,0)</f>
        <v>0</v>
      </c>
      <c r="BF522" s="195">
        <f>IF(N522="snížená",J522,0)</f>
        <v>0</v>
      </c>
      <c r="BG522" s="195">
        <f>IF(N522="zákl. přenesená",J522,0)</f>
        <v>0</v>
      </c>
      <c r="BH522" s="195">
        <f>IF(N522="sníž. přenesená",J522,0)</f>
        <v>0</v>
      </c>
      <c r="BI522" s="195">
        <f>IF(N522="nulová",J522,0)</f>
        <v>0</v>
      </c>
      <c r="BJ522" s="20" t="s">
        <v>77</v>
      </c>
      <c r="BK522" s="195">
        <f>ROUND(I522*H522,2)</f>
        <v>0</v>
      </c>
      <c r="BL522" s="20" t="s">
        <v>168</v>
      </c>
      <c r="BM522" s="194" t="s">
        <v>654</v>
      </c>
    </row>
    <row r="523" spans="1:47" s="2" customFormat="1" ht="19.5">
      <c r="A523" s="37"/>
      <c r="B523" s="38"/>
      <c r="C523" s="39"/>
      <c r="D523" s="196" t="s">
        <v>161</v>
      </c>
      <c r="E523" s="39"/>
      <c r="F523" s="197" t="s">
        <v>655</v>
      </c>
      <c r="G523" s="39"/>
      <c r="H523" s="39"/>
      <c r="I523" s="198"/>
      <c r="J523" s="39"/>
      <c r="K523" s="39"/>
      <c r="L523" s="42"/>
      <c r="M523" s="199"/>
      <c r="N523" s="200"/>
      <c r="O523" s="67"/>
      <c r="P523" s="67"/>
      <c r="Q523" s="67"/>
      <c r="R523" s="67"/>
      <c r="S523" s="67"/>
      <c r="T523" s="68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20" t="s">
        <v>161</v>
      </c>
      <c r="AU523" s="20" t="s">
        <v>79</v>
      </c>
    </row>
    <row r="524" spans="1:47" s="2" customFormat="1" ht="12">
      <c r="A524" s="37"/>
      <c r="B524" s="38"/>
      <c r="C524" s="39"/>
      <c r="D524" s="201" t="s">
        <v>163</v>
      </c>
      <c r="E524" s="39"/>
      <c r="F524" s="202" t="s">
        <v>656</v>
      </c>
      <c r="G524" s="39"/>
      <c r="H524" s="39"/>
      <c r="I524" s="198"/>
      <c r="J524" s="39"/>
      <c r="K524" s="39"/>
      <c r="L524" s="42"/>
      <c r="M524" s="199"/>
      <c r="N524" s="200"/>
      <c r="O524" s="67"/>
      <c r="P524" s="67"/>
      <c r="Q524" s="67"/>
      <c r="R524" s="67"/>
      <c r="S524" s="67"/>
      <c r="T524" s="68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T524" s="20" t="s">
        <v>163</v>
      </c>
      <c r="AU524" s="20" t="s">
        <v>79</v>
      </c>
    </row>
    <row r="525" spans="2:51" s="13" customFormat="1" ht="12">
      <c r="B525" s="203"/>
      <c r="C525" s="204"/>
      <c r="D525" s="196" t="s">
        <v>165</v>
      </c>
      <c r="E525" s="205" t="s">
        <v>19</v>
      </c>
      <c r="F525" s="206" t="s">
        <v>336</v>
      </c>
      <c r="G525" s="204"/>
      <c r="H525" s="207">
        <v>1.98</v>
      </c>
      <c r="I525" s="208"/>
      <c r="J525" s="204"/>
      <c r="K525" s="204"/>
      <c r="L525" s="209"/>
      <c r="M525" s="210"/>
      <c r="N525" s="211"/>
      <c r="O525" s="211"/>
      <c r="P525" s="211"/>
      <c r="Q525" s="211"/>
      <c r="R525" s="211"/>
      <c r="S525" s="211"/>
      <c r="T525" s="212"/>
      <c r="AT525" s="213" t="s">
        <v>165</v>
      </c>
      <c r="AU525" s="213" t="s">
        <v>79</v>
      </c>
      <c r="AV525" s="13" t="s">
        <v>79</v>
      </c>
      <c r="AW525" s="13" t="s">
        <v>32</v>
      </c>
      <c r="AX525" s="13" t="s">
        <v>70</v>
      </c>
      <c r="AY525" s="213" t="s">
        <v>150</v>
      </c>
    </row>
    <row r="526" spans="2:51" s="14" customFormat="1" ht="12">
      <c r="B526" s="214"/>
      <c r="C526" s="215"/>
      <c r="D526" s="196" t="s">
        <v>165</v>
      </c>
      <c r="E526" s="216" t="s">
        <v>19</v>
      </c>
      <c r="F526" s="217" t="s">
        <v>167</v>
      </c>
      <c r="G526" s="215"/>
      <c r="H526" s="218">
        <v>1.98</v>
      </c>
      <c r="I526" s="219"/>
      <c r="J526" s="215"/>
      <c r="K526" s="215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165</v>
      </c>
      <c r="AU526" s="224" t="s">
        <v>79</v>
      </c>
      <c r="AV526" s="14" t="s">
        <v>159</v>
      </c>
      <c r="AW526" s="14" t="s">
        <v>32</v>
      </c>
      <c r="AX526" s="14" t="s">
        <v>77</v>
      </c>
      <c r="AY526" s="224" t="s">
        <v>150</v>
      </c>
    </row>
    <row r="527" spans="1:65" s="2" customFormat="1" ht="24.2" customHeight="1">
      <c r="A527" s="37"/>
      <c r="B527" s="38"/>
      <c r="C527" s="182" t="s">
        <v>657</v>
      </c>
      <c r="D527" s="182" t="s">
        <v>154</v>
      </c>
      <c r="E527" s="183" t="s">
        <v>658</v>
      </c>
      <c r="F527" s="184" t="s">
        <v>659</v>
      </c>
      <c r="G527" s="185" t="s">
        <v>244</v>
      </c>
      <c r="H527" s="186">
        <v>1.98</v>
      </c>
      <c r="I527" s="187"/>
      <c r="J527" s="188">
        <f>ROUND(I527*H527,2)</f>
        <v>0</v>
      </c>
      <c r="K527" s="189"/>
      <c r="L527" s="42"/>
      <c r="M527" s="190" t="s">
        <v>19</v>
      </c>
      <c r="N527" s="191" t="s">
        <v>41</v>
      </c>
      <c r="O527" s="67"/>
      <c r="P527" s="192">
        <f>O527*H527</f>
        <v>0</v>
      </c>
      <c r="Q527" s="192">
        <v>0.0054</v>
      </c>
      <c r="R527" s="192">
        <f>Q527*H527</f>
        <v>0.010692</v>
      </c>
      <c r="S527" s="192">
        <v>0</v>
      </c>
      <c r="T527" s="193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194" t="s">
        <v>168</v>
      </c>
      <c r="AT527" s="194" t="s">
        <v>154</v>
      </c>
      <c r="AU527" s="194" t="s">
        <v>79</v>
      </c>
      <c r="AY527" s="20" t="s">
        <v>150</v>
      </c>
      <c r="BE527" s="195">
        <f>IF(N527="základní",J527,0)</f>
        <v>0</v>
      </c>
      <c r="BF527" s="195">
        <f>IF(N527="snížená",J527,0)</f>
        <v>0</v>
      </c>
      <c r="BG527" s="195">
        <f>IF(N527="zákl. přenesená",J527,0)</f>
        <v>0</v>
      </c>
      <c r="BH527" s="195">
        <f>IF(N527="sníž. přenesená",J527,0)</f>
        <v>0</v>
      </c>
      <c r="BI527" s="195">
        <f>IF(N527="nulová",J527,0)</f>
        <v>0</v>
      </c>
      <c r="BJ527" s="20" t="s">
        <v>77</v>
      </c>
      <c r="BK527" s="195">
        <f>ROUND(I527*H527,2)</f>
        <v>0</v>
      </c>
      <c r="BL527" s="20" t="s">
        <v>168</v>
      </c>
      <c r="BM527" s="194" t="s">
        <v>660</v>
      </c>
    </row>
    <row r="528" spans="1:47" s="2" customFormat="1" ht="19.5">
      <c r="A528" s="37"/>
      <c r="B528" s="38"/>
      <c r="C528" s="39"/>
      <c r="D528" s="196" t="s">
        <v>161</v>
      </c>
      <c r="E528" s="39"/>
      <c r="F528" s="197" t="s">
        <v>661</v>
      </c>
      <c r="G528" s="39"/>
      <c r="H528" s="39"/>
      <c r="I528" s="198"/>
      <c r="J528" s="39"/>
      <c r="K528" s="39"/>
      <c r="L528" s="42"/>
      <c r="M528" s="199"/>
      <c r="N528" s="200"/>
      <c r="O528" s="67"/>
      <c r="P528" s="67"/>
      <c r="Q528" s="67"/>
      <c r="R528" s="67"/>
      <c r="S528" s="67"/>
      <c r="T528" s="68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20" t="s">
        <v>161</v>
      </c>
      <c r="AU528" s="20" t="s">
        <v>79</v>
      </c>
    </row>
    <row r="529" spans="1:47" s="2" customFormat="1" ht="12">
      <c r="A529" s="37"/>
      <c r="B529" s="38"/>
      <c r="C529" s="39"/>
      <c r="D529" s="201" t="s">
        <v>163</v>
      </c>
      <c r="E529" s="39"/>
      <c r="F529" s="202" t="s">
        <v>662</v>
      </c>
      <c r="G529" s="39"/>
      <c r="H529" s="39"/>
      <c r="I529" s="198"/>
      <c r="J529" s="39"/>
      <c r="K529" s="39"/>
      <c r="L529" s="42"/>
      <c r="M529" s="199"/>
      <c r="N529" s="200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20" t="s">
        <v>163</v>
      </c>
      <c r="AU529" s="20" t="s">
        <v>79</v>
      </c>
    </row>
    <row r="530" spans="2:51" s="13" customFormat="1" ht="12">
      <c r="B530" s="203"/>
      <c r="C530" s="204"/>
      <c r="D530" s="196" t="s">
        <v>165</v>
      </c>
      <c r="E530" s="205" t="s">
        <v>19</v>
      </c>
      <c r="F530" s="206" t="s">
        <v>336</v>
      </c>
      <c r="G530" s="204"/>
      <c r="H530" s="207">
        <v>1.98</v>
      </c>
      <c r="I530" s="208"/>
      <c r="J530" s="204"/>
      <c r="K530" s="204"/>
      <c r="L530" s="209"/>
      <c r="M530" s="210"/>
      <c r="N530" s="211"/>
      <c r="O530" s="211"/>
      <c r="P530" s="211"/>
      <c r="Q530" s="211"/>
      <c r="R530" s="211"/>
      <c r="S530" s="211"/>
      <c r="T530" s="212"/>
      <c r="AT530" s="213" t="s">
        <v>165</v>
      </c>
      <c r="AU530" s="213" t="s">
        <v>79</v>
      </c>
      <c r="AV530" s="13" t="s">
        <v>79</v>
      </c>
      <c r="AW530" s="13" t="s">
        <v>32</v>
      </c>
      <c r="AX530" s="13" t="s">
        <v>70</v>
      </c>
      <c r="AY530" s="213" t="s">
        <v>150</v>
      </c>
    </row>
    <row r="531" spans="2:51" s="14" customFormat="1" ht="12">
      <c r="B531" s="214"/>
      <c r="C531" s="215"/>
      <c r="D531" s="196" t="s">
        <v>165</v>
      </c>
      <c r="E531" s="216" t="s">
        <v>19</v>
      </c>
      <c r="F531" s="217" t="s">
        <v>167</v>
      </c>
      <c r="G531" s="215"/>
      <c r="H531" s="218">
        <v>1.98</v>
      </c>
      <c r="I531" s="219"/>
      <c r="J531" s="215"/>
      <c r="K531" s="215"/>
      <c r="L531" s="220"/>
      <c r="M531" s="221"/>
      <c r="N531" s="222"/>
      <c r="O531" s="222"/>
      <c r="P531" s="222"/>
      <c r="Q531" s="222"/>
      <c r="R531" s="222"/>
      <c r="S531" s="222"/>
      <c r="T531" s="223"/>
      <c r="AT531" s="224" t="s">
        <v>165</v>
      </c>
      <c r="AU531" s="224" t="s">
        <v>79</v>
      </c>
      <c r="AV531" s="14" t="s">
        <v>159</v>
      </c>
      <c r="AW531" s="14" t="s">
        <v>32</v>
      </c>
      <c r="AX531" s="14" t="s">
        <v>77</v>
      </c>
      <c r="AY531" s="224" t="s">
        <v>150</v>
      </c>
    </row>
    <row r="532" spans="1:65" s="2" customFormat="1" ht="16.5" customHeight="1">
      <c r="A532" s="37"/>
      <c r="B532" s="38"/>
      <c r="C532" s="246" t="s">
        <v>663</v>
      </c>
      <c r="D532" s="246" t="s">
        <v>234</v>
      </c>
      <c r="E532" s="247" t="s">
        <v>664</v>
      </c>
      <c r="F532" s="248" t="s">
        <v>665</v>
      </c>
      <c r="G532" s="249" t="s">
        <v>244</v>
      </c>
      <c r="H532" s="250">
        <v>2.178</v>
      </c>
      <c r="I532" s="251"/>
      <c r="J532" s="252">
        <f>ROUND(I532*H532,2)</f>
        <v>0</v>
      </c>
      <c r="K532" s="253"/>
      <c r="L532" s="254"/>
      <c r="M532" s="255" t="s">
        <v>19</v>
      </c>
      <c r="N532" s="256" t="s">
        <v>41</v>
      </c>
      <c r="O532" s="67"/>
      <c r="P532" s="192">
        <f>O532*H532</f>
        <v>0</v>
      </c>
      <c r="Q532" s="192">
        <v>0.07</v>
      </c>
      <c r="R532" s="192">
        <f>Q532*H532</f>
        <v>0.15246</v>
      </c>
      <c r="S532" s="192">
        <v>0</v>
      </c>
      <c r="T532" s="193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94" t="s">
        <v>399</v>
      </c>
      <c r="AT532" s="194" t="s">
        <v>234</v>
      </c>
      <c r="AU532" s="194" t="s">
        <v>79</v>
      </c>
      <c r="AY532" s="20" t="s">
        <v>150</v>
      </c>
      <c r="BE532" s="195">
        <f>IF(N532="základní",J532,0)</f>
        <v>0</v>
      </c>
      <c r="BF532" s="195">
        <f>IF(N532="snížená",J532,0)</f>
        <v>0</v>
      </c>
      <c r="BG532" s="195">
        <f>IF(N532="zákl. přenesená",J532,0)</f>
        <v>0</v>
      </c>
      <c r="BH532" s="195">
        <f>IF(N532="sníž. přenesená",J532,0)</f>
        <v>0</v>
      </c>
      <c r="BI532" s="195">
        <f>IF(N532="nulová",J532,0)</f>
        <v>0</v>
      </c>
      <c r="BJ532" s="20" t="s">
        <v>77</v>
      </c>
      <c r="BK532" s="195">
        <f>ROUND(I532*H532,2)</f>
        <v>0</v>
      </c>
      <c r="BL532" s="20" t="s">
        <v>168</v>
      </c>
      <c r="BM532" s="194" t="s">
        <v>666</v>
      </c>
    </row>
    <row r="533" spans="1:47" s="2" customFormat="1" ht="12">
      <c r="A533" s="37"/>
      <c r="B533" s="38"/>
      <c r="C533" s="39"/>
      <c r="D533" s="196" t="s">
        <v>161</v>
      </c>
      <c r="E533" s="39"/>
      <c r="F533" s="197" t="s">
        <v>665</v>
      </c>
      <c r="G533" s="39"/>
      <c r="H533" s="39"/>
      <c r="I533" s="198"/>
      <c r="J533" s="39"/>
      <c r="K533" s="39"/>
      <c r="L533" s="42"/>
      <c r="M533" s="199"/>
      <c r="N533" s="200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20" t="s">
        <v>161</v>
      </c>
      <c r="AU533" s="20" t="s">
        <v>79</v>
      </c>
    </row>
    <row r="534" spans="2:51" s="13" customFormat="1" ht="12">
      <c r="B534" s="203"/>
      <c r="C534" s="204"/>
      <c r="D534" s="196" t="s">
        <v>165</v>
      </c>
      <c r="E534" s="205" t="s">
        <v>19</v>
      </c>
      <c r="F534" s="206" t="s">
        <v>667</v>
      </c>
      <c r="G534" s="204"/>
      <c r="H534" s="207">
        <v>2.178</v>
      </c>
      <c r="I534" s="208"/>
      <c r="J534" s="204"/>
      <c r="K534" s="204"/>
      <c r="L534" s="209"/>
      <c r="M534" s="210"/>
      <c r="N534" s="211"/>
      <c r="O534" s="211"/>
      <c r="P534" s="211"/>
      <c r="Q534" s="211"/>
      <c r="R534" s="211"/>
      <c r="S534" s="211"/>
      <c r="T534" s="212"/>
      <c r="AT534" s="213" t="s">
        <v>165</v>
      </c>
      <c r="AU534" s="213" t="s">
        <v>79</v>
      </c>
      <c r="AV534" s="13" t="s">
        <v>79</v>
      </c>
      <c r="AW534" s="13" t="s">
        <v>32</v>
      </c>
      <c r="AX534" s="13" t="s">
        <v>77</v>
      </c>
      <c r="AY534" s="213" t="s">
        <v>150</v>
      </c>
    </row>
    <row r="535" spans="1:65" s="2" customFormat="1" ht="24.2" customHeight="1">
      <c r="A535" s="37"/>
      <c r="B535" s="38"/>
      <c r="C535" s="182" t="s">
        <v>668</v>
      </c>
      <c r="D535" s="182" t="s">
        <v>154</v>
      </c>
      <c r="E535" s="183" t="s">
        <v>669</v>
      </c>
      <c r="F535" s="184" t="s">
        <v>670</v>
      </c>
      <c r="G535" s="185" t="s">
        <v>244</v>
      </c>
      <c r="H535" s="186">
        <v>1.98</v>
      </c>
      <c r="I535" s="187"/>
      <c r="J535" s="188">
        <f>ROUND(I535*H535,2)</f>
        <v>0</v>
      </c>
      <c r="K535" s="189"/>
      <c r="L535" s="42"/>
      <c r="M535" s="190" t="s">
        <v>19</v>
      </c>
      <c r="N535" s="191" t="s">
        <v>41</v>
      </c>
      <c r="O535" s="67"/>
      <c r="P535" s="192">
        <f>O535*H535</f>
        <v>0</v>
      </c>
      <c r="Q535" s="192">
        <v>0</v>
      </c>
      <c r="R535" s="192">
        <f>Q535*H535</f>
        <v>0</v>
      </c>
      <c r="S535" s="192">
        <v>0</v>
      </c>
      <c r="T535" s="193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194" t="s">
        <v>168</v>
      </c>
      <c r="AT535" s="194" t="s">
        <v>154</v>
      </c>
      <c r="AU535" s="194" t="s">
        <v>79</v>
      </c>
      <c r="AY535" s="20" t="s">
        <v>150</v>
      </c>
      <c r="BE535" s="195">
        <f>IF(N535="základní",J535,0)</f>
        <v>0</v>
      </c>
      <c r="BF535" s="195">
        <f>IF(N535="snížená",J535,0)</f>
        <v>0</v>
      </c>
      <c r="BG535" s="195">
        <f>IF(N535="zákl. přenesená",J535,0)</f>
        <v>0</v>
      </c>
      <c r="BH535" s="195">
        <f>IF(N535="sníž. přenesená",J535,0)</f>
        <v>0</v>
      </c>
      <c r="BI535" s="195">
        <f>IF(N535="nulová",J535,0)</f>
        <v>0</v>
      </c>
      <c r="BJ535" s="20" t="s">
        <v>77</v>
      </c>
      <c r="BK535" s="195">
        <f>ROUND(I535*H535,2)</f>
        <v>0</v>
      </c>
      <c r="BL535" s="20" t="s">
        <v>168</v>
      </c>
      <c r="BM535" s="194" t="s">
        <v>671</v>
      </c>
    </row>
    <row r="536" spans="1:47" s="2" customFormat="1" ht="19.5">
      <c r="A536" s="37"/>
      <c r="B536" s="38"/>
      <c r="C536" s="39"/>
      <c r="D536" s="196" t="s">
        <v>161</v>
      </c>
      <c r="E536" s="39"/>
      <c r="F536" s="197" t="s">
        <v>672</v>
      </c>
      <c r="G536" s="39"/>
      <c r="H536" s="39"/>
      <c r="I536" s="198"/>
      <c r="J536" s="39"/>
      <c r="K536" s="39"/>
      <c r="L536" s="42"/>
      <c r="M536" s="199"/>
      <c r="N536" s="200"/>
      <c r="O536" s="67"/>
      <c r="P536" s="67"/>
      <c r="Q536" s="67"/>
      <c r="R536" s="67"/>
      <c r="S536" s="67"/>
      <c r="T536" s="68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20" t="s">
        <v>161</v>
      </c>
      <c r="AU536" s="20" t="s">
        <v>79</v>
      </c>
    </row>
    <row r="537" spans="1:47" s="2" customFormat="1" ht="12">
      <c r="A537" s="37"/>
      <c r="B537" s="38"/>
      <c r="C537" s="39"/>
      <c r="D537" s="201" t="s">
        <v>163</v>
      </c>
      <c r="E537" s="39"/>
      <c r="F537" s="202" t="s">
        <v>673</v>
      </c>
      <c r="G537" s="39"/>
      <c r="H537" s="39"/>
      <c r="I537" s="198"/>
      <c r="J537" s="39"/>
      <c r="K537" s="39"/>
      <c r="L537" s="42"/>
      <c r="M537" s="199"/>
      <c r="N537" s="200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163</v>
      </c>
      <c r="AU537" s="20" t="s">
        <v>79</v>
      </c>
    </row>
    <row r="538" spans="2:51" s="13" customFormat="1" ht="12">
      <c r="B538" s="203"/>
      <c r="C538" s="204"/>
      <c r="D538" s="196" t="s">
        <v>165</v>
      </c>
      <c r="E538" s="205" t="s">
        <v>19</v>
      </c>
      <c r="F538" s="206" t="s">
        <v>336</v>
      </c>
      <c r="G538" s="204"/>
      <c r="H538" s="207">
        <v>1.98</v>
      </c>
      <c r="I538" s="208"/>
      <c r="J538" s="204"/>
      <c r="K538" s="204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165</v>
      </c>
      <c r="AU538" s="213" t="s">
        <v>79</v>
      </c>
      <c r="AV538" s="13" t="s">
        <v>79</v>
      </c>
      <c r="AW538" s="13" t="s">
        <v>32</v>
      </c>
      <c r="AX538" s="13" t="s">
        <v>70</v>
      </c>
      <c r="AY538" s="213" t="s">
        <v>150</v>
      </c>
    </row>
    <row r="539" spans="2:51" s="14" customFormat="1" ht="12">
      <c r="B539" s="214"/>
      <c r="C539" s="215"/>
      <c r="D539" s="196" t="s">
        <v>165</v>
      </c>
      <c r="E539" s="216" t="s">
        <v>19</v>
      </c>
      <c r="F539" s="217" t="s">
        <v>167</v>
      </c>
      <c r="G539" s="215"/>
      <c r="H539" s="218">
        <v>1.98</v>
      </c>
      <c r="I539" s="219"/>
      <c r="J539" s="215"/>
      <c r="K539" s="215"/>
      <c r="L539" s="220"/>
      <c r="M539" s="221"/>
      <c r="N539" s="222"/>
      <c r="O539" s="222"/>
      <c r="P539" s="222"/>
      <c r="Q539" s="222"/>
      <c r="R539" s="222"/>
      <c r="S539" s="222"/>
      <c r="T539" s="223"/>
      <c r="AT539" s="224" t="s">
        <v>165</v>
      </c>
      <c r="AU539" s="224" t="s">
        <v>79</v>
      </c>
      <c r="AV539" s="14" t="s">
        <v>159</v>
      </c>
      <c r="AW539" s="14" t="s">
        <v>32</v>
      </c>
      <c r="AX539" s="14" t="s">
        <v>77</v>
      </c>
      <c r="AY539" s="224" t="s">
        <v>150</v>
      </c>
    </row>
    <row r="540" spans="1:65" s="2" customFormat="1" ht="24.2" customHeight="1">
      <c r="A540" s="37"/>
      <c r="B540" s="38"/>
      <c r="C540" s="182" t="s">
        <v>674</v>
      </c>
      <c r="D540" s="182" t="s">
        <v>154</v>
      </c>
      <c r="E540" s="183" t="s">
        <v>675</v>
      </c>
      <c r="F540" s="184" t="s">
        <v>676</v>
      </c>
      <c r="G540" s="185" t="s">
        <v>197</v>
      </c>
      <c r="H540" s="186">
        <v>0.164</v>
      </c>
      <c r="I540" s="187"/>
      <c r="J540" s="188">
        <f>ROUND(I540*H540,2)</f>
        <v>0</v>
      </c>
      <c r="K540" s="189"/>
      <c r="L540" s="42"/>
      <c r="M540" s="190" t="s">
        <v>19</v>
      </c>
      <c r="N540" s="191" t="s">
        <v>41</v>
      </c>
      <c r="O540" s="67"/>
      <c r="P540" s="192">
        <f>O540*H540</f>
        <v>0</v>
      </c>
      <c r="Q540" s="192">
        <v>0</v>
      </c>
      <c r="R540" s="192">
        <f>Q540*H540</f>
        <v>0</v>
      </c>
      <c r="S540" s="192">
        <v>0</v>
      </c>
      <c r="T540" s="193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94" t="s">
        <v>168</v>
      </c>
      <c r="AT540" s="194" t="s">
        <v>154</v>
      </c>
      <c r="AU540" s="194" t="s">
        <v>79</v>
      </c>
      <c r="AY540" s="20" t="s">
        <v>150</v>
      </c>
      <c r="BE540" s="195">
        <f>IF(N540="základní",J540,0)</f>
        <v>0</v>
      </c>
      <c r="BF540" s="195">
        <f>IF(N540="snížená",J540,0)</f>
        <v>0</v>
      </c>
      <c r="BG540" s="195">
        <f>IF(N540="zákl. přenesená",J540,0)</f>
        <v>0</v>
      </c>
      <c r="BH540" s="195">
        <f>IF(N540="sníž. přenesená",J540,0)</f>
        <v>0</v>
      </c>
      <c r="BI540" s="195">
        <f>IF(N540="nulová",J540,0)</f>
        <v>0</v>
      </c>
      <c r="BJ540" s="20" t="s">
        <v>77</v>
      </c>
      <c r="BK540" s="195">
        <f>ROUND(I540*H540,2)</f>
        <v>0</v>
      </c>
      <c r="BL540" s="20" t="s">
        <v>168</v>
      </c>
      <c r="BM540" s="194" t="s">
        <v>677</v>
      </c>
    </row>
    <row r="541" spans="1:47" s="2" customFormat="1" ht="29.25">
      <c r="A541" s="37"/>
      <c r="B541" s="38"/>
      <c r="C541" s="39"/>
      <c r="D541" s="196" t="s">
        <v>161</v>
      </c>
      <c r="E541" s="39"/>
      <c r="F541" s="197" t="s">
        <v>678</v>
      </c>
      <c r="G541" s="39"/>
      <c r="H541" s="39"/>
      <c r="I541" s="198"/>
      <c r="J541" s="39"/>
      <c r="K541" s="39"/>
      <c r="L541" s="42"/>
      <c r="M541" s="199"/>
      <c r="N541" s="200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20" t="s">
        <v>161</v>
      </c>
      <c r="AU541" s="20" t="s">
        <v>79</v>
      </c>
    </row>
    <row r="542" spans="1:47" s="2" customFormat="1" ht="12">
      <c r="A542" s="37"/>
      <c r="B542" s="38"/>
      <c r="C542" s="39"/>
      <c r="D542" s="201" t="s">
        <v>163</v>
      </c>
      <c r="E542" s="39"/>
      <c r="F542" s="202" t="s">
        <v>679</v>
      </c>
      <c r="G542" s="39"/>
      <c r="H542" s="39"/>
      <c r="I542" s="198"/>
      <c r="J542" s="39"/>
      <c r="K542" s="39"/>
      <c r="L542" s="42"/>
      <c r="M542" s="199"/>
      <c r="N542" s="200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163</v>
      </c>
      <c r="AU542" s="20" t="s">
        <v>79</v>
      </c>
    </row>
    <row r="543" spans="1:65" s="2" customFormat="1" ht="24.2" customHeight="1">
      <c r="A543" s="37"/>
      <c r="B543" s="38"/>
      <c r="C543" s="182" t="s">
        <v>680</v>
      </c>
      <c r="D543" s="182" t="s">
        <v>154</v>
      </c>
      <c r="E543" s="183" t="s">
        <v>681</v>
      </c>
      <c r="F543" s="184" t="s">
        <v>682</v>
      </c>
      <c r="G543" s="185" t="s">
        <v>197</v>
      </c>
      <c r="H543" s="186">
        <v>0.164</v>
      </c>
      <c r="I543" s="187"/>
      <c r="J543" s="188">
        <f>ROUND(I543*H543,2)</f>
        <v>0</v>
      </c>
      <c r="K543" s="189"/>
      <c r="L543" s="42"/>
      <c r="M543" s="190" t="s">
        <v>19</v>
      </c>
      <c r="N543" s="191" t="s">
        <v>41</v>
      </c>
      <c r="O543" s="67"/>
      <c r="P543" s="192">
        <f>O543*H543</f>
        <v>0</v>
      </c>
      <c r="Q543" s="192">
        <v>0</v>
      </c>
      <c r="R543" s="192">
        <f>Q543*H543</f>
        <v>0</v>
      </c>
      <c r="S543" s="192">
        <v>0</v>
      </c>
      <c r="T543" s="193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194" t="s">
        <v>168</v>
      </c>
      <c r="AT543" s="194" t="s">
        <v>154</v>
      </c>
      <c r="AU543" s="194" t="s">
        <v>79</v>
      </c>
      <c r="AY543" s="20" t="s">
        <v>150</v>
      </c>
      <c r="BE543" s="195">
        <f>IF(N543="základní",J543,0)</f>
        <v>0</v>
      </c>
      <c r="BF543" s="195">
        <f>IF(N543="snížená",J543,0)</f>
        <v>0</v>
      </c>
      <c r="BG543" s="195">
        <f>IF(N543="zákl. přenesená",J543,0)</f>
        <v>0</v>
      </c>
      <c r="BH543" s="195">
        <f>IF(N543="sníž. přenesená",J543,0)</f>
        <v>0</v>
      </c>
      <c r="BI543" s="195">
        <f>IF(N543="nulová",J543,0)</f>
        <v>0</v>
      </c>
      <c r="BJ543" s="20" t="s">
        <v>77</v>
      </c>
      <c r="BK543" s="195">
        <f>ROUND(I543*H543,2)</f>
        <v>0</v>
      </c>
      <c r="BL543" s="20" t="s">
        <v>168</v>
      </c>
      <c r="BM543" s="194" t="s">
        <v>683</v>
      </c>
    </row>
    <row r="544" spans="1:47" s="2" customFormat="1" ht="29.25">
      <c r="A544" s="37"/>
      <c r="B544" s="38"/>
      <c r="C544" s="39"/>
      <c r="D544" s="196" t="s">
        <v>161</v>
      </c>
      <c r="E544" s="39"/>
      <c r="F544" s="197" t="s">
        <v>684</v>
      </c>
      <c r="G544" s="39"/>
      <c r="H544" s="39"/>
      <c r="I544" s="198"/>
      <c r="J544" s="39"/>
      <c r="K544" s="39"/>
      <c r="L544" s="42"/>
      <c r="M544" s="199"/>
      <c r="N544" s="200"/>
      <c r="O544" s="67"/>
      <c r="P544" s="67"/>
      <c r="Q544" s="67"/>
      <c r="R544" s="67"/>
      <c r="S544" s="67"/>
      <c r="T544" s="68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20" t="s">
        <v>161</v>
      </c>
      <c r="AU544" s="20" t="s">
        <v>79</v>
      </c>
    </row>
    <row r="545" spans="1:47" s="2" customFormat="1" ht="12">
      <c r="A545" s="37"/>
      <c r="B545" s="38"/>
      <c r="C545" s="39"/>
      <c r="D545" s="201" t="s">
        <v>163</v>
      </c>
      <c r="E545" s="39"/>
      <c r="F545" s="202" t="s">
        <v>685</v>
      </c>
      <c r="G545" s="39"/>
      <c r="H545" s="39"/>
      <c r="I545" s="198"/>
      <c r="J545" s="39"/>
      <c r="K545" s="39"/>
      <c r="L545" s="42"/>
      <c r="M545" s="199"/>
      <c r="N545" s="200"/>
      <c r="O545" s="67"/>
      <c r="P545" s="67"/>
      <c r="Q545" s="67"/>
      <c r="R545" s="67"/>
      <c r="S545" s="67"/>
      <c r="T545" s="68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20" t="s">
        <v>163</v>
      </c>
      <c r="AU545" s="20" t="s">
        <v>79</v>
      </c>
    </row>
    <row r="546" spans="2:63" s="12" customFormat="1" ht="22.9" customHeight="1">
      <c r="B546" s="166"/>
      <c r="C546" s="167"/>
      <c r="D546" s="168" t="s">
        <v>69</v>
      </c>
      <c r="E546" s="180" t="s">
        <v>686</v>
      </c>
      <c r="F546" s="180" t="s">
        <v>687</v>
      </c>
      <c r="G546" s="167"/>
      <c r="H546" s="167"/>
      <c r="I546" s="170"/>
      <c r="J546" s="181">
        <f>BK546</f>
        <v>0</v>
      </c>
      <c r="K546" s="167"/>
      <c r="L546" s="172"/>
      <c r="M546" s="173"/>
      <c r="N546" s="174"/>
      <c r="O546" s="174"/>
      <c r="P546" s="175">
        <f>SUM(P547:P577)</f>
        <v>0</v>
      </c>
      <c r="Q546" s="174"/>
      <c r="R546" s="175">
        <f>SUM(R547:R577)</f>
        <v>0.06512000000000001</v>
      </c>
      <c r="S546" s="174"/>
      <c r="T546" s="176">
        <f>SUM(T547:T577)</f>
        <v>0</v>
      </c>
      <c r="AR546" s="177" t="s">
        <v>79</v>
      </c>
      <c r="AT546" s="178" t="s">
        <v>69</v>
      </c>
      <c r="AU546" s="178" t="s">
        <v>77</v>
      </c>
      <c r="AY546" s="177" t="s">
        <v>150</v>
      </c>
      <c r="BK546" s="179">
        <f>SUM(BK547:BK577)</f>
        <v>0</v>
      </c>
    </row>
    <row r="547" spans="1:65" s="2" customFormat="1" ht="16.5" customHeight="1">
      <c r="A547" s="37"/>
      <c r="B547" s="38"/>
      <c r="C547" s="182" t="s">
        <v>688</v>
      </c>
      <c r="D547" s="182" t="s">
        <v>154</v>
      </c>
      <c r="E547" s="183" t="s">
        <v>689</v>
      </c>
      <c r="F547" s="184" t="s">
        <v>690</v>
      </c>
      <c r="G547" s="185" t="s">
        <v>244</v>
      </c>
      <c r="H547" s="186">
        <v>4</v>
      </c>
      <c r="I547" s="187"/>
      <c r="J547" s="188">
        <f>ROUND(I547*H547,2)</f>
        <v>0</v>
      </c>
      <c r="K547" s="189"/>
      <c r="L547" s="42"/>
      <c r="M547" s="190" t="s">
        <v>19</v>
      </c>
      <c r="N547" s="191" t="s">
        <v>41</v>
      </c>
      <c r="O547" s="67"/>
      <c r="P547" s="192">
        <f>O547*H547</f>
        <v>0</v>
      </c>
      <c r="Q547" s="192">
        <v>0.0003</v>
      </c>
      <c r="R547" s="192">
        <f>Q547*H547</f>
        <v>0.0012</v>
      </c>
      <c r="S547" s="192">
        <v>0</v>
      </c>
      <c r="T547" s="193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194" t="s">
        <v>168</v>
      </c>
      <c r="AT547" s="194" t="s">
        <v>154</v>
      </c>
      <c r="AU547" s="194" t="s">
        <v>79</v>
      </c>
      <c r="AY547" s="20" t="s">
        <v>150</v>
      </c>
      <c r="BE547" s="195">
        <f>IF(N547="základní",J547,0)</f>
        <v>0</v>
      </c>
      <c r="BF547" s="195">
        <f>IF(N547="snížená",J547,0)</f>
        <v>0</v>
      </c>
      <c r="BG547" s="195">
        <f>IF(N547="zákl. přenesená",J547,0)</f>
        <v>0</v>
      </c>
      <c r="BH547" s="195">
        <f>IF(N547="sníž. přenesená",J547,0)</f>
        <v>0</v>
      </c>
      <c r="BI547" s="195">
        <f>IF(N547="nulová",J547,0)</f>
        <v>0</v>
      </c>
      <c r="BJ547" s="20" t="s">
        <v>77</v>
      </c>
      <c r="BK547" s="195">
        <f>ROUND(I547*H547,2)</f>
        <v>0</v>
      </c>
      <c r="BL547" s="20" t="s">
        <v>168</v>
      </c>
      <c r="BM547" s="194" t="s">
        <v>691</v>
      </c>
    </row>
    <row r="548" spans="1:47" s="2" customFormat="1" ht="19.5">
      <c r="A548" s="37"/>
      <c r="B548" s="38"/>
      <c r="C548" s="39"/>
      <c r="D548" s="196" t="s">
        <v>161</v>
      </c>
      <c r="E548" s="39"/>
      <c r="F548" s="197" t="s">
        <v>692</v>
      </c>
      <c r="G548" s="39"/>
      <c r="H548" s="39"/>
      <c r="I548" s="198"/>
      <c r="J548" s="39"/>
      <c r="K548" s="39"/>
      <c r="L548" s="42"/>
      <c r="M548" s="199"/>
      <c r="N548" s="200"/>
      <c r="O548" s="67"/>
      <c r="P548" s="67"/>
      <c r="Q548" s="67"/>
      <c r="R548" s="67"/>
      <c r="S548" s="67"/>
      <c r="T548" s="68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20" t="s">
        <v>161</v>
      </c>
      <c r="AU548" s="20" t="s">
        <v>79</v>
      </c>
    </row>
    <row r="549" spans="1:47" s="2" customFormat="1" ht="12">
      <c r="A549" s="37"/>
      <c r="B549" s="38"/>
      <c r="C549" s="39"/>
      <c r="D549" s="201" t="s">
        <v>163</v>
      </c>
      <c r="E549" s="39"/>
      <c r="F549" s="202" t="s">
        <v>693</v>
      </c>
      <c r="G549" s="39"/>
      <c r="H549" s="39"/>
      <c r="I549" s="198"/>
      <c r="J549" s="39"/>
      <c r="K549" s="39"/>
      <c r="L549" s="42"/>
      <c r="M549" s="199"/>
      <c r="N549" s="200"/>
      <c r="O549" s="67"/>
      <c r="P549" s="67"/>
      <c r="Q549" s="67"/>
      <c r="R549" s="67"/>
      <c r="S549" s="67"/>
      <c r="T549" s="68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20" t="s">
        <v>163</v>
      </c>
      <c r="AU549" s="20" t="s">
        <v>79</v>
      </c>
    </row>
    <row r="550" spans="2:51" s="13" customFormat="1" ht="12">
      <c r="B550" s="203"/>
      <c r="C550" s="204"/>
      <c r="D550" s="196" t="s">
        <v>165</v>
      </c>
      <c r="E550" s="205" t="s">
        <v>19</v>
      </c>
      <c r="F550" s="206" t="s">
        <v>470</v>
      </c>
      <c r="G550" s="204"/>
      <c r="H550" s="207">
        <v>4</v>
      </c>
      <c r="I550" s="208"/>
      <c r="J550" s="204"/>
      <c r="K550" s="204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165</v>
      </c>
      <c r="AU550" s="213" t="s">
        <v>79</v>
      </c>
      <c r="AV550" s="13" t="s">
        <v>79</v>
      </c>
      <c r="AW550" s="13" t="s">
        <v>32</v>
      </c>
      <c r="AX550" s="13" t="s">
        <v>70</v>
      </c>
      <c r="AY550" s="213" t="s">
        <v>150</v>
      </c>
    </row>
    <row r="551" spans="2:51" s="14" customFormat="1" ht="12">
      <c r="B551" s="214"/>
      <c r="C551" s="215"/>
      <c r="D551" s="196" t="s">
        <v>165</v>
      </c>
      <c r="E551" s="216" t="s">
        <v>19</v>
      </c>
      <c r="F551" s="217" t="s">
        <v>167</v>
      </c>
      <c r="G551" s="215"/>
      <c r="H551" s="218">
        <v>4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165</v>
      </c>
      <c r="AU551" s="224" t="s">
        <v>79</v>
      </c>
      <c r="AV551" s="14" t="s">
        <v>159</v>
      </c>
      <c r="AW551" s="14" t="s">
        <v>32</v>
      </c>
      <c r="AX551" s="14" t="s">
        <v>77</v>
      </c>
      <c r="AY551" s="224" t="s">
        <v>150</v>
      </c>
    </row>
    <row r="552" spans="1:65" s="2" customFormat="1" ht="33" customHeight="1">
      <c r="A552" s="37"/>
      <c r="B552" s="38"/>
      <c r="C552" s="182" t="s">
        <v>694</v>
      </c>
      <c r="D552" s="182" t="s">
        <v>154</v>
      </c>
      <c r="E552" s="183" t="s">
        <v>695</v>
      </c>
      <c r="F552" s="184" t="s">
        <v>696</v>
      </c>
      <c r="G552" s="185" t="s">
        <v>244</v>
      </c>
      <c r="H552" s="186">
        <v>4</v>
      </c>
      <c r="I552" s="187"/>
      <c r="J552" s="188">
        <f>ROUND(I552*H552,2)</f>
        <v>0</v>
      </c>
      <c r="K552" s="189"/>
      <c r="L552" s="42"/>
      <c r="M552" s="190" t="s">
        <v>19</v>
      </c>
      <c r="N552" s="191" t="s">
        <v>41</v>
      </c>
      <c r="O552" s="67"/>
      <c r="P552" s="192">
        <f>O552*H552</f>
        <v>0</v>
      </c>
      <c r="Q552" s="192">
        <v>0.00495</v>
      </c>
      <c r="R552" s="192">
        <f>Q552*H552</f>
        <v>0.0198</v>
      </c>
      <c r="S552" s="192">
        <v>0</v>
      </c>
      <c r="T552" s="193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94" t="s">
        <v>168</v>
      </c>
      <c r="AT552" s="194" t="s">
        <v>154</v>
      </c>
      <c r="AU552" s="194" t="s">
        <v>79</v>
      </c>
      <c r="AY552" s="20" t="s">
        <v>150</v>
      </c>
      <c r="BE552" s="195">
        <f>IF(N552="základní",J552,0)</f>
        <v>0</v>
      </c>
      <c r="BF552" s="195">
        <f>IF(N552="snížená",J552,0)</f>
        <v>0</v>
      </c>
      <c r="BG552" s="195">
        <f>IF(N552="zákl. přenesená",J552,0)</f>
        <v>0</v>
      </c>
      <c r="BH552" s="195">
        <f>IF(N552="sníž. přenesená",J552,0)</f>
        <v>0</v>
      </c>
      <c r="BI552" s="195">
        <f>IF(N552="nulová",J552,0)</f>
        <v>0</v>
      </c>
      <c r="BJ552" s="20" t="s">
        <v>77</v>
      </c>
      <c r="BK552" s="195">
        <f>ROUND(I552*H552,2)</f>
        <v>0</v>
      </c>
      <c r="BL552" s="20" t="s">
        <v>168</v>
      </c>
      <c r="BM552" s="194" t="s">
        <v>697</v>
      </c>
    </row>
    <row r="553" spans="1:47" s="2" customFormat="1" ht="19.5">
      <c r="A553" s="37"/>
      <c r="B553" s="38"/>
      <c r="C553" s="39"/>
      <c r="D553" s="196" t="s">
        <v>161</v>
      </c>
      <c r="E553" s="39"/>
      <c r="F553" s="197" t="s">
        <v>698</v>
      </c>
      <c r="G553" s="39"/>
      <c r="H553" s="39"/>
      <c r="I553" s="198"/>
      <c r="J553" s="39"/>
      <c r="K553" s="39"/>
      <c r="L553" s="42"/>
      <c r="M553" s="199"/>
      <c r="N553" s="200"/>
      <c r="O553" s="67"/>
      <c r="P553" s="67"/>
      <c r="Q553" s="67"/>
      <c r="R553" s="67"/>
      <c r="S553" s="67"/>
      <c r="T553" s="68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20" t="s">
        <v>161</v>
      </c>
      <c r="AU553" s="20" t="s">
        <v>79</v>
      </c>
    </row>
    <row r="554" spans="1:47" s="2" customFormat="1" ht="12">
      <c r="A554" s="37"/>
      <c r="B554" s="38"/>
      <c r="C554" s="39"/>
      <c r="D554" s="201" t="s">
        <v>163</v>
      </c>
      <c r="E554" s="39"/>
      <c r="F554" s="202" t="s">
        <v>699</v>
      </c>
      <c r="G554" s="39"/>
      <c r="H554" s="39"/>
      <c r="I554" s="198"/>
      <c r="J554" s="39"/>
      <c r="K554" s="39"/>
      <c r="L554" s="42"/>
      <c r="M554" s="199"/>
      <c r="N554" s="200"/>
      <c r="O554" s="67"/>
      <c r="P554" s="67"/>
      <c r="Q554" s="67"/>
      <c r="R554" s="67"/>
      <c r="S554" s="67"/>
      <c r="T554" s="68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20" t="s">
        <v>163</v>
      </c>
      <c r="AU554" s="20" t="s">
        <v>79</v>
      </c>
    </row>
    <row r="555" spans="2:51" s="13" customFormat="1" ht="12">
      <c r="B555" s="203"/>
      <c r="C555" s="204"/>
      <c r="D555" s="196" t="s">
        <v>165</v>
      </c>
      <c r="E555" s="205" t="s">
        <v>19</v>
      </c>
      <c r="F555" s="206" t="s">
        <v>158</v>
      </c>
      <c r="G555" s="204"/>
      <c r="H555" s="207">
        <v>4</v>
      </c>
      <c r="I555" s="208"/>
      <c r="J555" s="204"/>
      <c r="K555" s="204"/>
      <c r="L555" s="209"/>
      <c r="M555" s="210"/>
      <c r="N555" s="211"/>
      <c r="O555" s="211"/>
      <c r="P555" s="211"/>
      <c r="Q555" s="211"/>
      <c r="R555" s="211"/>
      <c r="S555" s="211"/>
      <c r="T555" s="212"/>
      <c r="AT555" s="213" t="s">
        <v>165</v>
      </c>
      <c r="AU555" s="213" t="s">
        <v>79</v>
      </c>
      <c r="AV555" s="13" t="s">
        <v>79</v>
      </c>
      <c r="AW555" s="13" t="s">
        <v>32</v>
      </c>
      <c r="AX555" s="13" t="s">
        <v>77</v>
      </c>
      <c r="AY555" s="213" t="s">
        <v>150</v>
      </c>
    </row>
    <row r="556" spans="1:65" s="2" customFormat="1" ht="16.5" customHeight="1">
      <c r="A556" s="37"/>
      <c r="B556" s="38"/>
      <c r="C556" s="246" t="s">
        <v>700</v>
      </c>
      <c r="D556" s="246" t="s">
        <v>234</v>
      </c>
      <c r="E556" s="247" t="s">
        <v>701</v>
      </c>
      <c r="F556" s="248" t="s">
        <v>702</v>
      </c>
      <c r="G556" s="249" t="s">
        <v>244</v>
      </c>
      <c r="H556" s="250">
        <v>4.4</v>
      </c>
      <c r="I556" s="251"/>
      <c r="J556" s="252">
        <f>ROUND(I556*H556,2)</f>
        <v>0</v>
      </c>
      <c r="K556" s="253"/>
      <c r="L556" s="254"/>
      <c r="M556" s="255" t="s">
        <v>19</v>
      </c>
      <c r="N556" s="256" t="s">
        <v>41</v>
      </c>
      <c r="O556" s="67"/>
      <c r="P556" s="192">
        <f>O556*H556</f>
        <v>0</v>
      </c>
      <c r="Q556" s="192">
        <v>0.0098</v>
      </c>
      <c r="R556" s="192">
        <f>Q556*H556</f>
        <v>0.043120000000000006</v>
      </c>
      <c r="S556" s="192">
        <v>0</v>
      </c>
      <c r="T556" s="193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94" t="s">
        <v>399</v>
      </c>
      <c r="AT556" s="194" t="s">
        <v>234</v>
      </c>
      <c r="AU556" s="194" t="s">
        <v>79</v>
      </c>
      <c r="AY556" s="20" t="s">
        <v>150</v>
      </c>
      <c r="BE556" s="195">
        <f>IF(N556="základní",J556,0)</f>
        <v>0</v>
      </c>
      <c r="BF556" s="195">
        <f>IF(N556="snížená",J556,0)</f>
        <v>0</v>
      </c>
      <c r="BG556" s="195">
        <f>IF(N556="zákl. přenesená",J556,0)</f>
        <v>0</v>
      </c>
      <c r="BH556" s="195">
        <f>IF(N556="sníž. přenesená",J556,0)</f>
        <v>0</v>
      </c>
      <c r="BI556" s="195">
        <f>IF(N556="nulová",J556,0)</f>
        <v>0</v>
      </c>
      <c r="BJ556" s="20" t="s">
        <v>77</v>
      </c>
      <c r="BK556" s="195">
        <f>ROUND(I556*H556,2)</f>
        <v>0</v>
      </c>
      <c r="BL556" s="20" t="s">
        <v>168</v>
      </c>
      <c r="BM556" s="194" t="s">
        <v>703</v>
      </c>
    </row>
    <row r="557" spans="1:47" s="2" customFormat="1" ht="12">
      <c r="A557" s="37"/>
      <c r="B557" s="38"/>
      <c r="C557" s="39"/>
      <c r="D557" s="196" t="s">
        <v>161</v>
      </c>
      <c r="E557" s="39"/>
      <c r="F557" s="197" t="s">
        <v>702</v>
      </c>
      <c r="G557" s="39"/>
      <c r="H557" s="39"/>
      <c r="I557" s="198"/>
      <c r="J557" s="39"/>
      <c r="K557" s="39"/>
      <c r="L557" s="42"/>
      <c r="M557" s="199"/>
      <c r="N557" s="200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20" t="s">
        <v>161</v>
      </c>
      <c r="AU557" s="20" t="s">
        <v>79</v>
      </c>
    </row>
    <row r="558" spans="2:51" s="13" customFormat="1" ht="12">
      <c r="B558" s="203"/>
      <c r="C558" s="204"/>
      <c r="D558" s="196" t="s">
        <v>165</v>
      </c>
      <c r="E558" s="205" t="s">
        <v>19</v>
      </c>
      <c r="F558" s="206" t="s">
        <v>158</v>
      </c>
      <c r="G558" s="204"/>
      <c r="H558" s="207">
        <v>4</v>
      </c>
      <c r="I558" s="208"/>
      <c r="J558" s="204"/>
      <c r="K558" s="204"/>
      <c r="L558" s="209"/>
      <c r="M558" s="210"/>
      <c r="N558" s="211"/>
      <c r="O558" s="211"/>
      <c r="P558" s="211"/>
      <c r="Q558" s="211"/>
      <c r="R558" s="211"/>
      <c r="S558" s="211"/>
      <c r="T558" s="212"/>
      <c r="AT558" s="213" t="s">
        <v>165</v>
      </c>
      <c r="AU558" s="213" t="s">
        <v>79</v>
      </c>
      <c r="AV558" s="13" t="s">
        <v>79</v>
      </c>
      <c r="AW558" s="13" t="s">
        <v>32</v>
      </c>
      <c r="AX558" s="13" t="s">
        <v>70</v>
      </c>
      <c r="AY558" s="213" t="s">
        <v>150</v>
      </c>
    </row>
    <row r="559" spans="2:51" s="13" customFormat="1" ht="12">
      <c r="B559" s="203"/>
      <c r="C559" s="204"/>
      <c r="D559" s="196" t="s">
        <v>165</v>
      </c>
      <c r="E559" s="205" t="s">
        <v>19</v>
      </c>
      <c r="F559" s="206" t="s">
        <v>704</v>
      </c>
      <c r="G559" s="204"/>
      <c r="H559" s="207">
        <v>4.4</v>
      </c>
      <c r="I559" s="208"/>
      <c r="J559" s="204"/>
      <c r="K559" s="204"/>
      <c r="L559" s="209"/>
      <c r="M559" s="210"/>
      <c r="N559" s="211"/>
      <c r="O559" s="211"/>
      <c r="P559" s="211"/>
      <c r="Q559" s="211"/>
      <c r="R559" s="211"/>
      <c r="S559" s="211"/>
      <c r="T559" s="212"/>
      <c r="AT559" s="213" t="s">
        <v>165</v>
      </c>
      <c r="AU559" s="213" t="s">
        <v>79</v>
      </c>
      <c r="AV559" s="13" t="s">
        <v>79</v>
      </c>
      <c r="AW559" s="13" t="s">
        <v>32</v>
      </c>
      <c r="AX559" s="13" t="s">
        <v>77</v>
      </c>
      <c r="AY559" s="213" t="s">
        <v>150</v>
      </c>
    </row>
    <row r="560" spans="1:65" s="2" customFormat="1" ht="24.2" customHeight="1">
      <c r="A560" s="37"/>
      <c r="B560" s="38"/>
      <c r="C560" s="182" t="s">
        <v>705</v>
      </c>
      <c r="D560" s="182" t="s">
        <v>154</v>
      </c>
      <c r="E560" s="183" t="s">
        <v>706</v>
      </c>
      <c r="F560" s="184" t="s">
        <v>707</v>
      </c>
      <c r="G560" s="185" t="s">
        <v>244</v>
      </c>
      <c r="H560" s="186">
        <v>4</v>
      </c>
      <c r="I560" s="187"/>
      <c r="J560" s="188">
        <f>ROUND(I560*H560,2)</f>
        <v>0</v>
      </c>
      <c r="K560" s="189"/>
      <c r="L560" s="42"/>
      <c r="M560" s="190" t="s">
        <v>19</v>
      </c>
      <c r="N560" s="191" t="s">
        <v>41</v>
      </c>
      <c r="O560" s="67"/>
      <c r="P560" s="192">
        <f>O560*H560</f>
        <v>0</v>
      </c>
      <c r="Q560" s="192">
        <v>0</v>
      </c>
      <c r="R560" s="192">
        <f>Q560*H560</f>
        <v>0</v>
      </c>
      <c r="S560" s="192">
        <v>0</v>
      </c>
      <c r="T560" s="193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194" t="s">
        <v>168</v>
      </c>
      <c r="AT560" s="194" t="s">
        <v>154</v>
      </c>
      <c r="AU560" s="194" t="s">
        <v>79</v>
      </c>
      <c r="AY560" s="20" t="s">
        <v>150</v>
      </c>
      <c r="BE560" s="195">
        <f>IF(N560="základní",J560,0)</f>
        <v>0</v>
      </c>
      <c r="BF560" s="195">
        <f>IF(N560="snížená",J560,0)</f>
        <v>0</v>
      </c>
      <c r="BG560" s="195">
        <f>IF(N560="zákl. přenesená",J560,0)</f>
        <v>0</v>
      </c>
      <c r="BH560" s="195">
        <f>IF(N560="sníž. přenesená",J560,0)</f>
        <v>0</v>
      </c>
      <c r="BI560" s="195">
        <f>IF(N560="nulová",J560,0)</f>
        <v>0</v>
      </c>
      <c r="BJ560" s="20" t="s">
        <v>77</v>
      </c>
      <c r="BK560" s="195">
        <f>ROUND(I560*H560,2)</f>
        <v>0</v>
      </c>
      <c r="BL560" s="20" t="s">
        <v>168</v>
      </c>
      <c r="BM560" s="194" t="s">
        <v>708</v>
      </c>
    </row>
    <row r="561" spans="1:47" s="2" customFormat="1" ht="19.5">
      <c r="A561" s="37"/>
      <c r="B561" s="38"/>
      <c r="C561" s="39"/>
      <c r="D561" s="196" t="s">
        <v>161</v>
      </c>
      <c r="E561" s="39"/>
      <c r="F561" s="197" t="s">
        <v>709</v>
      </c>
      <c r="G561" s="39"/>
      <c r="H561" s="39"/>
      <c r="I561" s="198"/>
      <c r="J561" s="39"/>
      <c r="K561" s="39"/>
      <c r="L561" s="42"/>
      <c r="M561" s="199"/>
      <c r="N561" s="200"/>
      <c r="O561" s="67"/>
      <c r="P561" s="67"/>
      <c r="Q561" s="67"/>
      <c r="R561" s="67"/>
      <c r="S561" s="67"/>
      <c r="T561" s="68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20" t="s">
        <v>161</v>
      </c>
      <c r="AU561" s="20" t="s">
        <v>79</v>
      </c>
    </row>
    <row r="562" spans="1:47" s="2" customFormat="1" ht="12">
      <c r="A562" s="37"/>
      <c r="B562" s="38"/>
      <c r="C562" s="39"/>
      <c r="D562" s="201" t="s">
        <v>163</v>
      </c>
      <c r="E562" s="39"/>
      <c r="F562" s="202" t="s">
        <v>710</v>
      </c>
      <c r="G562" s="39"/>
      <c r="H562" s="39"/>
      <c r="I562" s="198"/>
      <c r="J562" s="39"/>
      <c r="K562" s="39"/>
      <c r="L562" s="42"/>
      <c r="M562" s="199"/>
      <c r="N562" s="200"/>
      <c r="O562" s="67"/>
      <c r="P562" s="67"/>
      <c r="Q562" s="67"/>
      <c r="R562" s="67"/>
      <c r="S562" s="67"/>
      <c r="T562" s="68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T562" s="20" t="s">
        <v>163</v>
      </c>
      <c r="AU562" s="20" t="s">
        <v>79</v>
      </c>
    </row>
    <row r="563" spans="2:51" s="13" customFormat="1" ht="12">
      <c r="B563" s="203"/>
      <c r="C563" s="204"/>
      <c r="D563" s="196" t="s">
        <v>165</v>
      </c>
      <c r="E563" s="205" t="s">
        <v>19</v>
      </c>
      <c r="F563" s="206" t="s">
        <v>158</v>
      </c>
      <c r="G563" s="204"/>
      <c r="H563" s="207">
        <v>4</v>
      </c>
      <c r="I563" s="208"/>
      <c r="J563" s="204"/>
      <c r="K563" s="204"/>
      <c r="L563" s="209"/>
      <c r="M563" s="210"/>
      <c r="N563" s="211"/>
      <c r="O563" s="211"/>
      <c r="P563" s="211"/>
      <c r="Q563" s="211"/>
      <c r="R563" s="211"/>
      <c r="S563" s="211"/>
      <c r="T563" s="212"/>
      <c r="AT563" s="213" t="s">
        <v>165</v>
      </c>
      <c r="AU563" s="213" t="s">
        <v>79</v>
      </c>
      <c r="AV563" s="13" t="s">
        <v>79</v>
      </c>
      <c r="AW563" s="13" t="s">
        <v>32</v>
      </c>
      <c r="AX563" s="13" t="s">
        <v>77</v>
      </c>
      <c r="AY563" s="213" t="s">
        <v>150</v>
      </c>
    </row>
    <row r="564" spans="1:65" s="2" customFormat="1" ht="24.2" customHeight="1">
      <c r="A564" s="37"/>
      <c r="B564" s="38"/>
      <c r="C564" s="182" t="s">
        <v>711</v>
      </c>
      <c r="D564" s="182" t="s">
        <v>154</v>
      </c>
      <c r="E564" s="183" t="s">
        <v>712</v>
      </c>
      <c r="F564" s="184" t="s">
        <v>713</v>
      </c>
      <c r="G564" s="185" t="s">
        <v>244</v>
      </c>
      <c r="H564" s="186">
        <v>4</v>
      </c>
      <c r="I564" s="187"/>
      <c r="J564" s="188">
        <f>ROUND(I564*H564,2)</f>
        <v>0</v>
      </c>
      <c r="K564" s="189"/>
      <c r="L564" s="42"/>
      <c r="M564" s="190" t="s">
        <v>19</v>
      </c>
      <c r="N564" s="191" t="s">
        <v>41</v>
      </c>
      <c r="O564" s="67"/>
      <c r="P564" s="192">
        <f>O564*H564</f>
        <v>0</v>
      </c>
      <c r="Q564" s="192">
        <v>0</v>
      </c>
      <c r="R564" s="192">
        <f>Q564*H564</f>
        <v>0</v>
      </c>
      <c r="S564" s="192">
        <v>0</v>
      </c>
      <c r="T564" s="193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194" t="s">
        <v>168</v>
      </c>
      <c r="AT564" s="194" t="s">
        <v>154</v>
      </c>
      <c r="AU564" s="194" t="s">
        <v>79</v>
      </c>
      <c r="AY564" s="20" t="s">
        <v>150</v>
      </c>
      <c r="BE564" s="195">
        <f>IF(N564="základní",J564,0)</f>
        <v>0</v>
      </c>
      <c r="BF564" s="195">
        <f>IF(N564="snížená",J564,0)</f>
        <v>0</v>
      </c>
      <c r="BG564" s="195">
        <f>IF(N564="zákl. přenesená",J564,0)</f>
        <v>0</v>
      </c>
      <c r="BH564" s="195">
        <f>IF(N564="sníž. přenesená",J564,0)</f>
        <v>0</v>
      </c>
      <c r="BI564" s="195">
        <f>IF(N564="nulová",J564,0)</f>
        <v>0</v>
      </c>
      <c r="BJ564" s="20" t="s">
        <v>77</v>
      </c>
      <c r="BK564" s="195">
        <f>ROUND(I564*H564,2)</f>
        <v>0</v>
      </c>
      <c r="BL564" s="20" t="s">
        <v>168</v>
      </c>
      <c r="BM564" s="194" t="s">
        <v>714</v>
      </c>
    </row>
    <row r="565" spans="1:47" s="2" customFormat="1" ht="19.5">
      <c r="A565" s="37"/>
      <c r="B565" s="38"/>
      <c r="C565" s="39"/>
      <c r="D565" s="196" t="s">
        <v>161</v>
      </c>
      <c r="E565" s="39"/>
      <c r="F565" s="197" t="s">
        <v>715</v>
      </c>
      <c r="G565" s="39"/>
      <c r="H565" s="39"/>
      <c r="I565" s="198"/>
      <c r="J565" s="39"/>
      <c r="K565" s="39"/>
      <c r="L565" s="42"/>
      <c r="M565" s="199"/>
      <c r="N565" s="200"/>
      <c r="O565" s="67"/>
      <c r="P565" s="67"/>
      <c r="Q565" s="67"/>
      <c r="R565" s="67"/>
      <c r="S565" s="67"/>
      <c r="T565" s="68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20" t="s">
        <v>161</v>
      </c>
      <c r="AU565" s="20" t="s">
        <v>79</v>
      </c>
    </row>
    <row r="566" spans="1:47" s="2" customFormat="1" ht="12">
      <c r="A566" s="37"/>
      <c r="B566" s="38"/>
      <c r="C566" s="39"/>
      <c r="D566" s="201" t="s">
        <v>163</v>
      </c>
      <c r="E566" s="39"/>
      <c r="F566" s="202" t="s">
        <v>716</v>
      </c>
      <c r="G566" s="39"/>
      <c r="H566" s="39"/>
      <c r="I566" s="198"/>
      <c r="J566" s="39"/>
      <c r="K566" s="39"/>
      <c r="L566" s="42"/>
      <c r="M566" s="199"/>
      <c r="N566" s="200"/>
      <c r="O566" s="67"/>
      <c r="P566" s="67"/>
      <c r="Q566" s="67"/>
      <c r="R566" s="67"/>
      <c r="S566" s="67"/>
      <c r="T566" s="68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20" t="s">
        <v>163</v>
      </c>
      <c r="AU566" s="20" t="s">
        <v>79</v>
      </c>
    </row>
    <row r="567" spans="2:51" s="13" customFormat="1" ht="12">
      <c r="B567" s="203"/>
      <c r="C567" s="204"/>
      <c r="D567" s="196" t="s">
        <v>165</v>
      </c>
      <c r="E567" s="205" t="s">
        <v>19</v>
      </c>
      <c r="F567" s="206" t="s">
        <v>158</v>
      </c>
      <c r="G567" s="204"/>
      <c r="H567" s="207">
        <v>4</v>
      </c>
      <c r="I567" s="208"/>
      <c r="J567" s="204"/>
      <c r="K567" s="204"/>
      <c r="L567" s="209"/>
      <c r="M567" s="210"/>
      <c r="N567" s="211"/>
      <c r="O567" s="211"/>
      <c r="P567" s="211"/>
      <c r="Q567" s="211"/>
      <c r="R567" s="211"/>
      <c r="S567" s="211"/>
      <c r="T567" s="212"/>
      <c r="AT567" s="213" t="s">
        <v>165</v>
      </c>
      <c r="AU567" s="213" t="s">
        <v>79</v>
      </c>
      <c r="AV567" s="13" t="s">
        <v>79</v>
      </c>
      <c r="AW567" s="13" t="s">
        <v>32</v>
      </c>
      <c r="AX567" s="13" t="s">
        <v>77</v>
      </c>
      <c r="AY567" s="213" t="s">
        <v>150</v>
      </c>
    </row>
    <row r="568" spans="1:65" s="2" customFormat="1" ht="21.75" customHeight="1">
      <c r="A568" s="37"/>
      <c r="B568" s="38"/>
      <c r="C568" s="182" t="s">
        <v>717</v>
      </c>
      <c r="D568" s="182" t="s">
        <v>154</v>
      </c>
      <c r="E568" s="183" t="s">
        <v>718</v>
      </c>
      <c r="F568" s="184" t="s">
        <v>719</v>
      </c>
      <c r="G568" s="185" t="s">
        <v>446</v>
      </c>
      <c r="H568" s="186">
        <v>2</v>
      </c>
      <c r="I568" s="187"/>
      <c r="J568" s="188">
        <f>ROUND(I568*H568,2)</f>
        <v>0</v>
      </c>
      <c r="K568" s="189"/>
      <c r="L568" s="42"/>
      <c r="M568" s="190" t="s">
        <v>19</v>
      </c>
      <c r="N568" s="191" t="s">
        <v>41</v>
      </c>
      <c r="O568" s="67"/>
      <c r="P568" s="192">
        <f>O568*H568</f>
        <v>0</v>
      </c>
      <c r="Q568" s="192">
        <v>0.0005</v>
      </c>
      <c r="R568" s="192">
        <f>Q568*H568</f>
        <v>0.001</v>
      </c>
      <c r="S568" s="192">
        <v>0</v>
      </c>
      <c r="T568" s="193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194" t="s">
        <v>168</v>
      </c>
      <c r="AT568" s="194" t="s">
        <v>154</v>
      </c>
      <c r="AU568" s="194" t="s">
        <v>79</v>
      </c>
      <c r="AY568" s="20" t="s">
        <v>150</v>
      </c>
      <c r="BE568" s="195">
        <f>IF(N568="základní",J568,0)</f>
        <v>0</v>
      </c>
      <c r="BF568" s="195">
        <f>IF(N568="snížená",J568,0)</f>
        <v>0</v>
      </c>
      <c r="BG568" s="195">
        <f>IF(N568="zákl. přenesená",J568,0)</f>
        <v>0</v>
      </c>
      <c r="BH568" s="195">
        <f>IF(N568="sníž. přenesená",J568,0)</f>
        <v>0</v>
      </c>
      <c r="BI568" s="195">
        <f>IF(N568="nulová",J568,0)</f>
        <v>0</v>
      </c>
      <c r="BJ568" s="20" t="s">
        <v>77</v>
      </c>
      <c r="BK568" s="195">
        <f>ROUND(I568*H568,2)</f>
        <v>0</v>
      </c>
      <c r="BL568" s="20" t="s">
        <v>168</v>
      </c>
      <c r="BM568" s="194" t="s">
        <v>720</v>
      </c>
    </row>
    <row r="569" spans="1:47" s="2" customFormat="1" ht="19.5">
      <c r="A569" s="37"/>
      <c r="B569" s="38"/>
      <c r="C569" s="39"/>
      <c r="D569" s="196" t="s">
        <v>161</v>
      </c>
      <c r="E569" s="39"/>
      <c r="F569" s="197" t="s">
        <v>721</v>
      </c>
      <c r="G569" s="39"/>
      <c r="H569" s="39"/>
      <c r="I569" s="198"/>
      <c r="J569" s="39"/>
      <c r="K569" s="39"/>
      <c r="L569" s="42"/>
      <c r="M569" s="199"/>
      <c r="N569" s="200"/>
      <c r="O569" s="67"/>
      <c r="P569" s="67"/>
      <c r="Q569" s="67"/>
      <c r="R569" s="67"/>
      <c r="S569" s="67"/>
      <c r="T569" s="68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T569" s="20" t="s">
        <v>161</v>
      </c>
      <c r="AU569" s="20" t="s">
        <v>79</v>
      </c>
    </row>
    <row r="570" spans="1:47" s="2" customFormat="1" ht="12">
      <c r="A570" s="37"/>
      <c r="B570" s="38"/>
      <c r="C570" s="39"/>
      <c r="D570" s="201" t="s">
        <v>163</v>
      </c>
      <c r="E570" s="39"/>
      <c r="F570" s="202" t="s">
        <v>722</v>
      </c>
      <c r="G570" s="39"/>
      <c r="H570" s="39"/>
      <c r="I570" s="198"/>
      <c r="J570" s="39"/>
      <c r="K570" s="39"/>
      <c r="L570" s="42"/>
      <c r="M570" s="199"/>
      <c r="N570" s="200"/>
      <c r="O570" s="67"/>
      <c r="P570" s="67"/>
      <c r="Q570" s="67"/>
      <c r="R570" s="67"/>
      <c r="S570" s="67"/>
      <c r="T570" s="68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T570" s="20" t="s">
        <v>163</v>
      </c>
      <c r="AU570" s="20" t="s">
        <v>79</v>
      </c>
    </row>
    <row r="571" spans="2:51" s="13" customFormat="1" ht="12">
      <c r="B571" s="203"/>
      <c r="C571" s="204"/>
      <c r="D571" s="196" t="s">
        <v>165</v>
      </c>
      <c r="E571" s="205" t="s">
        <v>19</v>
      </c>
      <c r="F571" s="206" t="s">
        <v>723</v>
      </c>
      <c r="G571" s="204"/>
      <c r="H571" s="207">
        <v>2</v>
      </c>
      <c r="I571" s="208"/>
      <c r="J571" s="204"/>
      <c r="K571" s="204"/>
      <c r="L571" s="209"/>
      <c r="M571" s="210"/>
      <c r="N571" s="211"/>
      <c r="O571" s="211"/>
      <c r="P571" s="211"/>
      <c r="Q571" s="211"/>
      <c r="R571" s="211"/>
      <c r="S571" s="211"/>
      <c r="T571" s="212"/>
      <c r="AT571" s="213" t="s">
        <v>165</v>
      </c>
      <c r="AU571" s="213" t="s">
        <v>79</v>
      </c>
      <c r="AV571" s="13" t="s">
        <v>79</v>
      </c>
      <c r="AW571" s="13" t="s">
        <v>32</v>
      </c>
      <c r="AX571" s="13" t="s">
        <v>77</v>
      </c>
      <c r="AY571" s="213" t="s">
        <v>150</v>
      </c>
    </row>
    <row r="572" spans="1:65" s="2" customFormat="1" ht="24.2" customHeight="1">
      <c r="A572" s="37"/>
      <c r="B572" s="38"/>
      <c r="C572" s="182" t="s">
        <v>724</v>
      </c>
      <c r="D572" s="182" t="s">
        <v>154</v>
      </c>
      <c r="E572" s="183" t="s">
        <v>725</v>
      </c>
      <c r="F572" s="184" t="s">
        <v>726</v>
      </c>
      <c r="G572" s="185" t="s">
        <v>197</v>
      </c>
      <c r="H572" s="186">
        <v>0.065</v>
      </c>
      <c r="I572" s="187"/>
      <c r="J572" s="188">
        <f>ROUND(I572*H572,2)</f>
        <v>0</v>
      </c>
      <c r="K572" s="189"/>
      <c r="L572" s="42"/>
      <c r="M572" s="190" t="s">
        <v>19</v>
      </c>
      <c r="N572" s="191" t="s">
        <v>41</v>
      </c>
      <c r="O572" s="67"/>
      <c r="P572" s="192">
        <f>O572*H572</f>
        <v>0</v>
      </c>
      <c r="Q572" s="192">
        <v>0</v>
      </c>
      <c r="R572" s="192">
        <f>Q572*H572</f>
        <v>0</v>
      </c>
      <c r="S572" s="192">
        <v>0</v>
      </c>
      <c r="T572" s="193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194" t="s">
        <v>168</v>
      </c>
      <c r="AT572" s="194" t="s">
        <v>154</v>
      </c>
      <c r="AU572" s="194" t="s">
        <v>79</v>
      </c>
      <c r="AY572" s="20" t="s">
        <v>150</v>
      </c>
      <c r="BE572" s="195">
        <f>IF(N572="základní",J572,0)</f>
        <v>0</v>
      </c>
      <c r="BF572" s="195">
        <f>IF(N572="snížená",J572,0)</f>
        <v>0</v>
      </c>
      <c r="BG572" s="195">
        <f>IF(N572="zákl. přenesená",J572,0)</f>
        <v>0</v>
      </c>
      <c r="BH572" s="195">
        <f>IF(N572="sníž. přenesená",J572,0)</f>
        <v>0</v>
      </c>
      <c r="BI572" s="195">
        <f>IF(N572="nulová",J572,0)</f>
        <v>0</v>
      </c>
      <c r="BJ572" s="20" t="s">
        <v>77</v>
      </c>
      <c r="BK572" s="195">
        <f>ROUND(I572*H572,2)</f>
        <v>0</v>
      </c>
      <c r="BL572" s="20" t="s">
        <v>168</v>
      </c>
      <c r="BM572" s="194" t="s">
        <v>727</v>
      </c>
    </row>
    <row r="573" spans="1:47" s="2" customFormat="1" ht="29.25">
      <c r="A573" s="37"/>
      <c r="B573" s="38"/>
      <c r="C573" s="39"/>
      <c r="D573" s="196" t="s">
        <v>161</v>
      </c>
      <c r="E573" s="39"/>
      <c r="F573" s="197" t="s">
        <v>728</v>
      </c>
      <c r="G573" s="39"/>
      <c r="H573" s="39"/>
      <c r="I573" s="198"/>
      <c r="J573" s="39"/>
      <c r="K573" s="39"/>
      <c r="L573" s="42"/>
      <c r="M573" s="199"/>
      <c r="N573" s="200"/>
      <c r="O573" s="67"/>
      <c r="P573" s="67"/>
      <c r="Q573" s="67"/>
      <c r="R573" s="67"/>
      <c r="S573" s="67"/>
      <c r="T573" s="68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20" t="s">
        <v>161</v>
      </c>
      <c r="AU573" s="20" t="s">
        <v>79</v>
      </c>
    </row>
    <row r="574" spans="1:47" s="2" customFormat="1" ht="12">
      <c r="A574" s="37"/>
      <c r="B574" s="38"/>
      <c r="C574" s="39"/>
      <c r="D574" s="201" t="s">
        <v>163</v>
      </c>
      <c r="E574" s="39"/>
      <c r="F574" s="202" t="s">
        <v>729</v>
      </c>
      <c r="G574" s="39"/>
      <c r="H574" s="39"/>
      <c r="I574" s="198"/>
      <c r="J574" s="39"/>
      <c r="K574" s="39"/>
      <c r="L574" s="42"/>
      <c r="M574" s="199"/>
      <c r="N574" s="200"/>
      <c r="O574" s="67"/>
      <c r="P574" s="67"/>
      <c r="Q574" s="67"/>
      <c r="R574" s="67"/>
      <c r="S574" s="67"/>
      <c r="T574" s="68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T574" s="20" t="s">
        <v>163</v>
      </c>
      <c r="AU574" s="20" t="s">
        <v>79</v>
      </c>
    </row>
    <row r="575" spans="1:65" s="2" customFormat="1" ht="24.2" customHeight="1">
      <c r="A575" s="37"/>
      <c r="B575" s="38"/>
      <c r="C575" s="182" t="s">
        <v>730</v>
      </c>
      <c r="D575" s="182" t="s">
        <v>154</v>
      </c>
      <c r="E575" s="183" t="s">
        <v>731</v>
      </c>
      <c r="F575" s="184" t="s">
        <v>732</v>
      </c>
      <c r="G575" s="185" t="s">
        <v>197</v>
      </c>
      <c r="H575" s="186">
        <v>0.065</v>
      </c>
      <c r="I575" s="187"/>
      <c r="J575" s="188">
        <f>ROUND(I575*H575,2)</f>
        <v>0</v>
      </c>
      <c r="K575" s="189"/>
      <c r="L575" s="42"/>
      <c r="M575" s="190" t="s">
        <v>19</v>
      </c>
      <c r="N575" s="191" t="s">
        <v>41</v>
      </c>
      <c r="O575" s="67"/>
      <c r="P575" s="192">
        <f>O575*H575</f>
        <v>0</v>
      </c>
      <c r="Q575" s="192">
        <v>0</v>
      </c>
      <c r="R575" s="192">
        <f>Q575*H575</f>
        <v>0</v>
      </c>
      <c r="S575" s="192">
        <v>0</v>
      </c>
      <c r="T575" s="193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194" t="s">
        <v>168</v>
      </c>
      <c r="AT575" s="194" t="s">
        <v>154</v>
      </c>
      <c r="AU575" s="194" t="s">
        <v>79</v>
      </c>
      <c r="AY575" s="20" t="s">
        <v>150</v>
      </c>
      <c r="BE575" s="195">
        <f>IF(N575="základní",J575,0)</f>
        <v>0</v>
      </c>
      <c r="BF575" s="195">
        <f>IF(N575="snížená",J575,0)</f>
        <v>0</v>
      </c>
      <c r="BG575" s="195">
        <f>IF(N575="zákl. přenesená",J575,0)</f>
        <v>0</v>
      </c>
      <c r="BH575" s="195">
        <f>IF(N575="sníž. přenesená",J575,0)</f>
        <v>0</v>
      </c>
      <c r="BI575" s="195">
        <f>IF(N575="nulová",J575,0)</f>
        <v>0</v>
      </c>
      <c r="BJ575" s="20" t="s">
        <v>77</v>
      </c>
      <c r="BK575" s="195">
        <f>ROUND(I575*H575,2)</f>
        <v>0</v>
      </c>
      <c r="BL575" s="20" t="s">
        <v>168</v>
      </c>
      <c r="BM575" s="194" t="s">
        <v>733</v>
      </c>
    </row>
    <row r="576" spans="1:47" s="2" customFormat="1" ht="29.25">
      <c r="A576" s="37"/>
      <c r="B576" s="38"/>
      <c r="C576" s="39"/>
      <c r="D576" s="196" t="s">
        <v>161</v>
      </c>
      <c r="E576" s="39"/>
      <c r="F576" s="197" t="s">
        <v>734</v>
      </c>
      <c r="G576" s="39"/>
      <c r="H576" s="39"/>
      <c r="I576" s="198"/>
      <c r="J576" s="39"/>
      <c r="K576" s="39"/>
      <c r="L576" s="42"/>
      <c r="M576" s="199"/>
      <c r="N576" s="200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20" t="s">
        <v>161</v>
      </c>
      <c r="AU576" s="20" t="s">
        <v>79</v>
      </c>
    </row>
    <row r="577" spans="1:47" s="2" customFormat="1" ht="12">
      <c r="A577" s="37"/>
      <c r="B577" s="38"/>
      <c r="C577" s="39"/>
      <c r="D577" s="201" t="s">
        <v>163</v>
      </c>
      <c r="E577" s="39"/>
      <c r="F577" s="202" t="s">
        <v>735</v>
      </c>
      <c r="G577" s="39"/>
      <c r="H577" s="39"/>
      <c r="I577" s="198"/>
      <c r="J577" s="39"/>
      <c r="K577" s="39"/>
      <c r="L577" s="42"/>
      <c r="M577" s="199"/>
      <c r="N577" s="200"/>
      <c r="O577" s="67"/>
      <c r="P577" s="67"/>
      <c r="Q577" s="67"/>
      <c r="R577" s="67"/>
      <c r="S577" s="67"/>
      <c r="T577" s="68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20" t="s">
        <v>163</v>
      </c>
      <c r="AU577" s="20" t="s">
        <v>79</v>
      </c>
    </row>
    <row r="578" spans="2:63" s="12" customFormat="1" ht="22.9" customHeight="1">
      <c r="B578" s="166"/>
      <c r="C578" s="167"/>
      <c r="D578" s="168" t="s">
        <v>69</v>
      </c>
      <c r="E578" s="180" t="s">
        <v>736</v>
      </c>
      <c r="F578" s="180" t="s">
        <v>737</v>
      </c>
      <c r="G578" s="167"/>
      <c r="H578" s="167"/>
      <c r="I578" s="170"/>
      <c r="J578" s="181">
        <f>BK578</f>
        <v>0</v>
      </c>
      <c r="K578" s="167"/>
      <c r="L578" s="172"/>
      <c r="M578" s="173"/>
      <c r="N578" s="174"/>
      <c r="O578" s="174"/>
      <c r="P578" s="175">
        <f>SUM(P579:P643)</f>
        <v>0</v>
      </c>
      <c r="Q578" s="174"/>
      <c r="R578" s="175">
        <f>SUM(R579:R643)</f>
        <v>0.07924032</v>
      </c>
      <c r="S578" s="174"/>
      <c r="T578" s="176">
        <f>SUM(T579:T643)</f>
        <v>0</v>
      </c>
      <c r="AR578" s="177" t="s">
        <v>79</v>
      </c>
      <c r="AT578" s="178" t="s">
        <v>69</v>
      </c>
      <c r="AU578" s="178" t="s">
        <v>77</v>
      </c>
      <c r="AY578" s="177" t="s">
        <v>150</v>
      </c>
      <c r="BK578" s="179">
        <f>SUM(BK579:BK643)</f>
        <v>0</v>
      </c>
    </row>
    <row r="579" spans="1:65" s="2" customFormat="1" ht="24.2" customHeight="1">
      <c r="A579" s="37"/>
      <c r="B579" s="38"/>
      <c r="C579" s="182" t="s">
        <v>738</v>
      </c>
      <c r="D579" s="182" t="s">
        <v>154</v>
      </c>
      <c r="E579" s="183" t="s">
        <v>739</v>
      </c>
      <c r="F579" s="184" t="s">
        <v>740</v>
      </c>
      <c r="G579" s="185" t="s">
        <v>446</v>
      </c>
      <c r="H579" s="186">
        <v>10.4</v>
      </c>
      <c r="I579" s="187"/>
      <c r="J579" s="188">
        <f>ROUND(I579*H579,2)</f>
        <v>0</v>
      </c>
      <c r="K579" s="189"/>
      <c r="L579" s="42"/>
      <c r="M579" s="190" t="s">
        <v>19</v>
      </c>
      <c r="N579" s="191" t="s">
        <v>41</v>
      </c>
      <c r="O579" s="67"/>
      <c r="P579" s="192">
        <f>O579*H579</f>
        <v>0</v>
      </c>
      <c r="Q579" s="192">
        <v>0.00021</v>
      </c>
      <c r="R579" s="192">
        <f>Q579*H579</f>
        <v>0.002184</v>
      </c>
      <c r="S579" s="192">
        <v>0</v>
      </c>
      <c r="T579" s="193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94" t="s">
        <v>168</v>
      </c>
      <c r="AT579" s="194" t="s">
        <v>154</v>
      </c>
      <c r="AU579" s="194" t="s">
        <v>79</v>
      </c>
      <c r="AY579" s="20" t="s">
        <v>150</v>
      </c>
      <c r="BE579" s="195">
        <f>IF(N579="základní",J579,0)</f>
        <v>0</v>
      </c>
      <c r="BF579" s="195">
        <f>IF(N579="snížená",J579,0)</f>
        <v>0</v>
      </c>
      <c r="BG579" s="195">
        <f>IF(N579="zákl. přenesená",J579,0)</f>
        <v>0</v>
      </c>
      <c r="BH579" s="195">
        <f>IF(N579="sníž. přenesená",J579,0)</f>
        <v>0</v>
      </c>
      <c r="BI579" s="195">
        <f>IF(N579="nulová",J579,0)</f>
        <v>0</v>
      </c>
      <c r="BJ579" s="20" t="s">
        <v>77</v>
      </c>
      <c r="BK579" s="195">
        <f>ROUND(I579*H579,2)</f>
        <v>0</v>
      </c>
      <c r="BL579" s="20" t="s">
        <v>168</v>
      </c>
      <c r="BM579" s="194" t="s">
        <v>741</v>
      </c>
    </row>
    <row r="580" spans="1:47" s="2" customFormat="1" ht="19.5">
      <c r="A580" s="37"/>
      <c r="B580" s="38"/>
      <c r="C580" s="39"/>
      <c r="D580" s="196" t="s">
        <v>161</v>
      </c>
      <c r="E580" s="39"/>
      <c r="F580" s="197" t="s">
        <v>742</v>
      </c>
      <c r="G580" s="39"/>
      <c r="H580" s="39"/>
      <c r="I580" s="198"/>
      <c r="J580" s="39"/>
      <c r="K580" s="39"/>
      <c r="L580" s="42"/>
      <c r="M580" s="199"/>
      <c r="N580" s="200"/>
      <c r="O580" s="67"/>
      <c r="P580" s="67"/>
      <c r="Q580" s="67"/>
      <c r="R580" s="67"/>
      <c r="S580" s="67"/>
      <c r="T580" s="68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20" t="s">
        <v>161</v>
      </c>
      <c r="AU580" s="20" t="s">
        <v>79</v>
      </c>
    </row>
    <row r="581" spans="1:47" s="2" customFormat="1" ht="12">
      <c r="A581" s="37"/>
      <c r="B581" s="38"/>
      <c r="C581" s="39"/>
      <c r="D581" s="201" t="s">
        <v>163</v>
      </c>
      <c r="E581" s="39"/>
      <c r="F581" s="202" t="s">
        <v>743</v>
      </c>
      <c r="G581" s="39"/>
      <c r="H581" s="39"/>
      <c r="I581" s="198"/>
      <c r="J581" s="39"/>
      <c r="K581" s="39"/>
      <c r="L581" s="42"/>
      <c r="M581" s="199"/>
      <c r="N581" s="200"/>
      <c r="O581" s="67"/>
      <c r="P581" s="67"/>
      <c r="Q581" s="67"/>
      <c r="R581" s="67"/>
      <c r="S581" s="67"/>
      <c r="T581" s="68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20" t="s">
        <v>163</v>
      </c>
      <c r="AU581" s="20" t="s">
        <v>79</v>
      </c>
    </row>
    <row r="582" spans="2:51" s="13" customFormat="1" ht="12">
      <c r="B582" s="203"/>
      <c r="C582" s="204"/>
      <c r="D582" s="196" t="s">
        <v>165</v>
      </c>
      <c r="E582" s="205" t="s">
        <v>19</v>
      </c>
      <c r="F582" s="206" t="s">
        <v>744</v>
      </c>
      <c r="G582" s="204"/>
      <c r="H582" s="207">
        <v>10.4</v>
      </c>
      <c r="I582" s="208"/>
      <c r="J582" s="204"/>
      <c r="K582" s="204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165</v>
      </c>
      <c r="AU582" s="213" t="s">
        <v>79</v>
      </c>
      <c r="AV582" s="13" t="s">
        <v>79</v>
      </c>
      <c r="AW582" s="13" t="s">
        <v>32</v>
      </c>
      <c r="AX582" s="13" t="s">
        <v>70</v>
      </c>
      <c r="AY582" s="213" t="s">
        <v>150</v>
      </c>
    </row>
    <row r="583" spans="2:51" s="14" customFormat="1" ht="12">
      <c r="B583" s="214"/>
      <c r="C583" s="215"/>
      <c r="D583" s="196" t="s">
        <v>165</v>
      </c>
      <c r="E583" s="216" t="s">
        <v>19</v>
      </c>
      <c r="F583" s="217" t="s">
        <v>167</v>
      </c>
      <c r="G583" s="215"/>
      <c r="H583" s="218">
        <v>10.4</v>
      </c>
      <c r="I583" s="219"/>
      <c r="J583" s="215"/>
      <c r="K583" s="215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165</v>
      </c>
      <c r="AU583" s="224" t="s">
        <v>79</v>
      </c>
      <c r="AV583" s="14" t="s">
        <v>159</v>
      </c>
      <c r="AW583" s="14" t="s">
        <v>32</v>
      </c>
      <c r="AX583" s="14" t="s">
        <v>77</v>
      </c>
      <c r="AY583" s="224" t="s">
        <v>150</v>
      </c>
    </row>
    <row r="584" spans="1:65" s="2" customFormat="1" ht="24.2" customHeight="1">
      <c r="A584" s="37"/>
      <c r="B584" s="38"/>
      <c r="C584" s="182" t="s">
        <v>745</v>
      </c>
      <c r="D584" s="182" t="s">
        <v>154</v>
      </c>
      <c r="E584" s="183" t="s">
        <v>746</v>
      </c>
      <c r="F584" s="184" t="s">
        <v>747</v>
      </c>
      <c r="G584" s="185" t="s">
        <v>244</v>
      </c>
      <c r="H584" s="186">
        <v>9.074</v>
      </c>
      <c r="I584" s="187"/>
      <c r="J584" s="188">
        <f>ROUND(I584*H584,2)</f>
        <v>0</v>
      </c>
      <c r="K584" s="189"/>
      <c r="L584" s="42"/>
      <c r="M584" s="190" t="s">
        <v>19</v>
      </c>
      <c r="N584" s="191" t="s">
        <v>41</v>
      </c>
      <c r="O584" s="67"/>
      <c r="P584" s="192">
        <f>O584*H584</f>
        <v>0</v>
      </c>
      <c r="Q584" s="192">
        <v>7E-05</v>
      </c>
      <c r="R584" s="192">
        <f>Q584*H584</f>
        <v>0.00063518</v>
      </c>
      <c r="S584" s="192">
        <v>0</v>
      </c>
      <c r="T584" s="193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94" t="s">
        <v>168</v>
      </c>
      <c r="AT584" s="194" t="s">
        <v>154</v>
      </c>
      <c r="AU584" s="194" t="s">
        <v>79</v>
      </c>
      <c r="AY584" s="20" t="s">
        <v>150</v>
      </c>
      <c r="BE584" s="195">
        <f>IF(N584="základní",J584,0)</f>
        <v>0</v>
      </c>
      <c r="BF584" s="195">
        <f>IF(N584="snížená",J584,0)</f>
        <v>0</v>
      </c>
      <c r="BG584" s="195">
        <f>IF(N584="zákl. přenesená",J584,0)</f>
        <v>0</v>
      </c>
      <c r="BH584" s="195">
        <f>IF(N584="sníž. přenesená",J584,0)</f>
        <v>0</v>
      </c>
      <c r="BI584" s="195">
        <f>IF(N584="nulová",J584,0)</f>
        <v>0</v>
      </c>
      <c r="BJ584" s="20" t="s">
        <v>77</v>
      </c>
      <c r="BK584" s="195">
        <f>ROUND(I584*H584,2)</f>
        <v>0</v>
      </c>
      <c r="BL584" s="20" t="s">
        <v>168</v>
      </c>
      <c r="BM584" s="194" t="s">
        <v>748</v>
      </c>
    </row>
    <row r="585" spans="1:47" s="2" customFormat="1" ht="19.5">
      <c r="A585" s="37"/>
      <c r="B585" s="38"/>
      <c r="C585" s="39"/>
      <c r="D585" s="196" t="s">
        <v>161</v>
      </c>
      <c r="E585" s="39"/>
      <c r="F585" s="197" t="s">
        <v>749</v>
      </c>
      <c r="G585" s="39"/>
      <c r="H585" s="39"/>
      <c r="I585" s="198"/>
      <c r="J585" s="39"/>
      <c r="K585" s="39"/>
      <c r="L585" s="42"/>
      <c r="M585" s="199"/>
      <c r="N585" s="200"/>
      <c r="O585" s="67"/>
      <c r="P585" s="67"/>
      <c r="Q585" s="67"/>
      <c r="R585" s="67"/>
      <c r="S585" s="67"/>
      <c r="T585" s="68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20" t="s">
        <v>161</v>
      </c>
      <c r="AU585" s="20" t="s">
        <v>79</v>
      </c>
    </row>
    <row r="586" spans="1:47" s="2" customFormat="1" ht="12">
      <c r="A586" s="37"/>
      <c r="B586" s="38"/>
      <c r="C586" s="39"/>
      <c r="D586" s="201" t="s">
        <v>163</v>
      </c>
      <c r="E586" s="39"/>
      <c r="F586" s="202" t="s">
        <v>750</v>
      </c>
      <c r="G586" s="39"/>
      <c r="H586" s="39"/>
      <c r="I586" s="198"/>
      <c r="J586" s="39"/>
      <c r="K586" s="39"/>
      <c r="L586" s="42"/>
      <c r="M586" s="199"/>
      <c r="N586" s="200"/>
      <c r="O586" s="67"/>
      <c r="P586" s="67"/>
      <c r="Q586" s="67"/>
      <c r="R586" s="67"/>
      <c r="S586" s="67"/>
      <c r="T586" s="68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20" t="s">
        <v>163</v>
      </c>
      <c r="AU586" s="20" t="s">
        <v>79</v>
      </c>
    </row>
    <row r="587" spans="2:51" s="15" customFormat="1" ht="12">
      <c r="B587" s="225"/>
      <c r="C587" s="226"/>
      <c r="D587" s="196" t="s">
        <v>165</v>
      </c>
      <c r="E587" s="227" t="s">
        <v>19</v>
      </c>
      <c r="F587" s="228" t="s">
        <v>751</v>
      </c>
      <c r="G587" s="226"/>
      <c r="H587" s="227" t="s">
        <v>19</v>
      </c>
      <c r="I587" s="229"/>
      <c r="J587" s="226"/>
      <c r="K587" s="226"/>
      <c r="L587" s="230"/>
      <c r="M587" s="231"/>
      <c r="N587" s="232"/>
      <c r="O587" s="232"/>
      <c r="P587" s="232"/>
      <c r="Q587" s="232"/>
      <c r="R587" s="232"/>
      <c r="S587" s="232"/>
      <c r="T587" s="233"/>
      <c r="AT587" s="234" t="s">
        <v>165</v>
      </c>
      <c r="AU587" s="234" t="s">
        <v>79</v>
      </c>
      <c r="AV587" s="15" t="s">
        <v>77</v>
      </c>
      <c r="AW587" s="15" t="s">
        <v>32</v>
      </c>
      <c r="AX587" s="15" t="s">
        <v>70</v>
      </c>
      <c r="AY587" s="234" t="s">
        <v>150</v>
      </c>
    </row>
    <row r="588" spans="2:51" s="13" customFormat="1" ht="12">
      <c r="B588" s="203"/>
      <c r="C588" s="204"/>
      <c r="D588" s="196" t="s">
        <v>165</v>
      </c>
      <c r="E588" s="205" t="s">
        <v>19</v>
      </c>
      <c r="F588" s="206" t="s">
        <v>752</v>
      </c>
      <c r="G588" s="204"/>
      <c r="H588" s="207">
        <v>4.274</v>
      </c>
      <c r="I588" s="208"/>
      <c r="J588" s="204"/>
      <c r="K588" s="204"/>
      <c r="L588" s="209"/>
      <c r="M588" s="210"/>
      <c r="N588" s="211"/>
      <c r="O588" s="211"/>
      <c r="P588" s="211"/>
      <c r="Q588" s="211"/>
      <c r="R588" s="211"/>
      <c r="S588" s="211"/>
      <c r="T588" s="212"/>
      <c r="AT588" s="213" t="s">
        <v>165</v>
      </c>
      <c r="AU588" s="213" t="s">
        <v>79</v>
      </c>
      <c r="AV588" s="13" t="s">
        <v>79</v>
      </c>
      <c r="AW588" s="13" t="s">
        <v>32</v>
      </c>
      <c r="AX588" s="13" t="s">
        <v>70</v>
      </c>
      <c r="AY588" s="213" t="s">
        <v>150</v>
      </c>
    </row>
    <row r="589" spans="2:51" s="14" customFormat="1" ht="12">
      <c r="B589" s="214"/>
      <c r="C589" s="215"/>
      <c r="D589" s="196" t="s">
        <v>165</v>
      </c>
      <c r="E589" s="216" t="s">
        <v>19</v>
      </c>
      <c r="F589" s="217" t="s">
        <v>167</v>
      </c>
      <c r="G589" s="215"/>
      <c r="H589" s="218">
        <v>4.274</v>
      </c>
      <c r="I589" s="219"/>
      <c r="J589" s="215"/>
      <c r="K589" s="215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165</v>
      </c>
      <c r="AU589" s="224" t="s">
        <v>79</v>
      </c>
      <c r="AV589" s="14" t="s">
        <v>159</v>
      </c>
      <c r="AW589" s="14" t="s">
        <v>32</v>
      </c>
      <c r="AX589" s="14" t="s">
        <v>70</v>
      </c>
      <c r="AY589" s="224" t="s">
        <v>150</v>
      </c>
    </row>
    <row r="590" spans="2:51" s="13" customFormat="1" ht="12">
      <c r="B590" s="203"/>
      <c r="C590" s="204"/>
      <c r="D590" s="196" t="s">
        <v>165</v>
      </c>
      <c r="E590" s="205" t="s">
        <v>19</v>
      </c>
      <c r="F590" s="206" t="s">
        <v>753</v>
      </c>
      <c r="G590" s="204"/>
      <c r="H590" s="207">
        <v>4.8</v>
      </c>
      <c r="I590" s="208"/>
      <c r="J590" s="204"/>
      <c r="K590" s="204"/>
      <c r="L590" s="209"/>
      <c r="M590" s="210"/>
      <c r="N590" s="211"/>
      <c r="O590" s="211"/>
      <c r="P590" s="211"/>
      <c r="Q590" s="211"/>
      <c r="R590" s="211"/>
      <c r="S590" s="211"/>
      <c r="T590" s="212"/>
      <c r="AT590" s="213" t="s">
        <v>165</v>
      </c>
      <c r="AU590" s="213" t="s">
        <v>79</v>
      </c>
      <c r="AV590" s="13" t="s">
        <v>79</v>
      </c>
      <c r="AW590" s="13" t="s">
        <v>32</v>
      </c>
      <c r="AX590" s="13" t="s">
        <v>70</v>
      </c>
      <c r="AY590" s="213" t="s">
        <v>150</v>
      </c>
    </row>
    <row r="591" spans="2:51" s="14" customFormat="1" ht="12">
      <c r="B591" s="214"/>
      <c r="C591" s="215"/>
      <c r="D591" s="196" t="s">
        <v>165</v>
      </c>
      <c r="E591" s="216" t="s">
        <v>19</v>
      </c>
      <c r="F591" s="217" t="s">
        <v>167</v>
      </c>
      <c r="G591" s="215"/>
      <c r="H591" s="218">
        <v>4.8</v>
      </c>
      <c r="I591" s="219"/>
      <c r="J591" s="215"/>
      <c r="K591" s="215"/>
      <c r="L591" s="220"/>
      <c r="M591" s="221"/>
      <c r="N591" s="222"/>
      <c r="O591" s="222"/>
      <c r="P591" s="222"/>
      <c r="Q591" s="222"/>
      <c r="R591" s="222"/>
      <c r="S591" s="222"/>
      <c r="T591" s="223"/>
      <c r="AT591" s="224" t="s">
        <v>165</v>
      </c>
      <c r="AU591" s="224" t="s">
        <v>79</v>
      </c>
      <c r="AV591" s="14" t="s">
        <v>159</v>
      </c>
      <c r="AW591" s="14" t="s">
        <v>32</v>
      </c>
      <c r="AX591" s="14" t="s">
        <v>70</v>
      </c>
      <c r="AY591" s="224" t="s">
        <v>150</v>
      </c>
    </row>
    <row r="592" spans="2:51" s="16" customFormat="1" ht="12">
      <c r="B592" s="235"/>
      <c r="C592" s="236"/>
      <c r="D592" s="196" t="s">
        <v>165</v>
      </c>
      <c r="E592" s="237" t="s">
        <v>19</v>
      </c>
      <c r="F592" s="238" t="s">
        <v>223</v>
      </c>
      <c r="G592" s="236"/>
      <c r="H592" s="239">
        <v>9.074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AT592" s="245" t="s">
        <v>165</v>
      </c>
      <c r="AU592" s="245" t="s">
        <v>79</v>
      </c>
      <c r="AV592" s="16" t="s">
        <v>158</v>
      </c>
      <c r="AW592" s="16" t="s">
        <v>32</v>
      </c>
      <c r="AX592" s="16" t="s">
        <v>77</v>
      </c>
      <c r="AY592" s="245" t="s">
        <v>150</v>
      </c>
    </row>
    <row r="593" spans="1:65" s="2" customFormat="1" ht="24.2" customHeight="1">
      <c r="A593" s="37"/>
      <c r="B593" s="38"/>
      <c r="C593" s="182" t="s">
        <v>754</v>
      </c>
      <c r="D593" s="182" t="s">
        <v>154</v>
      </c>
      <c r="E593" s="183" t="s">
        <v>755</v>
      </c>
      <c r="F593" s="184" t="s">
        <v>756</v>
      </c>
      <c r="G593" s="185" t="s">
        <v>244</v>
      </c>
      <c r="H593" s="186">
        <v>9.074</v>
      </c>
      <c r="I593" s="187"/>
      <c r="J593" s="188">
        <f>ROUND(I593*H593,2)</f>
        <v>0</v>
      </c>
      <c r="K593" s="189"/>
      <c r="L593" s="42"/>
      <c r="M593" s="190" t="s">
        <v>19</v>
      </c>
      <c r="N593" s="191" t="s">
        <v>41</v>
      </c>
      <c r="O593" s="67"/>
      <c r="P593" s="192">
        <f>O593*H593</f>
        <v>0</v>
      </c>
      <c r="Q593" s="192">
        <v>0.00017</v>
      </c>
      <c r="R593" s="192">
        <f>Q593*H593</f>
        <v>0.00154258</v>
      </c>
      <c r="S593" s="192">
        <v>0</v>
      </c>
      <c r="T593" s="193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194" t="s">
        <v>168</v>
      </c>
      <c r="AT593" s="194" t="s">
        <v>154</v>
      </c>
      <c r="AU593" s="194" t="s">
        <v>79</v>
      </c>
      <c r="AY593" s="20" t="s">
        <v>150</v>
      </c>
      <c r="BE593" s="195">
        <f>IF(N593="základní",J593,0)</f>
        <v>0</v>
      </c>
      <c r="BF593" s="195">
        <f>IF(N593="snížená",J593,0)</f>
        <v>0</v>
      </c>
      <c r="BG593" s="195">
        <f>IF(N593="zákl. přenesená",J593,0)</f>
        <v>0</v>
      </c>
      <c r="BH593" s="195">
        <f>IF(N593="sníž. přenesená",J593,0)</f>
        <v>0</v>
      </c>
      <c r="BI593" s="195">
        <f>IF(N593="nulová",J593,0)</f>
        <v>0</v>
      </c>
      <c r="BJ593" s="20" t="s">
        <v>77</v>
      </c>
      <c r="BK593" s="195">
        <f>ROUND(I593*H593,2)</f>
        <v>0</v>
      </c>
      <c r="BL593" s="20" t="s">
        <v>168</v>
      </c>
      <c r="BM593" s="194" t="s">
        <v>757</v>
      </c>
    </row>
    <row r="594" spans="1:47" s="2" customFormat="1" ht="19.5">
      <c r="A594" s="37"/>
      <c r="B594" s="38"/>
      <c r="C594" s="39"/>
      <c r="D594" s="196" t="s">
        <v>161</v>
      </c>
      <c r="E594" s="39"/>
      <c r="F594" s="197" t="s">
        <v>758</v>
      </c>
      <c r="G594" s="39"/>
      <c r="H594" s="39"/>
      <c r="I594" s="198"/>
      <c r="J594" s="39"/>
      <c r="K594" s="39"/>
      <c r="L594" s="42"/>
      <c r="M594" s="199"/>
      <c r="N594" s="200"/>
      <c r="O594" s="67"/>
      <c r="P594" s="67"/>
      <c r="Q594" s="67"/>
      <c r="R594" s="67"/>
      <c r="S594" s="67"/>
      <c r="T594" s="68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20" t="s">
        <v>161</v>
      </c>
      <c r="AU594" s="20" t="s">
        <v>79</v>
      </c>
    </row>
    <row r="595" spans="1:47" s="2" customFormat="1" ht="12">
      <c r="A595" s="37"/>
      <c r="B595" s="38"/>
      <c r="C595" s="39"/>
      <c r="D595" s="201" t="s">
        <v>163</v>
      </c>
      <c r="E595" s="39"/>
      <c r="F595" s="202" t="s">
        <v>759</v>
      </c>
      <c r="G595" s="39"/>
      <c r="H595" s="39"/>
      <c r="I595" s="198"/>
      <c r="J595" s="39"/>
      <c r="K595" s="39"/>
      <c r="L595" s="42"/>
      <c r="M595" s="199"/>
      <c r="N595" s="200"/>
      <c r="O595" s="67"/>
      <c r="P595" s="67"/>
      <c r="Q595" s="67"/>
      <c r="R595" s="67"/>
      <c r="S595" s="67"/>
      <c r="T595" s="68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20" t="s">
        <v>163</v>
      </c>
      <c r="AU595" s="20" t="s">
        <v>79</v>
      </c>
    </row>
    <row r="596" spans="2:51" s="15" customFormat="1" ht="12">
      <c r="B596" s="225"/>
      <c r="C596" s="226"/>
      <c r="D596" s="196" t="s">
        <v>165</v>
      </c>
      <c r="E596" s="227" t="s">
        <v>19</v>
      </c>
      <c r="F596" s="228" t="s">
        <v>751</v>
      </c>
      <c r="G596" s="226"/>
      <c r="H596" s="227" t="s">
        <v>19</v>
      </c>
      <c r="I596" s="229"/>
      <c r="J596" s="226"/>
      <c r="K596" s="226"/>
      <c r="L596" s="230"/>
      <c r="M596" s="231"/>
      <c r="N596" s="232"/>
      <c r="O596" s="232"/>
      <c r="P596" s="232"/>
      <c r="Q596" s="232"/>
      <c r="R596" s="232"/>
      <c r="S596" s="232"/>
      <c r="T596" s="233"/>
      <c r="AT596" s="234" t="s">
        <v>165</v>
      </c>
      <c r="AU596" s="234" t="s">
        <v>79</v>
      </c>
      <c r="AV596" s="15" t="s">
        <v>77</v>
      </c>
      <c r="AW596" s="15" t="s">
        <v>32</v>
      </c>
      <c r="AX596" s="15" t="s">
        <v>70</v>
      </c>
      <c r="AY596" s="234" t="s">
        <v>150</v>
      </c>
    </row>
    <row r="597" spans="2:51" s="13" customFormat="1" ht="12">
      <c r="B597" s="203"/>
      <c r="C597" s="204"/>
      <c r="D597" s="196" t="s">
        <v>165</v>
      </c>
      <c r="E597" s="205" t="s">
        <v>19</v>
      </c>
      <c r="F597" s="206" t="s">
        <v>752</v>
      </c>
      <c r="G597" s="204"/>
      <c r="H597" s="207">
        <v>4.274</v>
      </c>
      <c r="I597" s="208"/>
      <c r="J597" s="204"/>
      <c r="K597" s="204"/>
      <c r="L597" s="209"/>
      <c r="M597" s="210"/>
      <c r="N597" s="211"/>
      <c r="O597" s="211"/>
      <c r="P597" s="211"/>
      <c r="Q597" s="211"/>
      <c r="R597" s="211"/>
      <c r="S597" s="211"/>
      <c r="T597" s="212"/>
      <c r="AT597" s="213" t="s">
        <v>165</v>
      </c>
      <c r="AU597" s="213" t="s">
        <v>79</v>
      </c>
      <c r="AV597" s="13" t="s">
        <v>79</v>
      </c>
      <c r="AW597" s="13" t="s">
        <v>32</v>
      </c>
      <c r="AX597" s="13" t="s">
        <v>70</v>
      </c>
      <c r="AY597" s="213" t="s">
        <v>150</v>
      </c>
    </row>
    <row r="598" spans="2:51" s="14" customFormat="1" ht="12">
      <c r="B598" s="214"/>
      <c r="C598" s="215"/>
      <c r="D598" s="196" t="s">
        <v>165</v>
      </c>
      <c r="E598" s="216" t="s">
        <v>19</v>
      </c>
      <c r="F598" s="217" t="s">
        <v>167</v>
      </c>
      <c r="G598" s="215"/>
      <c r="H598" s="218">
        <v>4.274</v>
      </c>
      <c r="I598" s="219"/>
      <c r="J598" s="215"/>
      <c r="K598" s="215"/>
      <c r="L598" s="220"/>
      <c r="M598" s="221"/>
      <c r="N598" s="222"/>
      <c r="O598" s="222"/>
      <c r="P598" s="222"/>
      <c r="Q598" s="222"/>
      <c r="R598" s="222"/>
      <c r="S598" s="222"/>
      <c r="T598" s="223"/>
      <c r="AT598" s="224" t="s">
        <v>165</v>
      </c>
      <c r="AU598" s="224" t="s">
        <v>79</v>
      </c>
      <c r="AV598" s="14" t="s">
        <v>159</v>
      </c>
      <c r="AW598" s="14" t="s">
        <v>32</v>
      </c>
      <c r="AX598" s="14" t="s">
        <v>70</v>
      </c>
      <c r="AY598" s="224" t="s">
        <v>150</v>
      </c>
    </row>
    <row r="599" spans="2:51" s="13" customFormat="1" ht="12">
      <c r="B599" s="203"/>
      <c r="C599" s="204"/>
      <c r="D599" s="196" t="s">
        <v>165</v>
      </c>
      <c r="E599" s="205" t="s">
        <v>19</v>
      </c>
      <c r="F599" s="206" t="s">
        <v>753</v>
      </c>
      <c r="G599" s="204"/>
      <c r="H599" s="207">
        <v>4.8</v>
      </c>
      <c r="I599" s="208"/>
      <c r="J599" s="204"/>
      <c r="K599" s="204"/>
      <c r="L599" s="209"/>
      <c r="M599" s="210"/>
      <c r="N599" s="211"/>
      <c r="O599" s="211"/>
      <c r="P599" s="211"/>
      <c r="Q599" s="211"/>
      <c r="R599" s="211"/>
      <c r="S599" s="211"/>
      <c r="T599" s="212"/>
      <c r="AT599" s="213" t="s">
        <v>165</v>
      </c>
      <c r="AU599" s="213" t="s">
        <v>79</v>
      </c>
      <c r="AV599" s="13" t="s">
        <v>79</v>
      </c>
      <c r="AW599" s="13" t="s">
        <v>32</v>
      </c>
      <c r="AX599" s="13" t="s">
        <v>70</v>
      </c>
      <c r="AY599" s="213" t="s">
        <v>150</v>
      </c>
    </row>
    <row r="600" spans="2:51" s="14" customFormat="1" ht="12">
      <c r="B600" s="214"/>
      <c r="C600" s="215"/>
      <c r="D600" s="196" t="s">
        <v>165</v>
      </c>
      <c r="E600" s="216" t="s">
        <v>19</v>
      </c>
      <c r="F600" s="217" t="s">
        <v>167</v>
      </c>
      <c r="G600" s="215"/>
      <c r="H600" s="218">
        <v>4.8</v>
      </c>
      <c r="I600" s="219"/>
      <c r="J600" s="215"/>
      <c r="K600" s="215"/>
      <c r="L600" s="220"/>
      <c r="M600" s="221"/>
      <c r="N600" s="222"/>
      <c r="O600" s="222"/>
      <c r="P600" s="222"/>
      <c r="Q600" s="222"/>
      <c r="R600" s="222"/>
      <c r="S600" s="222"/>
      <c r="T600" s="223"/>
      <c r="AT600" s="224" t="s">
        <v>165</v>
      </c>
      <c r="AU600" s="224" t="s">
        <v>79</v>
      </c>
      <c r="AV600" s="14" t="s">
        <v>159</v>
      </c>
      <c r="AW600" s="14" t="s">
        <v>32</v>
      </c>
      <c r="AX600" s="14" t="s">
        <v>70</v>
      </c>
      <c r="AY600" s="224" t="s">
        <v>150</v>
      </c>
    </row>
    <row r="601" spans="2:51" s="16" customFormat="1" ht="12">
      <c r="B601" s="235"/>
      <c r="C601" s="236"/>
      <c r="D601" s="196" t="s">
        <v>165</v>
      </c>
      <c r="E601" s="237" t="s">
        <v>19</v>
      </c>
      <c r="F601" s="238" t="s">
        <v>223</v>
      </c>
      <c r="G601" s="236"/>
      <c r="H601" s="239">
        <v>9.074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AT601" s="245" t="s">
        <v>165</v>
      </c>
      <c r="AU601" s="245" t="s">
        <v>79</v>
      </c>
      <c r="AV601" s="16" t="s">
        <v>158</v>
      </c>
      <c r="AW601" s="16" t="s">
        <v>32</v>
      </c>
      <c r="AX601" s="16" t="s">
        <v>77</v>
      </c>
      <c r="AY601" s="245" t="s">
        <v>150</v>
      </c>
    </row>
    <row r="602" spans="1:65" s="2" customFormat="1" ht="24.2" customHeight="1">
      <c r="A602" s="37"/>
      <c r="B602" s="38"/>
      <c r="C602" s="182" t="s">
        <v>760</v>
      </c>
      <c r="D602" s="182" t="s">
        <v>154</v>
      </c>
      <c r="E602" s="183" t="s">
        <v>761</v>
      </c>
      <c r="F602" s="184" t="s">
        <v>762</v>
      </c>
      <c r="G602" s="185" t="s">
        <v>244</v>
      </c>
      <c r="H602" s="186">
        <v>9.074</v>
      </c>
      <c r="I602" s="187"/>
      <c r="J602" s="188">
        <f>ROUND(I602*H602,2)</f>
        <v>0</v>
      </c>
      <c r="K602" s="189"/>
      <c r="L602" s="42"/>
      <c r="M602" s="190" t="s">
        <v>19</v>
      </c>
      <c r="N602" s="191" t="s">
        <v>41</v>
      </c>
      <c r="O602" s="67"/>
      <c r="P602" s="192">
        <f>O602*H602</f>
        <v>0</v>
      </c>
      <c r="Q602" s="192">
        <v>0.00012</v>
      </c>
      <c r="R602" s="192">
        <f>Q602*H602</f>
        <v>0.00108888</v>
      </c>
      <c r="S602" s="192">
        <v>0</v>
      </c>
      <c r="T602" s="193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194" t="s">
        <v>168</v>
      </c>
      <c r="AT602" s="194" t="s">
        <v>154</v>
      </c>
      <c r="AU602" s="194" t="s">
        <v>79</v>
      </c>
      <c r="AY602" s="20" t="s">
        <v>150</v>
      </c>
      <c r="BE602" s="195">
        <f>IF(N602="základní",J602,0)</f>
        <v>0</v>
      </c>
      <c r="BF602" s="195">
        <f>IF(N602="snížená",J602,0)</f>
        <v>0</v>
      </c>
      <c r="BG602" s="195">
        <f>IF(N602="zákl. přenesená",J602,0)</f>
        <v>0</v>
      </c>
      <c r="BH602" s="195">
        <f>IF(N602="sníž. přenesená",J602,0)</f>
        <v>0</v>
      </c>
      <c r="BI602" s="195">
        <f>IF(N602="nulová",J602,0)</f>
        <v>0</v>
      </c>
      <c r="BJ602" s="20" t="s">
        <v>77</v>
      </c>
      <c r="BK602" s="195">
        <f>ROUND(I602*H602,2)</f>
        <v>0</v>
      </c>
      <c r="BL602" s="20" t="s">
        <v>168</v>
      </c>
      <c r="BM602" s="194" t="s">
        <v>763</v>
      </c>
    </row>
    <row r="603" spans="1:47" s="2" customFormat="1" ht="19.5">
      <c r="A603" s="37"/>
      <c r="B603" s="38"/>
      <c r="C603" s="39"/>
      <c r="D603" s="196" t="s">
        <v>161</v>
      </c>
      <c r="E603" s="39"/>
      <c r="F603" s="197" t="s">
        <v>764</v>
      </c>
      <c r="G603" s="39"/>
      <c r="H603" s="39"/>
      <c r="I603" s="198"/>
      <c r="J603" s="39"/>
      <c r="K603" s="39"/>
      <c r="L603" s="42"/>
      <c r="M603" s="199"/>
      <c r="N603" s="200"/>
      <c r="O603" s="67"/>
      <c r="P603" s="67"/>
      <c r="Q603" s="67"/>
      <c r="R603" s="67"/>
      <c r="S603" s="67"/>
      <c r="T603" s="68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20" t="s">
        <v>161</v>
      </c>
      <c r="AU603" s="20" t="s">
        <v>79</v>
      </c>
    </row>
    <row r="604" spans="1:47" s="2" customFormat="1" ht="12">
      <c r="A604" s="37"/>
      <c r="B604" s="38"/>
      <c r="C604" s="39"/>
      <c r="D604" s="201" t="s">
        <v>163</v>
      </c>
      <c r="E604" s="39"/>
      <c r="F604" s="202" t="s">
        <v>765</v>
      </c>
      <c r="G604" s="39"/>
      <c r="H604" s="39"/>
      <c r="I604" s="198"/>
      <c r="J604" s="39"/>
      <c r="K604" s="39"/>
      <c r="L604" s="42"/>
      <c r="M604" s="199"/>
      <c r="N604" s="200"/>
      <c r="O604" s="67"/>
      <c r="P604" s="67"/>
      <c r="Q604" s="67"/>
      <c r="R604" s="67"/>
      <c r="S604" s="67"/>
      <c r="T604" s="68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T604" s="20" t="s">
        <v>163</v>
      </c>
      <c r="AU604" s="20" t="s">
        <v>79</v>
      </c>
    </row>
    <row r="605" spans="2:51" s="15" customFormat="1" ht="12">
      <c r="B605" s="225"/>
      <c r="C605" s="226"/>
      <c r="D605" s="196" t="s">
        <v>165</v>
      </c>
      <c r="E605" s="227" t="s">
        <v>19</v>
      </c>
      <c r="F605" s="228" t="s">
        <v>751</v>
      </c>
      <c r="G605" s="226"/>
      <c r="H605" s="227" t="s">
        <v>19</v>
      </c>
      <c r="I605" s="229"/>
      <c r="J605" s="226"/>
      <c r="K605" s="226"/>
      <c r="L605" s="230"/>
      <c r="M605" s="231"/>
      <c r="N605" s="232"/>
      <c r="O605" s="232"/>
      <c r="P605" s="232"/>
      <c r="Q605" s="232"/>
      <c r="R605" s="232"/>
      <c r="S605" s="232"/>
      <c r="T605" s="233"/>
      <c r="AT605" s="234" t="s">
        <v>165</v>
      </c>
      <c r="AU605" s="234" t="s">
        <v>79</v>
      </c>
      <c r="AV605" s="15" t="s">
        <v>77</v>
      </c>
      <c r="AW605" s="15" t="s">
        <v>32</v>
      </c>
      <c r="AX605" s="15" t="s">
        <v>70</v>
      </c>
      <c r="AY605" s="234" t="s">
        <v>150</v>
      </c>
    </row>
    <row r="606" spans="2:51" s="13" customFormat="1" ht="12">
      <c r="B606" s="203"/>
      <c r="C606" s="204"/>
      <c r="D606" s="196" t="s">
        <v>165</v>
      </c>
      <c r="E606" s="205" t="s">
        <v>19</v>
      </c>
      <c r="F606" s="206" t="s">
        <v>752</v>
      </c>
      <c r="G606" s="204"/>
      <c r="H606" s="207">
        <v>4.274</v>
      </c>
      <c r="I606" s="208"/>
      <c r="J606" s="204"/>
      <c r="K606" s="204"/>
      <c r="L606" s="209"/>
      <c r="M606" s="210"/>
      <c r="N606" s="211"/>
      <c r="O606" s="211"/>
      <c r="P606" s="211"/>
      <c r="Q606" s="211"/>
      <c r="R606" s="211"/>
      <c r="S606" s="211"/>
      <c r="T606" s="212"/>
      <c r="AT606" s="213" t="s">
        <v>165</v>
      </c>
      <c r="AU606" s="213" t="s">
        <v>79</v>
      </c>
      <c r="AV606" s="13" t="s">
        <v>79</v>
      </c>
      <c r="AW606" s="13" t="s">
        <v>32</v>
      </c>
      <c r="AX606" s="13" t="s">
        <v>70</v>
      </c>
      <c r="AY606" s="213" t="s">
        <v>150</v>
      </c>
    </row>
    <row r="607" spans="2:51" s="14" customFormat="1" ht="12">
      <c r="B607" s="214"/>
      <c r="C607" s="215"/>
      <c r="D607" s="196" t="s">
        <v>165</v>
      </c>
      <c r="E607" s="216" t="s">
        <v>19</v>
      </c>
      <c r="F607" s="217" t="s">
        <v>167</v>
      </c>
      <c r="G607" s="215"/>
      <c r="H607" s="218">
        <v>4.274</v>
      </c>
      <c r="I607" s="219"/>
      <c r="J607" s="215"/>
      <c r="K607" s="215"/>
      <c r="L607" s="220"/>
      <c r="M607" s="221"/>
      <c r="N607" s="222"/>
      <c r="O607" s="222"/>
      <c r="P607" s="222"/>
      <c r="Q607" s="222"/>
      <c r="R607" s="222"/>
      <c r="S607" s="222"/>
      <c r="T607" s="223"/>
      <c r="AT607" s="224" t="s">
        <v>165</v>
      </c>
      <c r="AU607" s="224" t="s">
        <v>79</v>
      </c>
      <c r="AV607" s="14" t="s">
        <v>159</v>
      </c>
      <c r="AW607" s="14" t="s">
        <v>32</v>
      </c>
      <c r="AX607" s="14" t="s">
        <v>70</v>
      </c>
      <c r="AY607" s="224" t="s">
        <v>150</v>
      </c>
    </row>
    <row r="608" spans="2:51" s="13" customFormat="1" ht="12">
      <c r="B608" s="203"/>
      <c r="C608" s="204"/>
      <c r="D608" s="196" t="s">
        <v>165</v>
      </c>
      <c r="E608" s="205" t="s">
        <v>19</v>
      </c>
      <c r="F608" s="206" t="s">
        <v>753</v>
      </c>
      <c r="G608" s="204"/>
      <c r="H608" s="207">
        <v>4.8</v>
      </c>
      <c r="I608" s="208"/>
      <c r="J608" s="204"/>
      <c r="K608" s="204"/>
      <c r="L608" s="209"/>
      <c r="M608" s="210"/>
      <c r="N608" s="211"/>
      <c r="O608" s="211"/>
      <c r="P608" s="211"/>
      <c r="Q608" s="211"/>
      <c r="R608" s="211"/>
      <c r="S608" s="211"/>
      <c r="T608" s="212"/>
      <c r="AT608" s="213" t="s">
        <v>165</v>
      </c>
      <c r="AU608" s="213" t="s">
        <v>79</v>
      </c>
      <c r="AV608" s="13" t="s">
        <v>79</v>
      </c>
      <c r="AW608" s="13" t="s">
        <v>32</v>
      </c>
      <c r="AX608" s="13" t="s">
        <v>70</v>
      </c>
      <c r="AY608" s="213" t="s">
        <v>150</v>
      </c>
    </row>
    <row r="609" spans="2:51" s="14" customFormat="1" ht="12">
      <c r="B609" s="214"/>
      <c r="C609" s="215"/>
      <c r="D609" s="196" t="s">
        <v>165</v>
      </c>
      <c r="E609" s="216" t="s">
        <v>19</v>
      </c>
      <c r="F609" s="217" t="s">
        <v>167</v>
      </c>
      <c r="G609" s="215"/>
      <c r="H609" s="218">
        <v>4.8</v>
      </c>
      <c r="I609" s="219"/>
      <c r="J609" s="215"/>
      <c r="K609" s="215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165</v>
      </c>
      <c r="AU609" s="224" t="s">
        <v>79</v>
      </c>
      <c r="AV609" s="14" t="s">
        <v>159</v>
      </c>
      <c r="AW609" s="14" t="s">
        <v>32</v>
      </c>
      <c r="AX609" s="14" t="s">
        <v>70</v>
      </c>
      <c r="AY609" s="224" t="s">
        <v>150</v>
      </c>
    </row>
    <row r="610" spans="2:51" s="16" customFormat="1" ht="12">
      <c r="B610" s="235"/>
      <c r="C610" s="236"/>
      <c r="D610" s="196" t="s">
        <v>165</v>
      </c>
      <c r="E610" s="237" t="s">
        <v>19</v>
      </c>
      <c r="F610" s="238" t="s">
        <v>223</v>
      </c>
      <c r="G610" s="236"/>
      <c r="H610" s="239">
        <v>9.074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165</v>
      </c>
      <c r="AU610" s="245" t="s">
        <v>79</v>
      </c>
      <c r="AV610" s="16" t="s">
        <v>158</v>
      </c>
      <c r="AW610" s="16" t="s">
        <v>32</v>
      </c>
      <c r="AX610" s="16" t="s">
        <v>77</v>
      </c>
      <c r="AY610" s="245" t="s">
        <v>150</v>
      </c>
    </row>
    <row r="611" spans="1:65" s="2" customFormat="1" ht="24.2" customHeight="1">
      <c r="A611" s="37"/>
      <c r="B611" s="38"/>
      <c r="C611" s="182" t="s">
        <v>766</v>
      </c>
      <c r="D611" s="182" t="s">
        <v>154</v>
      </c>
      <c r="E611" s="183" t="s">
        <v>767</v>
      </c>
      <c r="F611" s="184" t="s">
        <v>768</v>
      </c>
      <c r="G611" s="185" t="s">
        <v>244</v>
      </c>
      <c r="H611" s="186">
        <v>9.074</v>
      </c>
      <c r="I611" s="187"/>
      <c r="J611" s="188">
        <f>ROUND(I611*H611,2)</f>
        <v>0</v>
      </c>
      <c r="K611" s="189"/>
      <c r="L611" s="42"/>
      <c r="M611" s="190" t="s">
        <v>19</v>
      </c>
      <c r="N611" s="191" t="s">
        <v>41</v>
      </c>
      <c r="O611" s="67"/>
      <c r="P611" s="192">
        <f>O611*H611</f>
        <v>0</v>
      </c>
      <c r="Q611" s="192">
        <v>0.00012</v>
      </c>
      <c r="R611" s="192">
        <f>Q611*H611</f>
        <v>0.00108888</v>
      </c>
      <c r="S611" s="192">
        <v>0</v>
      </c>
      <c r="T611" s="193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194" t="s">
        <v>168</v>
      </c>
      <c r="AT611" s="194" t="s">
        <v>154</v>
      </c>
      <c r="AU611" s="194" t="s">
        <v>79</v>
      </c>
      <c r="AY611" s="20" t="s">
        <v>150</v>
      </c>
      <c r="BE611" s="195">
        <f>IF(N611="základní",J611,0)</f>
        <v>0</v>
      </c>
      <c r="BF611" s="195">
        <f>IF(N611="snížená",J611,0)</f>
        <v>0</v>
      </c>
      <c r="BG611" s="195">
        <f>IF(N611="zákl. přenesená",J611,0)</f>
        <v>0</v>
      </c>
      <c r="BH611" s="195">
        <f>IF(N611="sníž. přenesená",J611,0)</f>
        <v>0</v>
      </c>
      <c r="BI611" s="195">
        <f>IF(N611="nulová",J611,0)</f>
        <v>0</v>
      </c>
      <c r="BJ611" s="20" t="s">
        <v>77</v>
      </c>
      <c r="BK611" s="195">
        <f>ROUND(I611*H611,2)</f>
        <v>0</v>
      </c>
      <c r="BL611" s="20" t="s">
        <v>168</v>
      </c>
      <c r="BM611" s="194" t="s">
        <v>769</v>
      </c>
    </row>
    <row r="612" spans="1:47" s="2" customFormat="1" ht="19.5">
      <c r="A612" s="37"/>
      <c r="B612" s="38"/>
      <c r="C612" s="39"/>
      <c r="D612" s="196" t="s">
        <v>161</v>
      </c>
      <c r="E612" s="39"/>
      <c r="F612" s="197" t="s">
        <v>770</v>
      </c>
      <c r="G612" s="39"/>
      <c r="H612" s="39"/>
      <c r="I612" s="198"/>
      <c r="J612" s="39"/>
      <c r="K612" s="39"/>
      <c r="L612" s="42"/>
      <c r="M612" s="199"/>
      <c r="N612" s="200"/>
      <c r="O612" s="67"/>
      <c r="P612" s="67"/>
      <c r="Q612" s="67"/>
      <c r="R612" s="67"/>
      <c r="S612" s="67"/>
      <c r="T612" s="68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20" t="s">
        <v>161</v>
      </c>
      <c r="AU612" s="20" t="s">
        <v>79</v>
      </c>
    </row>
    <row r="613" spans="1:47" s="2" customFormat="1" ht="12">
      <c r="A613" s="37"/>
      <c r="B613" s="38"/>
      <c r="C613" s="39"/>
      <c r="D613" s="201" t="s">
        <v>163</v>
      </c>
      <c r="E613" s="39"/>
      <c r="F613" s="202" t="s">
        <v>771</v>
      </c>
      <c r="G613" s="39"/>
      <c r="H613" s="39"/>
      <c r="I613" s="198"/>
      <c r="J613" s="39"/>
      <c r="K613" s="39"/>
      <c r="L613" s="42"/>
      <c r="M613" s="199"/>
      <c r="N613" s="200"/>
      <c r="O613" s="67"/>
      <c r="P613" s="67"/>
      <c r="Q613" s="67"/>
      <c r="R613" s="67"/>
      <c r="S613" s="67"/>
      <c r="T613" s="68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20" t="s">
        <v>163</v>
      </c>
      <c r="AU613" s="20" t="s">
        <v>79</v>
      </c>
    </row>
    <row r="614" spans="2:51" s="15" customFormat="1" ht="12">
      <c r="B614" s="225"/>
      <c r="C614" s="226"/>
      <c r="D614" s="196" t="s">
        <v>165</v>
      </c>
      <c r="E614" s="227" t="s">
        <v>19</v>
      </c>
      <c r="F614" s="228" t="s">
        <v>751</v>
      </c>
      <c r="G614" s="226"/>
      <c r="H614" s="227" t="s">
        <v>19</v>
      </c>
      <c r="I614" s="229"/>
      <c r="J614" s="226"/>
      <c r="K614" s="226"/>
      <c r="L614" s="230"/>
      <c r="M614" s="231"/>
      <c r="N614" s="232"/>
      <c r="O614" s="232"/>
      <c r="P614" s="232"/>
      <c r="Q614" s="232"/>
      <c r="R614" s="232"/>
      <c r="S614" s="232"/>
      <c r="T614" s="233"/>
      <c r="AT614" s="234" t="s">
        <v>165</v>
      </c>
      <c r="AU614" s="234" t="s">
        <v>79</v>
      </c>
      <c r="AV614" s="15" t="s">
        <v>77</v>
      </c>
      <c r="AW614" s="15" t="s">
        <v>32</v>
      </c>
      <c r="AX614" s="15" t="s">
        <v>70</v>
      </c>
      <c r="AY614" s="234" t="s">
        <v>150</v>
      </c>
    </row>
    <row r="615" spans="2:51" s="13" customFormat="1" ht="12">
      <c r="B615" s="203"/>
      <c r="C615" s="204"/>
      <c r="D615" s="196" t="s">
        <v>165</v>
      </c>
      <c r="E615" s="205" t="s">
        <v>19</v>
      </c>
      <c r="F615" s="206" t="s">
        <v>752</v>
      </c>
      <c r="G615" s="204"/>
      <c r="H615" s="207">
        <v>4.274</v>
      </c>
      <c r="I615" s="208"/>
      <c r="J615" s="204"/>
      <c r="K615" s="204"/>
      <c r="L615" s="209"/>
      <c r="M615" s="210"/>
      <c r="N615" s="211"/>
      <c r="O615" s="211"/>
      <c r="P615" s="211"/>
      <c r="Q615" s="211"/>
      <c r="R615" s="211"/>
      <c r="S615" s="211"/>
      <c r="T615" s="212"/>
      <c r="AT615" s="213" t="s">
        <v>165</v>
      </c>
      <c r="AU615" s="213" t="s">
        <v>79</v>
      </c>
      <c r="AV615" s="13" t="s">
        <v>79</v>
      </c>
      <c r="AW615" s="13" t="s">
        <v>32</v>
      </c>
      <c r="AX615" s="13" t="s">
        <v>70</v>
      </c>
      <c r="AY615" s="213" t="s">
        <v>150</v>
      </c>
    </row>
    <row r="616" spans="2:51" s="14" customFormat="1" ht="12">
      <c r="B616" s="214"/>
      <c r="C616" s="215"/>
      <c r="D616" s="196" t="s">
        <v>165</v>
      </c>
      <c r="E616" s="216" t="s">
        <v>19</v>
      </c>
      <c r="F616" s="217" t="s">
        <v>167</v>
      </c>
      <c r="G616" s="215"/>
      <c r="H616" s="218">
        <v>4.274</v>
      </c>
      <c r="I616" s="219"/>
      <c r="J616" s="215"/>
      <c r="K616" s="215"/>
      <c r="L616" s="220"/>
      <c r="M616" s="221"/>
      <c r="N616" s="222"/>
      <c r="O616" s="222"/>
      <c r="P616" s="222"/>
      <c r="Q616" s="222"/>
      <c r="R616" s="222"/>
      <c r="S616" s="222"/>
      <c r="T616" s="223"/>
      <c r="AT616" s="224" t="s">
        <v>165</v>
      </c>
      <c r="AU616" s="224" t="s">
        <v>79</v>
      </c>
      <c r="AV616" s="14" t="s">
        <v>159</v>
      </c>
      <c r="AW616" s="14" t="s">
        <v>32</v>
      </c>
      <c r="AX616" s="14" t="s">
        <v>70</v>
      </c>
      <c r="AY616" s="224" t="s">
        <v>150</v>
      </c>
    </row>
    <row r="617" spans="2:51" s="13" customFormat="1" ht="12">
      <c r="B617" s="203"/>
      <c r="C617" s="204"/>
      <c r="D617" s="196" t="s">
        <v>165</v>
      </c>
      <c r="E617" s="205" t="s">
        <v>19</v>
      </c>
      <c r="F617" s="206" t="s">
        <v>753</v>
      </c>
      <c r="G617" s="204"/>
      <c r="H617" s="207">
        <v>4.8</v>
      </c>
      <c r="I617" s="208"/>
      <c r="J617" s="204"/>
      <c r="K617" s="204"/>
      <c r="L617" s="209"/>
      <c r="M617" s="210"/>
      <c r="N617" s="211"/>
      <c r="O617" s="211"/>
      <c r="P617" s="211"/>
      <c r="Q617" s="211"/>
      <c r="R617" s="211"/>
      <c r="S617" s="211"/>
      <c r="T617" s="212"/>
      <c r="AT617" s="213" t="s">
        <v>165</v>
      </c>
      <c r="AU617" s="213" t="s">
        <v>79</v>
      </c>
      <c r="AV617" s="13" t="s">
        <v>79</v>
      </c>
      <c r="AW617" s="13" t="s">
        <v>32</v>
      </c>
      <c r="AX617" s="13" t="s">
        <v>70</v>
      </c>
      <c r="AY617" s="213" t="s">
        <v>150</v>
      </c>
    </row>
    <row r="618" spans="2:51" s="14" customFormat="1" ht="12">
      <c r="B618" s="214"/>
      <c r="C618" s="215"/>
      <c r="D618" s="196" t="s">
        <v>165</v>
      </c>
      <c r="E618" s="216" t="s">
        <v>19</v>
      </c>
      <c r="F618" s="217" t="s">
        <v>167</v>
      </c>
      <c r="G618" s="215"/>
      <c r="H618" s="218">
        <v>4.8</v>
      </c>
      <c r="I618" s="219"/>
      <c r="J618" s="215"/>
      <c r="K618" s="215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165</v>
      </c>
      <c r="AU618" s="224" t="s">
        <v>79</v>
      </c>
      <c r="AV618" s="14" t="s">
        <v>159</v>
      </c>
      <c r="AW618" s="14" t="s">
        <v>32</v>
      </c>
      <c r="AX618" s="14" t="s">
        <v>70</v>
      </c>
      <c r="AY618" s="224" t="s">
        <v>150</v>
      </c>
    </row>
    <row r="619" spans="2:51" s="16" customFormat="1" ht="12">
      <c r="B619" s="235"/>
      <c r="C619" s="236"/>
      <c r="D619" s="196" t="s">
        <v>165</v>
      </c>
      <c r="E619" s="237" t="s">
        <v>19</v>
      </c>
      <c r="F619" s="238" t="s">
        <v>223</v>
      </c>
      <c r="G619" s="236"/>
      <c r="H619" s="239">
        <v>9.074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AT619" s="245" t="s">
        <v>165</v>
      </c>
      <c r="AU619" s="245" t="s">
        <v>79</v>
      </c>
      <c r="AV619" s="16" t="s">
        <v>158</v>
      </c>
      <c r="AW619" s="16" t="s">
        <v>32</v>
      </c>
      <c r="AX619" s="16" t="s">
        <v>77</v>
      </c>
      <c r="AY619" s="245" t="s">
        <v>150</v>
      </c>
    </row>
    <row r="620" spans="1:65" s="2" customFormat="1" ht="24.2" customHeight="1">
      <c r="A620" s="37"/>
      <c r="B620" s="38"/>
      <c r="C620" s="182" t="s">
        <v>772</v>
      </c>
      <c r="D620" s="182" t="s">
        <v>154</v>
      </c>
      <c r="E620" s="183" t="s">
        <v>773</v>
      </c>
      <c r="F620" s="184" t="s">
        <v>774</v>
      </c>
      <c r="G620" s="185" t="s">
        <v>244</v>
      </c>
      <c r="H620" s="186">
        <v>151.46</v>
      </c>
      <c r="I620" s="187"/>
      <c r="J620" s="188">
        <f>ROUND(I620*H620,2)</f>
        <v>0</v>
      </c>
      <c r="K620" s="189"/>
      <c r="L620" s="42"/>
      <c r="M620" s="190" t="s">
        <v>19</v>
      </c>
      <c r="N620" s="191" t="s">
        <v>41</v>
      </c>
      <c r="O620" s="67"/>
      <c r="P620" s="192">
        <f>O620*H620</f>
        <v>0</v>
      </c>
      <c r="Q620" s="192">
        <v>0.0002</v>
      </c>
      <c r="R620" s="192">
        <f>Q620*H620</f>
        <v>0.030292000000000003</v>
      </c>
      <c r="S620" s="192">
        <v>0</v>
      </c>
      <c r="T620" s="193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194" t="s">
        <v>168</v>
      </c>
      <c r="AT620" s="194" t="s">
        <v>154</v>
      </c>
      <c r="AU620" s="194" t="s">
        <v>79</v>
      </c>
      <c r="AY620" s="20" t="s">
        <v>150</v>
      </c>
      <c r="BE620" s="195">
        <f>IF(N620="základní",J620,0)</f>
        <v>0</v>
      </c>
      <c r="BF620" s="195">
        <f>IF(N620="snížená",J620,0)</f>
        <v>0</v>
      </c>
      <c r="BG620" s="195">
        <f>IF(N620="zákl. přenesená",J620,0)</f>
        <v>0</v>
      </c>
      <c r="BH620" s="195">
        <f>IF(N620="sníž. přenesená",J620,0)</f>
        <v>0</v>
      </c>
      <c r="BI620" s="195">
        <f>IF(N620="nulová",J620,0)</f>
        <v>0</v>
      </c>
      <c r="BJ620" s="20" t="s">
        <v>77</v>
      </c>
      <c r="BK620" s="195">
        <f>ROUND(I620*H620,2)</f>
        <v>0</v>
      </c>
      <c r="BL620" s="20" t="s">
        <v>168</v>
      </c>
      <c r="BM620" s="194" t="s">
        <v>775</v>
      </c>
    </row>
    <row r="621" spans="1:47" s="2" customFormat="1" ht="19.5">
      <c r="A621" s="37"/>
      <c r="B621" s="38"/>
      <c r="C621" s="39"/>
      <c r="D621" s="196" t="s">
        <v>161</v>
      </c>
      <c r="E621" s="39"/>
      <c r="F621" s="197" t="s">
        <v>776</v>
      </c>
      <c r="G621" s="39"/>
      <c r="H621" s="39"/>
      <c r="I621" s="198"/>
      <c r="J621" s="39"/>
      <c r="K621" s="39"/>
      <c r="L621" s="42"/>
      <c r="M621" s="199"/>
      <c r="N621" s="200"/>
      <c r="O621" s="67"/>
      <c r="P621" s="67"/>
      <c r="Q621" s="67"/>
      <c r="R621" s="67"/>
      <c r="S621" s="67"/>
      <c r="T621" s="68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T621" s="20" t="s">
        <v>161</v>
      </c>
      <c r="AU621" s="20" t="s">
        <v>79</v>
      </c>
    </row>
    <row r="622" spans="1:47" s="2" customFormat="1" ht="12">
      <c r="A622" s="37"/>
      <c r="B622" s="38"/>
      <c r="C622" s="39"/>
      <c r="D622" s="201" t="s">
        <v>163</v>
      </c>
      <c r="E622" s="39"/>
      <c r="F622" s="202" t="s">
        <v>777</v>
      </c>
      <c r="G622" s="39"/>
      <c r="H622" s="39"/>
      <c r="I622" s="198"/>
      <c r="J622" s="39"/>
      <c r="K622" s="39"/>
      <c r="L622" s="42"/>
      <c r="M622" s="199"/>
      <c r="N622" s="200"/>
      <c r="O622" s="67"/>
      <c r="P622" s="67"/>
      <c r="Q622" s="67"/>
      <c r="R622" s="67"/>
      <c r="S622" s="67"/>
      <c r="T622" s="68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T622" s="20" t="s">
        <v>163</v>
      </c>
      <c r="AU622" s="20" t="s">
        <v>79</v>
      </c>
    </row>
    <row r="623" spans="2:51" s="15" customFormat="1" ht="12">
      <c r="B623" s="225"/>
      <c r="C623" s="226"/>
      <c r="D623" s="196" t="s">
        <v>165</v>
      </c>
      <c r="E623" s="227" t="s">
        <v>19</v>
      </c>
      <c r="F623" s="228" t="s">
        <v>778</v>
      </c>
      <c r="G623" s="226"/>
      <c r="H623" s="227" t="s">
        <v>19</v>
      </c>
      <c r="I623" s="229"/>
      <c r="J623" s="226"/>
      <c r="K623" s="226"/>
      <c r="L623" s="230"/>
      <c r="M623" s="231"/>
      <c r="N623" s="232"/>
      <c r="O623" s="232"/>
      <c r="P623" s="232"/>
      <c r="Q623" s="232"/>
      <c r="R623" s="232"/>
      <c r="S623" s="232"/>
      <c r="T623" s="233"/>
      <c r="AT623" s="234" t="s">
        <v>165</v>
      </c>
      <c r="AU623" s="234" t="s">
        <v>79</v>
      </c>
      <c r="AV623" s="15" t="s">
        <v>77</v>
      </c>
      <c r="AW623" s="15" t="s">
        <v>32</v>
      </c>
      <c r="AX623" s="15" t="s">
        <v>70</v>
      </c>
      <c r="AY623" s="234" t="s">
        <v>150</v>
      </c>
    </row>
    <row r="624" spans="2:51" s="13" customFormat="1" ht="12">
      <c r="B624" s="203"/>
      <c r="C624" s="204"/>
      <c r="D624" s="196" t="s">
        <v>165</v>
      </c>
      <c r="E624" s="205" t="s">
        <v>19</v>
      </c>
      <c r="F624" s="206" t="s">
        <v>368</v>
      </c>
      <c r="G624" s="204"/>
      <c r="H624" s="207">
        <v>30.75</v>
      </c>
      <c r="I624" s="208"/>
      <c r="J624" s="204"/>
      <c r="K624" s="204"/>
      <c r="L624" s="209"/>
      <c r="M624" s="210"/>
      <c r="N624" s="211"/>
      <c r="O624" s="211"/>
      <c r="P624" s="211"/>
      <c r="Q624" s="211"/>
      <c r="R624" s="211"/>
      <c r="S624" s="211"/>
      <c r="T624" s="212"/>
      <c r="AT624" s="213" t="s">
        <v>165</v>
      </c>
      <c r="AU624" s="213" t="s">
        <v>79</v>
      </c>
      <c r="AV624" s="13" t="s">
        <v>79</v>
      </c>
      <c r="AW624" s="13" t="s">
        <v>32</v>
      </c>
      <c r="AX624" s="13" t="s">
        <v>70</v>
      </c>
      <c r="AY624" s="213" t="s">
        <v>150</v>
      </c>
    </row>
    <row r="625" spans="2:51" s="13" customFormat="1" ht="12">
      <c r="B625" s="203"/>
      <c r="C625" s="204"/>
      <c r="D625" s="196" t="s">
        <v>165</v>
      </c>
      <c r="E625" s="205" t="s">
        <v>19</v>
      </c>
      <c r="F625" s="206" t="s">
        <v>369</v>
      </c>
      <c r="G625" s="204"/>
      <c r="H625" s="207">
        <v>27.75</v>
      </c>
      <c r="I625" s="208"/>
      <c r="J625" s="204"/>
      <c r="K625" s="204"/>
      <c r="L625" s="209"/>
      <c r="M625" s="210"/>
      <c r="N625" s="211"/>
      <c r="O625" s="211"/>
      <c r="P625" s="211"/>
      <c r="Q625" s="211"/>
      <c r="R625" s="211"/>
      <c r="S625" s="211"/>
      <c r="T625" s="212"/>
      <c r="AT625" s="213" t="s">
        <v>165</v>
      </c>
      <c r="AU625" s="213" t="s">
        <v>79</v>
      </c>
      <c r="AV625" s="13" t="s">
        <v>79</v>
      </c>
      <c r="AW625" s="13" t="s">
        <v>32</v>
      </c>
      <c r="AX625" s="13" t="s">
        <v>70</v>
      </c>
      <c r="AY625" s="213" t="s">
        <v>150</v>
      </c>
    </row>
    <row r="626" spans="2:51" s="14" customFormat="1" ht="12">
      <c r="B626" s="214"/>
      <c r="C626" s="215"/>
      <c r="D626" s="196" t="s">
        <v>165</v>
      </c>
      <c r="E626" s="216" t="s">
        <v>19</v>
      </c>
      <c r="F626" s="217" t="s">
        <v>167</v>
      </c>
      <c r="G626" s="215"/>
      <c r="H626" s="218">
        <v>58.5</v>
      </c>
      <c r="I626" s="219"/>
      <c r="J626" s="215"/>
      <c r="K626" s="215"/>
      <c r="L626" s="220"/>
      <c r="M626" s="221"/>
      <c r="N626" s="222"/>
      <c r="O626" s="222"/>
      <c r="P626" s="222"/>
      <c r="Q626" s="222"/>
      <c r="R626" s="222"/>
      <c r="S626" s="222"/>
      <c r="T626" s="223"/>
      <c r="AT626" s="224" t="s">
        <v>165</v>
      </c>
      <c r="AU626" s="224" t="s">
        <v>79</v>
      </c>
      <c r="AV626" s="14" t="s">
        <v>159</v>
      </c>
      <c r="AW626" s="14" t="s">
        <v>32</v>
      </c>
      <c r="AX626" s="14" t="s">
        <v>70</v>
      </c>
      <c r="AY626" s="224" t="s">
        <v>150</v>
      </c>
    </row>
    <row r="627" spans="2:51" s="15" customFormat="1" ht="12">
      <c r="B627" s="225"/>
      <c r="C627" s="226"/>
      <c r="D627" s="196" t="s">
        <v>165</v>
      </c>
      <c r="E627" s="227" t="s">
        <v>19</v>
      </c>
      <c r="F627" s="228" t="s">
        <v>779</v>
      </c>
      <c r="G627" s="226"/>
      <c r="H627" s="227" t="s">
        <v>19</v>
      </c>
      <c r="I627" s="229"/>
      <c r="J627" s="226"/>
      <c r="K627" s="226"/>
      <c r="L627" s="230"/>
      <c r="M627" s="231"/>
      <c r="N627" s="232"/>
      <c r="O627" s="232"/>
      <c r="P627" s="232"/>
      <c r="Q627" s="232"/>
      <c r="R627" s="232"/>
      <c r="S627" s="232"/>
      <c r="T627" s="233"/>
      <c r="AT627" s="234" t="s">
        <v>165</v>
      </c>
      <c r="AU627" s="234" t="s">
        <v>79</v>
      </c>
      <c r="AV627" s="15" t="s">
        <v>77</v>
      </c>
      <c r="AW627" s="15" t="s">
        <v>32</v>
      </c>
      <c r="AX627" s="15" t="s">
        <v>70</v>
      </c>
      <c r="AY627" s="234" t="s">
        <v>150</v>
      </c>
    </row>
    <row r="628" spans="2:51" s="13" customFormat="1" ht="12">
      <c r="B628" s="203"/>
      <c r="C628" s="204"/>
      <c r="D628" s="196" t="s">
        <v>165</v>
      </c>
      <c r="E628" s="205" t="s">
        <v>19</v>
      </c>
      <c r="F628" s="206" t="s">
        <v>780</v>
      </c>
      <c r="G628" s="204"/>
      <c r="H628" s="207">
        <v>51.5</v>
      </c>
      <c r="I628" s="208"/>
      <c r="J628" s="204"/>
      <c r="K628" s="204"/>
      <c r="L628" s="209"/>
      <c r="M628" s="210"/>
      <c r="N628" s="211"/>
      <c r="O628" s="211"/>
      <c r="P628" s="211"/>
      <c r="Q628" s="211"/>
      <c r="R628" s="211"/>
      <c r="S628" s="211"/>
      <c r="T628" s="212"/>
      <c r="AT628" s="213" t="s">
        <v>165</v>
      </c>
      <c r="AU628" s="213" t="s">
        <v>79</v>
      </c>
      <c r="AV628" s="13" t="s">
        <v>79</v>
      </c>
      <c r="AW628" s="13" t="s">
        <v>32</v>
      </c>
      <c r="AX628" s="13" t="s">
        <v>70</v>
      </c>
      <c r="AY628" s="213" t="s">
        <v>150</v>
      </c>
    </row>
    <row r="629" spans="2:51" s="13" customFormat="1" ht="12">
      <c r="B629" s="203"/>
      <c r="C629" s="204"/>
      <c r="D629" s="196" t="s">
        <v>165</v>
      </c>
      <c r="E629" s="205" t="s">
        <v>19</v>
      </c>
      <c r="F629" s="206" t="s">
        <v>781</v>
      </c>
      <c r="G629" s="204"/>
      <c r="H629" s="207">
        <v>41.46</v>
      </c>
      <c r="I629" s="208"/>
      <c r="J629" s="204"/>
      <c r="K629" s="204"/>
      <c r="L629" s="209"/>
      <c r="M629" s="210"/>
      <c r="N629" s="211"/>
      <c r="O629" s="211"/>
      <c r="P629" s="211"/>
      <c r="Q629" s="211"/>
      <c r="R629" s="211"/>
      <c r="S629" s="211"/>
      <c r="T629" s="212"/>
      <c r="AT629" s="213" t="s">
        <v>165</v>
      </c>
      <c r="AU629" s="213" t="s">
        <v>79</v>
      </c>
      <c r="AV629" s="13" t="s">
        <v>79</v>
      </c>
      <c r="AW629" s="13" t="s">
        <v>32</v>
      </c>
      <c r="AX629" s="13" t="s">
        <v>70</v>
      </c>
      <c r="AY629" s="213" t="s">
        <v>150</v>
      </c>
    </row>
    <row r="630" spans="2:51" s="14" customFormat="1" ht="12">
      <c r="B630" s="214"/>
      <c r="C630" s="215"/>
      <c r="D630" s="196" t="s">
        <v>165</v>
      </c>
      <c r="E630" s="216" t="s">
        <v>19</v>
      </c>
      <c r="F630" s="217" t="s">
        <v>167</v>
      </c>
      <c r="G630" s="215"/>
      <c r="H630" s="218">
        <v>92.96000000000001</v>
      </c>
      <c r="I630" s="219"/>
      <c r="J630" s="215"/>
      <c r="K630" s="215"/>
      <c r="L630" s="220"/>
      <c r="M630" s="221"/>
      <c r="N630" s="222"/>
      <c r="O630" s="222"/>
      <c r="P630" s="222"/>
      <c r="Q630" s="222"/>
      <c r="R630" s="222"/>
      <c r="S630" s="222"/>
      <c r="T630" s="223"/>
      <c r="AT630" s="224" t="s">
        <v>165</v>
      </c>
      <c r="AU630" s="224" t="s">
        <v>79</v>
      </c>
      <c r="AV630" s="14" t="s">
        <v>159</v>
      </c>
      <c r="AW630" s="14" t="s">
        <v>32</v>
      </c>
      <c r="AX630" s="14" t="s">
        <v>70</v>
      </c>
      <c r="AY630" s="224" t="s">
        <v>150</v>
      </c>
    </row>
    <row r="631" spans="2:51" s="16" customFormat="1" ht="12">
      <c r="B631" s="235"/>
      <c r="C631" s="236"/>
      <c r="D631" s="196" t="s">
        <v>165</v>
      </c>
      <c r="E631" s="237" t="s">
        <v>19</v>
      </c>
      <c r="F631" s="238" t="s">
        <v>223</v>
      </c>
      <c r="G631" s="236"/>
      <c r="H631" s="239">
        <v>151.46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AT631" s="245" t="s">
        <v>165</v>
      </c>
      <c r="AU631" s="245" t="s">
        <v>79</v>
      </c>
      <c r="AV631" s="16" t="s">
        <v>158</v>
      </c>
      <c r="AW631" s="16" t="s">
        <v>32</v>
      </c>
      <c r="AX631" s="16" t="s">
        <v>77</v>
      </c>
      <c r="AY631" s="245" t="s">
        <v>150</v>
      </c>
    </row>
    <row r="632" spans="1:65" s="2" customFormat="1" ht="37.9" customHeight="1">
      <c r="A632" s="37"/>
      <c r="B632" s="38"/>
      <c r="C632" s="182" t="s">
        <v>782</v>
      </c>
      <c r="D632" s="182" t="s">
        <v>154</v>
      </c>
      <c r="E632" s="183" t="s">
        <v>783</v>
      </c>
      <c r="F632" s="184" t="s">
        <v>784</v>
      </c>
      <c r="G632" s="185" t="s">
        <v>244</v>
      </c>
      <c r="H632" s="186">
        <v>151.46</v>
      </c>
      <c r="I632" s="187"/>
      <c r="J632" s="188">
        <f>ROUND(I632*H632,2)</f>
        <v>0</v>
      </c>
      <c r="K632" s="189"/>
      <c r="L632" s="42"/>
      <c r="M632" s="190" t="s">
        <v>19</v>
      </c>
      <c r="N632" s="191" t="s">
        <v>41</v>
      </c>
      <c r="O632" s="67"/>
      <c r="P632" s="192">
        <f>O632*H632</f>
        <v>0</v>
      </c>
      <c r="Q632" s="192">
        <v>0.00028</v>
      </c>
      <c r="R632" s="192">
        <f>Q632*H632</f>
        <v>0.042408799999999996</v>
      </c>
      <c r="S632" s="192">
        <v>0</v>
      </c>
      <c r="T632" s="193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194" t="s">
        <v>168</v>
      </c>
      <c r="AT632" s="194" t="s">
        <v>154</v>
      </c>
      <c r="AU632" s="194" t="s">
        <v>79</v>
      </c>
      <c r="AY632" s="20" t="s">
        <v>150</v>
      </c>
      <c r="BE632" s="195">
        <f>IF(N632="základní",J632,0)</f>
        <v>0</v>
      </c>
      <c r="BF632" s="195">
        <f>IF(N632="snížená",J632,0)</f>
        <v>0</v>
      </c>
      <c r="BG632" s="195">
        <f>IF(N632="zákl. přenesená",J632,0)</f>
        <v>0</v>
      </c>
      <c r="BH632" s="195">
        <f>IF(N632="sníž. přenesená",J632,0)</f>
        <v>0</v>
      </c>
      <c r="BI632" s="195">
        <f>IF(N632="nulová",J632,0)</f>
        <v>0</v>
      </c>
      <c r="BJ632" s="20" t="s">
        <v>77</v>
      </c>
      <c r="BK632" s="195">
        <f>ROUND(I632*H632,2)</f>
        <v>0</v>
      </c>
      <c r="BL632" s="20" t="s">
        <v>168</v>
      </c>
      <c r="BM632" s="194" t="s">
        <v>785</v>
      </c>
    </row>
    <row r="633" spans="1:47" s="2" customFormat="1" ht="29.25">
      <c r="A633" s="37"/>
      <c r="B633" s="38"/>
      <c r="C633" s="39"/>
      <c r="D633" s="196" t="s">
        <v>161</v>
      </c>
      <c r="E633" s="39"/>
      <c r="F633" s="197" t="s">
        <v>786</v>
      </c>
      <c r="G633" s="39"/>
      <c r="H633" s="39"/>
      <c r="I633" s="198"/>
      <c r="J633" s="39"/>
      <c r="K633" s="39"/>
      <c r="L633" s="42"/>
      <c r="M633" s="199"/>
      <c r="N633" s="200"/>
      <c r="O633" s="67"/>
      <c r="P633" s="67"/>
      <c r="Q633" s="67"/>
      <c r="R633" s="67"/>
      <c r="S633" s="67"/>
      <c r="T633" s="68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20" t="s">
        <v>161</v>
      </c>
      <c r="AU633" s="20" t="s">
        <v>79</v>
      </c>
    </row>
    <row r="634" spans="1:47" s="2" customFormat="1" ht="12">
      <c r="A634" s="37"/>
      <c r="B634" s="38"/>
      <c r="C634" s="39"/>
      <c r="D634" s="201" t="s">
        <v>163</v>
      </c>
      <c r="E634" s="39"/>
      <c r="F634" s="202" t="s">
        <v>787</v>
      </c>
      <c r="G634" s="39"/>
      <c r="H634" s="39"/>
      <c r="I634" s="198"/>
      <c r="J634" s="39"/>
      <c r="K634" s="39"/>
      <c r="L634" s="42"/>
      <c r="M634" s="199"/>
      <c r="N634" s="200"/>
      <c r="O634" s="67"/>
      <c r="P634" s="67"/>
      <c r="Q634" s="67"/>
      <c r="R634" s="67"/>
      <c r="S634" s="67"/>
      <c r="T634" s="68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T634" s="20" t="s">
        <v>163</v>
      </c>
      <c r="AU634" s="20" t="s">
        <v>79</v>
      </c>
    </row>
    <row r="635" spans="2:51" s="15" customFormat="1" ht="12">
      <c r="B635" s="225"/>
      <c r="C635" s="226"/>
      <c r="D635" s="196" t="s">
        <v>165</v>
      </c>
      <c r="E635" s="227" t="s">
        <v>19</v>
      </c>
      <c r="F635" s="228" t="s">
        <v>778</v>
      </c>
      <c r="G635" s="226"/>
      <c r="H635" s="227" t="s">
        <v>19</v>
      </c>
      <c r="I635" s="229"/>
      <c r="J635" s="226"/>
      <c r="K635" s="226"/>
      <c r="L635" s="230"/>
      <c r="M635" s="231"/>
      <c r="N635" s="232"/>
      <c r="O635" s="232"/>
      <c r="P635" s="232"/>
      <c r="Q635" s="232"/>
      <c r="R635" s="232"/>
      <c r="S635" s="232"/>
      <c r="T635" s="233"/>
      <c r="AT635" s="234" t="s">
        <v>165</v>
      </c>
      <c r="AU635" s="234" t="s">
        <v>79</v>
      </c>
      <c r="AV635" s="15" t="s">
        <v>77</v>
      </c>
      <c r="AW635" s="15" t="s">
        <v>32</v>
      </c>
      <c r="AX635" s="15" t="s">
        <v>70</v>
      </c>
      <c r="AY635" s="234" t="s">
        <v>150</v>
      </c>
    </row>
    <row r="636" spans="2:51" s="13" customFormat="1" ht="12">
      <c r="B636" s="203"/>
      <c r="C636" s="204"/>
      <c r="D636" s="196" t="s">
        <v>165</v>
      </c>
      <c r="E636" s="205" t="s">
        <v>19</v>
      </c>
      <c r="F636" s="206" t="s">
        <v>368</v>
      </c>
      <c r="G636" s="204"/>
      <c r="H636" s="207">
        <v>30.75</v>
      </c>
      <c r="I636" s="208"/>
      <c r="J636" s="204"/>
      <c r="K636" s="204"/>
      <c r="L636" s="209"/>
      <c r="M636" s="210"/>
      <c r="N636" s="211"/>
      <c r="O636" s="211"/>
      <c r="P636" s="211"/>
      <c r="Q636" s="211"/>
      <c r="R636" s="211"/>
      <c r="S636" s="211"/>
      <c r="T636" s="212"/>
      <c r="AT636" s="213" t="s">
        <v>165</v>
      </c>
      <c r="AU636" s="213" t="s">
        <v>79</v>
      </c>
      <c r="AV636" s="13" t="s">
        <v>79</v>
      </c>
      <c r="AW636" s="13" t="s">
        <v>32</v>
      </c>
      <c r="AX636" s="13" t="s">
        <v>70</v>
      </c>
      <c r="AY636" s="213" t="s">
        <v>150</v>
      </c>
    </row>
    <row r="637" spans="2:51" s="13" customFormat="1" ht="12">
      <c r="B637" s="203"/>
      <c r="C637" s="204"/>
      <c r="D637" s="196" t="s">
        <v>165</v>
      </c>
      <c r="E637" s="205" t="s">
        <v>19</v>
      </c>
      <c r="F637" s="206" t="s">
        <v>369</v>
      </c>
      <c r="G637" s="204"/>
      <c r="H637" s="207">
        <v>27.75</v>
      </c>
      <c r="I637" s="208"/>
      <c r="J637" s="204"/>
      <c r="K637" s="204"/>
      <c r="L637" s="209"/>
      <c r="M637" s="210"/>
      <c r="N637" s="211"/>
      <c r="O637" s="211"/>
      <c r="P637" s="211"/>
      <c r="Q637" s="211"/>
      <c r="R637" s="211"/>
      <c r="S637" s="211"/>
      <c r="T637" s="212"/>
      <c r="AT637" s="213" t="s">
        <v>165</v>
      </c>
      <c r="AU637" s="213" t="s">
        <v>79</v>
      </c>
      <c r="AV637" s="13" t="s">
        <v>79</v>
      </c>
      <c r="AW637" s="13" t="s">
        <v>32</v>
      </c>
      <c r="AX637" s="13" t="s">
        <v>70</v>
      </c>
      <c r="AY637" s="213" t="s">
        <v>150</v>
      </c>
    </row>
    <row r="638" spans="2:51" s="14" customFormat="1" ht="12">
      <c r="B638" s="214"/>
      <c r="C638" s="215"/>
      <c r="D638" s="196" t="s">
        <v>165</v>
      </c>
      <c r="E638" s="216" t="s">
        <v>19</v>
      </c>
      <c r="F638" s="217" t="s">
        <v>167</v>
      </c>
      <c r="G638" s="215"/>
      <c r="H638" s="218">
        <v>58.5</v>
      </c>
      <c r="I638" s="219"/>
      <c r="J638" s="215"/>
      <c r="K638" s="215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165</v>
      </c>
      <c r="AU638" s="224" t="s">
        <v>79</v>
      </c>
      <c r="AV638" s="14" t="s">
        <v>159</v>
      </c>
      <c r="AW638" s="14" t="s">
        <v>32</v>
      </c>
      <c r="AX638" s="14" t="s">
        <v>70</v>
      </c>
      <c r="AY638" s="224" t="s">
        <v>150</v>
      </c>
    </row>
    <row r="639" spans="2:51" s="15" customFormat="1" ht="12">
      <c r="B639" s="225"/>
      <c r="C639" s="226"/>
      <c r="D639" s="196" t="s">
        <v>165</v>
      </c>
      <c r="E639" s="227" t="s">
        <v>19</v>
      </c>
      <c r="F639" s="228" t="s">
        <v>779</v>
      </c>
      <c r="G639" s="226"/>
      <c r="H639" s="227" t="s">
        <v>19</v>
      </c>
      <c r="I639" s="229"/>
      <c r="J639" s="226"/>
      <c r="K639" s="226"/>
      <c r="L639" s="230"/>
      <c r="M639" s="231"/>
      <c r="N639" s="232"/>
      <c r="O639" s="232"/>
      <c r="P639" s="232"/>
      <c r="Q639" s="232"/>
      <c r="R639" s="232"/>
      <c r="S639" s="232"/>
      <c r="T639" s="233"/>
      <c r="AT639" s="234" t="s">
        <v>165</v>
      </c>
      <c r="AU639" s="234" t="s">
        <v>79</v>
      </c>
      <c r="AV639" s="15" t="s">
        <v>77</v>
      </c>
      <c r="AW639" s="15" t="s">
        <v>32</v>
      </c>
      <c r="AX639" s="15" t="s">
        <v>70</v>
      </c>
      <c r="AY639" s="234" t="s">
        <v>150</v>
      </c>
    </row>
    <row r="640" spans="2:51" s="13" customFormat="1" ht="12">
      <c r="B640" s="203"/>
      <c r="C640" s="204"/>
      <c r="D640" s="196" t="s">
        <v>165</v>
      </c>
      <c r="E640" s="205" t="s">
        <v>19</v>
      </c>
      <c r="F640" s="206" t="s">
        <v>780</v>
      </c>
      <c r="G640" s="204"/>
      <c r="H640" s="207">
        <v>51.5</v>
      </c>
      <c r="I640" s="208"/>
      <c r="J640" s="204"/>
      <c r="K640" s="204"/>
      <c r="L640" s="209"/>
      <c r="M640" s="210"/>
      <c r="N640" s="211"/>
      <c r="O640" s="211"/>
      <c r="P640" s="211"/>
      <c r="Q640" s="211"/>
      <c r="R640" s="211"/>
      <c r="S640" s="211"/>
      <c r="T640" s="212"/>
      <c r="AT640" s="213" t="s">
        <v>165</v>
      </c>
      <c r="AU640" s="213" t="s">
        <v>79</v>
      </c>
      <c r="AV640" s="13" t="s">
        <v>79</v>
      </c>
      <c r="AW640" s="13" t="s">
        <v>32</v>
      </c>
      <c r="AX640" s="13" t="s">
        <v>70</v>
      </c>
      <c r="AY640" s="213" t="s">
        <v>150</v>
      </c>
    </row>
    <row r="641" spans="2:51" s="13" customFormat="1" ht="12">
      <c r="B641" s="203"/>
      <c r="C641" s="204"/>
      <c r="D641" s="196" t="s">
        <v>165</v>
      </c>
      <c r="E641" s="205" t="s">
        <v>19</v>
      </c>
      <c r="F641" s="206" t="s">
        <v>781</v>
      </c>
      <c r="G641" s="204"/>
      <c r="H641" s="207">
        <v>41.46</v>
      </c>
      <c r="I641" s="208"/>
      <c r="J641" s="204"/>
      <c r="K641" s="204"/>
      <c r="L641" s="209"/>
      <c r="M641" s="210"/>
      <c r="N641" s="211"/>
      <c r="O641" s="211"/>
      <c r="P641" s="211"/>
      <c r="Q641" s="211"/>
      <c r="R641" s="211"/>
      <c r="S641" s="211"/>
      <c r="T641" s="212"/>
      <c r="AT641" s="213" t="s">
        <v>165</v>
      </c>
      <c r="AU641" s="213" t="s">
        <v>79</v>
      </c>
      <c r="AV641" s="13" t="s">
        <v>79</v>
      </c>
      <c r="AW641" s="13" t="s">
        <v>32</v>
      </c>
      <c r="AX641" s="13" t="s">
        <v>70</v>
      </c>
      <c r="AY641" s="213" t="s">
        <v>150</v>
      </c>
    </row>
    <row r="642" spans="2:51" s="14" customFormat="1" ht="12">
      <c r="B642" s="214"/>
      <c r="C642" s="215"/>
      <c r="D642" s="196" t="s">
        <v>165</v>
      </c>
      <c r="E642" s="216" t="s">
        <v>19</v>
      </c>
      <c r="F642" s="217" t="s">
        <v>167</v>
      </c>
      <c r="G642" s="215"/>
      <c r="H642" s="218">
        <v>92.96000000000001</v>
      </c>
      <c r="I642" s="219"/>
      <c r="J642" s="215"/>
      <c r="K642" s="215"/>
      <c r="L642" s="220"/>
      <c r="M642" s="221"/>
      <c r="N642" s="222"/>
      <c r="O642" s="222"/>
      <c r="P642" s="222"/>
      <c r="Q642" s="222"/>
      <c r="R642" s="222"/>
      <c r="S642" s="222"/>
      <c r="T642" s="223"/>
      <c r="AT642" s="224" t="s">
        <v>165</v>
      </c>
      <c r="AU642" s="224" t="s">
        <v>79</v>
      </c>
      <c r="AV642" s="14" t="s">
        <v>159</v>
      </c>
      <c r="AW642" s="14" t="s">
        <v>32</v>
      </c>
      <c r="AX642" s="14" t="s">
        <v>70</v>
      </c>
      <c r="AY642" s="224" t="s">
        <v>150</v>
      </c>
    </row>
    <row r="643" spans="2:51" s="16" customFormat="1" ht="12">
      <c r="B643" s="235"/>
      <c r="C643" s="236"/>
      <c r="D643" s="196" t="s">
        <v>165</v>
      </c>
      <c r="E643" s="237" t="s">
        <v>19</v>
      </c>
      <c r="F643" s="238" t="s">
        <v>223</v>
      </c>
      <c r="G643" s="236"/>
      <c r="H643" s="239">
        <v>151.46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AT643" s="245" t="s">
        <v>165</v>
      </c>
      <c r="AU643" s="245" t="s">
        <v>79</v>
      </c>
      <c r="AV643" s="16" t="s">
        <v>158</v>
      </c>
      <c r="AW643" s="16" t="s">
        <v>32</v>
      </c>
      <c r="AX643" s="16" t="s">
        <v>77</v>
      </c>
      <c r="AY643" s="245" t="s">
        <v>150</v>
      </c>
    </row>
    <row r="644" spans="2:63" s="12" customFormat="1" ht="25.9" customHeight="1">
      <c r="B644" s="166"/>
      <c r="C644" s="167"/>
      <c r="D644" s="168" t="s">
        <v>69</v>
      </c>
      <c r="E644" s="169" t="s">
        <v>788</v>
      </c>
      <c r="F644" s="169" t="s">
        <v>789</v>
      </c>
      <c r="G644" s="167"/>
      <c r="H644" s="167"/>
      <c r="I644" s="170"/>
      <c r="J644" s="171">
        <f>BK644</f>
        <v>0</v>
      </c>
      <c r="K644" s="167"/>
      <c r="L644" s="172"/>
      <c r="M644" s="173"/>
      <c r="N644" s="174"/>
      <c r="O644" s="174"/>
      <c r="P644" s="175">
        <f>SUM(P645:P649)</f>
        <v>0</v>
      </c>
      <c r="Q644" s="174"/>
      <c r="R644" s="175">
        <f>SUM(R645:R649)</f>
        <v>0</v>
      </c>
      <c r="S644" s="174"/>
      <c r="T644" s="176">
        <f>SUM(T645:T649)</f>
        <v>0</v>
      </c>
      <c r="AR644" s="177" t="s">
        <v>158</v>
      </c>
      <c r="AT644" s="178" t="s">
        <v>69</v>
      </c>
      <c r="AU644" s="178" t="s">
        <v>70</v>
      </c>
      <c r="AY644" s="177" t="s">
        <v>150</v>
      </c>
      <c r="BK644" s="179">
        <f>SUM(BK645:BK649)</f>
        <v>0</v>
      </c>
    </row>
    <row r="645" spans="1:65" s="2" customFormat="1" ht="16.5" customHeight="1">
      <c r="A645" s="37"/>
      <c r="B645" s="38"/>
      <c r="C645" s="182" t="s">
        <v>790</v>
      </c>
      <c r="D645" s="182" t="s">
        <v>154</v>
      </c>
      <c r="E645" s="183" t="s">
        <v>791</v>
      </c>
      <c r="F645" s="184" t="s">
        <v>792</v>
      </c>
      <c r="G645" s="185" t="s">
        <v>793</v>
      </c>
      <c r="H645" s="186">
        <v>15</v>
      </c>
      <c r="I645" s="187"/>
      <c r="J645" s="188">
        <f>ROUND(I645*H645,2)</f>
        <v>0</v>
      </c>
      <c r="K645" s="189"/>
      <c r="L645" s="42"/>
      <c r="M645" s="190" t="s">
        <v>19</v>
      </c>
      <c r="N645" s="191" t="s">
        <v>41</v>
      </c>
      <c r="O645" s="67"/>
      <c r="P645" s="192">
        <f>O645*H645</f>
        <v>0</v>
      </c>
      <c r="Q645" s="192">
        <v>0</v>
      </c>
      <c r="R645" s="192">
        <f>Q645*H645</f>
        <v>0</v>
      </c>
      <c r="S645" s="192">
        <v>0</v>
      </c>
      <c r="T645" s="193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194" t="s">
        <v>794</v>
      </c>
      <c r="AT645" s="194" t="s">
        <v>154</v>
      </c>
      <c r="AU645" s="194" t="s">
        <v>77</v>
      </c>
      <c r="AY645" s="20" t="s">
        <v>150</v>
      </c>
      <c r="BE645" s="195">
        <f>IF(N645="základní",J645,0)</f>
        <v>0</v>
      </c>
      <c r="BF645" s="195">
        <f>IF(N645="snížená",J645,0)</f>
        <v>0</v>
      </c>
      <c r="BG645" s="195">
        <f>IF(N645="zákl. přenesená",J645,0)</f>
        <v>0</v>
      </c>
      <c r="BH645" s="195">
        <f>IF(N645="sníž. přenesená",J645,0)</f>
        <v>0</v>
      </c>
      <c r="BI645" s="195">
        <f>IF(N645="nulová",J645,0)</f>
        <v>0</v>
      </c>
      <c r="BJ645" s="20" t="s">
        <v>77</v>
      </c>
      <c r="BK645" s="195">
        <f>ROUND(I645*H645,2)</f>
        <v>0</v>
      </c>
      <c r="BL645" s="20" t="s">
        <v>794</v>
      </c>
      <c r="BM645" s="194" t="s">
        <v>795</v>
      </c>
    </row>
    <row r="646" spans="1:47" s="2" customFormat="1" ht="19.5">
      <c r="A646" s="37"/>
      <c r="B646" s="38"/>
      <c r="C646" s="39"/>
      <c r="D646" s="196" t="s">
        <v>161</v>
      </c>
      <c r="E646" s="39"/>
      <c r="F646" s="197" t="s">
        <v>796</v>
      </c>
      <c r="G646" s="39"/>
      <c r="H646" s="39"/>
      <c r="I646" s="198"/>
      <c r="J646" s="39"/>
      <c r="K646" s="39"/>
      <c r="L646" s="42"/>
      <c r="M646" s="199"/>
      <c r="N646" s="200"/>
      <c r="O646" s="67"/>
      <c r="P646" s="67"/>
      <c r="Q646" s="67"/>
      <c r="R646" s="67"/>
      <c r="S646" s="67"/>
      <c r="T646" s="68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20" t="s">
        <v>161</v>
      </c>
      <c r="AU646" s="20" t="s">
        <v>77</v>
      </c>
    </row>
    <row r="647" spans="1:47" s="2" customFormat="1" ht="12">
      <c r="A647" s="37"/>
      <c r="B647" s="38"/>
      <c r="C647" s="39"/>
      <c r="D647" s="201" t="s">
        <v>163</v>
      </c>
      <c r="E647" s="39"/>
      <c r="F647" s="202" t="s">
        <v>797</v>
      </c>
      <c r="G647" s="39"/>
      <c r="H647" s="39"/>
      <c r="I647" s="198"/>
      <c r="J647" s="39"/>
      <c r="K647" s="39"/>
      <c r="L647" s="42"/>
      <c r="M647" s="199"/>
      <c r="N647" s="200"/>
      <c r="O647" s="67"/>
      <c r="P647" s="67"/>
      <c r="Q647" s="67"/>
      <c r="R647" s="67"/>
      <c r="S647" s="67"/>
      <c r="T647" s="68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20" t="s">
        <v>163</v>
      </c>
      <c r="AU647" s="20" t="s">
        <v>77</v>
      </c>
    </row>
    <row r="648" spans="2:51" s="13" customFormat="1" ht="22.5">
      <c r="B648" s="203"/>
      <c r="C648" s="204"/>
      <c r="D648" s="196" t="s">
        <v>165</v>
      </c>
      <c r="E648" s="205" t="s">
        <v>19</v>
      </c>
      <c r="F648" s="206" t="s">
        <v>798</v>
      </c>
      <c r="G648" s="204"/>
      <c r="H648" s="207">
        <v>15</v>
      </c>
      <c r="I648" s="208"/>
      <c r="J648" s="204"/>
      <c r="K648" s="204"/>
      <c r="L648" s="209"/>
      <c r="M648" s="210"/>
      <c r="N648" s="211"/>
      <c r="O648" s="211"/>
      <c r="P648" s="211"/>
      <c r="Q648" s="211"/>
      <c r="R648" s="211"/>
      <c r="S648" s="211"/>
      <c r="T648" s="212"/>
      <c r="AT648" s="213" t="s">
        <v>165</v>
      </c>
      <c r="AU648" s="213" t="s">
        <v>77</v>
      </c>
      <c r="AV648" s="13" t="s">
        <v>79</v>
      </c>
      <c r="AW648" s="13" t="s">
        <v>32</v>
      </c>
      <c r="AX648" s="13" t="s">
        <v>70</v>
      </c>
      <c r="AY648" s="213" t="s">
        <v>150</v>
      </c>
    </row>
    <row r="649" spans="2:51" s="14" customFormat="1" ht="12">
      <c r="B649" s="214"/>
      <c r="C649" s="215"/>
      <c r="D649" s="196" t="s">
        <v>165</v>
      </c>
      <c r="E649" s="216" t="s">
        <v>19</v>
      </c>
      <c r="F649" s="217" t="s">
        <v>167</v>
      </c>
      <c r="G649" s="215"/>
      <c r="H649" s="218">
        <v>15</v>
      </c>
      <c r="I649" s="219"/>
      <c r="J649" s="215"/>
      <c r="K649" s="215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165</v>
      </c>
      <c r="AU649" s="224" t="s">
        <v>77</v>
      </c>
      <c r="AV649" s="14" t="s">
        <v>159</v>
      </c>
      <c r="AW649" s="14" t="s">
        <v>32</v>
      </c>
      <c r="AX649" s="14" t="s">
        <v>77</v>
      </c>
      <c r="AY649" s="224" t="s">
        <v>150</v>
      </c>
    </row>
    <row r="650" spans="2:63" s="12" customFormat="1" ht="25.9" customHeight="1">
      <c r="B650" s="166"/>
      <c r="C650" s="167"/>
      <c r="D650" s="168" t="s">
        <v>69</v>
      </c>
      <c r="E650" s="169" t="s">
        <v>799</v>
      </c>
      <c r="F650" s="169" t="s">
        <v>800</v>
      </c>
      <c r="G650" s="167"/>
      <c r="H650" s="167"/>
      <c r="I650" s="170"/>
      <c r="J650" s="171">
        <f>BK650</f>
        <v>0</v>
      </c>
      <c r="K650" s="167"/>
      <c r="L650" s="172"/>
      <c r="M650" s="173"/>
      <c r="N650" s="174"/>
      <c r="O650" s="174"/>
      <c r="P650" s="175">
        <f>SUM(P651:P665)</f>
        <v>0</v>
      </c>
      <c r="Q650" s="174"/>
      <c r="R650" s="175">
        <f>SUM(R651:R665)</f>
        <v>0</v>
      </c>
      <c r="S650" s="174"/>
      <c r="T650" s="176">
        <f>SUM(T651:T665)</f>
        <v>0</v>
      </c>
      <c r="AR650" s="177" t="s">
        <v>158</v>
      </c>
      <c r="AT650" s="178" t="s">
        <v>69</v>
      </c>
      <c r="AU650" s="178" t="s">
        <v>70</v>
      </c>
      <c r="AY650" s="177" t="s">
        <v>150</v>
      </c>
      <c r="BK650" s="179">
        <f>SUM(BK651:BK665)</f>
        <v>0</v>
      </c>
    </row>
    <row r="651" spans="1:65" s="2" customFormat="1" ht="44.25" customHeight="1">
      <c r="A651" s="37"/>
      <c r="B651" s="38"/>
      <c r="C651" s="182" t="s">
        <v>801</v>
      </c>
      <c r="D651" s="182" t="s">
        <v>154</v>
      </c>
      <c r="E651" s="183" t="s">
        <v>802</v>
      </c>
      <c r="F651" s="184" t="s">
        <v>803</v>
      </c>
      <c r="G651" s="185" t="s">
        <v>804</v>
      </c>
      <c r="H651" s="186">
        <v>1</v>
      </c>
      <c r="I651" s="187"/>
      <c r="J651" s="188">
        <f>ROUND(I651*H651,2)</f>
        <v>0</v>
      </c>
      <c r="K651" s="189"/>
      <c r="L651" s="42"/>
      <c r="M651" s="190" t="s">
        <v>19</v>
      </c>
      <c r="N651" s="191" t="s">
        <v>41</v>
      </c>
      <c r="O651" s="67"/>
      <c r="P651" s="192">
        <f>O651*H651</f>
        <v>0</v>
      </c>
      <c r="Q651" s="192">
        <v>0</v>
      </c>
      <c r="R651" s="192">
        <f>Q651*H651</f>
        <v>0</v>
      </c>
      <c r="S651" s="192">
        <v>0</v>
      </c>
      <c r="T651" s="193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194" t="s">
        <v>805</v>
      </c>
      <c r="AT651" s="194" t="s">
        <v>154</v>
      </c>
      <c r="AU651" s="194" t="s">
        <v>77</v>
      </c>
      <c r="AY651" s="20" t="s">
        <v>150</v>
      </c>
      <c r="BE651" s="195">
        <f>IF(N651="základní",J651,0)</f>
        <v>0</v>
      </c>
      <c r="BF651" s="195">
        <f>IF(N651="snížená",J651,0)</f>
        <v>0</v>
      </c>
      <c r="BG651" s="195">
        <f>IF(N651="zákl. přenesená",J651,0)</f>
        <v>0</v>
      </c>
      <c r="BH651" s="195">
        <f>IF(N651="sníž. přenesená",J651,0)</f>
        <v>0</v>
      </c>
      <c r="BI651" s="195">
        <f>IF(N651="nulová",J651,0)</f>
        <v>0</v>
      </c>
      <c r="BJ651" s="20" t="s">
        <v>77</v>
      </c>
      <c r="BK651" s="195">
        <f>ROUND(I651*H651,2)</f>
        <v>0</v>
      </c>
      <c r="BL651" s="20" t="s">
        <v>805</v>
      </c>
      <c r="BM651" s="194" t="s">
        <v>806</v>
      </c>
    </row>
    <row r="652" spans="1:47" s="2" customFormat="1" ht="29.25">
      <c r="A652" s="37"/>
      <c r="B652" s="38"/>
      <c r="C652" s="39"/>
      <c r="D652" s="196" t="s">
        <v>161</v>
      </c>
      <c r="E652" s="39"/>
      <c r="F652" s="197" t="s">
        <v>807</v>
      </c>
      <c r="G652" s="39"/>
      <c r="H652" s="39"/>
      <c r="I652" s="198"/>
      <c r="J652" s="39"/>
      <c r="K652" s="39"/>
      <c r="L652" s="42"/>
      <c r="M652" s="199"/>
      <c r="N652" s="200"/>
      <c r="O652" s="67"/>
      <c r="P652" s="67"/>
      <c r="Q652" s="67"/>
      <c r="R652" s="67"/>
      <c r="S652" s="67"/>
      <c r="T652" s="68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T652" s="20" t="s">
        <v>161</v>
      </c>
      <c r="AU652" s="20" t="s">
        <v>77</v>
      </c>
    </row>
    <row r="653" spans="2:51" s="13" customFormat="1" ht="12">
      <c r="B653" s="203"/>
      <c r="C653" s="204"/>
      <c r="D653" s="196" t="s">
        <v>165</v>
      </c>
      <c r="E653" s="205" t="s">
        <v>19</v>
      </c>
      <c r="F653" s="206" t="s">
        <v>77</v>
      </c>
      <c r="G653" s="204"/>
      <c r="H653" s="207">
        <v>1</v>
      </c>
      <c r="I653" s="208"/>
      <c r="J653" s="204"/>
      <c r="K653" s="204"/>
      <c r="L653" s="209"/>
      <c r="M653" s="210"/>
      <c r="N653" s="211"/>
      <c r="O653" s="211"/>
      <c r="P653" s="211"/>
      <c r="Q653" s="211"/>
      <c r="R653" s="211"/>
      <c r="S653" s="211"/>
      <c r="T653" s="212"/>
      <c r="AT653" s="213" t="s">
        <v>165</v>
      </c>
      <c r="AU653" s="213" t="s">
        <v>77</v>
      </c>
      <c r="AV653" s="13" t="s">
        <v>79</v>
      </c>
      <c r="AW653" s="13" t="s">
        <v>32</v>
      </c>
      <c r="AX653" s="13" t="s">
        <v>77</v>
      </c>
      <c r="AY653" s="213" t="s">
        <v>150</v>
      </c>
    </row>
    <row r="654" spans="1:65" s="2" customFormat="1" ht="37.9" customHeight="1">
      <c r="A654" s="37"/>
      <c r="B654" s="38"/>
      <c r="C654" s="182" t="s">
        <v>338</v>
      </c>
      <c r="D654" s="182" t="s">
        <v>154</v>
      </c>
      <c r="E654" s="183" t="s">
        <v>808</v>
      </c>
      <c r="F654" s="184" t="s">
        <v>809</v>
      </c>
      <c r="G654" s="185" t="s">
        <v>804</v>
      </c>
      <c r="H654" s="186">
        <v>1</v>
      </c>
      <c r="I654" s="187"/>
      <c r="J654" s="188">
        <f>ROUND(I654*H654,2)</f>
        <v>0</v>
      </c>
      <c r="K654" s="189"/>
      <c r="L654" s="42"/>
      <c r="M654" s="190" t="s">
        <v>19</v>
      </c>
      <c r="N654" s="191" t="s">
        <v>41</v>
      </c>
      <c r="O654" s="67"/>
      <c r="P654" s="192">
        <f>O654*H654</f>
        <v>0</v>
      </c>
      <c r="Q654" s="192">
        <v>0</v>
      </c>
      <c r="R654" s="192">
        <f>Q654*H654</f>
        <v>0</v>
      </c>
      <c r="S654" s="192">
        <v>0</v>
      </c>
      <c r="T654" s="193">
        <f>S654*H654</f>
        <v>0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R654" s="194" t="s">
        <v>805</v>
      </c>
      <c r="AT654" s="194" t="s">
        <v>154</v>
      </c>
      <c r="AU654" s="194" t="s">
        <v>77</v>
      </c>
      <c r="AY654" s="20" t="s">
        <v>150</v>
      </c>
      <c r="BE654" s="195">
        <f>IF(N654="základní",J654,0)</f>
        <v>0</v>
      </c>
      <c r="BF654" s="195">
        <f>IF(N654="snížená",J654,0)</f>
        <v>0</v>
      </c>
      <c r="BG654" s="195">
        <f>IF(N654="zákl. přenesená",J654,0)</f>
        <v>0</v>
      </c>
      <c r="BH654" s="195">
        <f>IF(N654="sníž. přenesená",J654,0)</f>
        <v>0</v>
      </c>
      <c r="BI654" s="195">
        <f>IF(N654="nulová",J654,0)</f>
        <v>0</v>
      </c>
      <c r="BJ654" s="20" t="s">
        <v>77</v>
      </c>
      <c r="BK654" s="195">
        <f>ROUND(I654*H654,2)</f>
        <v>0</v>
      </c>
      <c r="BL654" s="20" t="s">
        <v>805</v>
      </c>
      <c r="BM654" s="194" t="s">
        <v>810</v>
      </c>
    </row>
    <row r="655" spans="1:47" s="2" customFormat="1" ht="19.5">
      <c r="A655" s="37"/>
      <c r="B655" s="38"/>
      <c r="C655" s="39"/>
      <c r="D655" s="196" t="s">
        <v>161</v>
      </c>
      <c r="E655" s="39"/>
      <c r="F655" s="197" t="s">
        <v>809</v>
      </c>
      <c r="G655" s="39"/>
      <c r="H655" s="39"/>
      <c r="I655" s="198"/>
      <c r="J655" s="39"/>
      <c r="K655" s="39"/>
      <c r="L655" s="42"/>
      <c r="M655" s="199"/>
      <c r="N655" s="200"/>
      <c r="O655" s="67"/>
      <c r="P655" s="67"/>
      <c r="Q655" s="67"/>
      <c r="R655" s="67"/>
      <c r="S655" s="67"/>
      <c r="T655" s="68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T655" s="20" t="s">
        <v>161</v>
      </c>
      <c r="AU655" s="20" t="s">
        <v>77</v>
      </c>
    </row>
    <row r="656" spans="2:51" s="13" customFormat="1" ht="12">
      <c r="B656" s="203"/>
      <c r="C656" s="204"/>
      <c r="D656" s="196" t="s">
        <v>165</v>
      </c>
      <c r="E656" s="205" t="s">
        <v>19</v>
      </c>
      <c r="F656" s="206" t="s">
        <v>77</v>
      </c>
      <c r="G656" s="204"/>
      <c r="H656" s="207">
        <v>1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165</v>
      </c>
      <c r="AU656" s="213" t="s">
        <v>77</v>
      </c>
      <c r="AV656" s="13" t="s">
        <v>79</v>
      </c>
      <c r="AW656" s="13" t="s">
        <v>32</v>
      </c>
      <c r="AX656" s="13" t="s">
        <v>77</v>
      </c>
      <c r="AY656" s="213" t="s">
        <v>150</v>
      </c>
    </row>
    <row r="657" spans="1:65" s="2" customFormat="1" ht="37.9" customHeight="1">
      <c r="A657" s="37"/>
      <c r="B657" s="38"/>
      <c r="C657" s="182" t="s">
        <v>361</v>
      </c>
      <c r="D657" s="182" t="s">
        <v>154</v>
      </c>
      <c r="E657" s="183" t="s">
        <v>811</v>
      </c>
      <c r="F657" s="184" t="s">
        <v>812</v>
      </c>
      <c r="G657" s="185" t="s">
        <v>804</v>
      </c>
      <c r="H657" s="186">
        <v>1</v>
      </c>
      <c r="I657" s="187"/>
      <c r="J657" s="188">
        <f>ROUND(I657*H657,2)</f>
        <v>0</v>
      </c>
      <c r="K657" s="189"/>
      <c r="L657" s="42"/>
      <c r="M657" s="190" t="s">
        <v>19</v>
      </c>
      <c r="N657" s="191" t="s">
        <v>41</v>
      </c>
      <c r="O657" s="67"/>
      <c r="P657" s="192">
        <f>O657*H657</f>
        <v>0</v>
      </c>
      <c r="Q657" s="192">
        <v>0</v>
      </c>
      <c r="R657" s="192">
        <f>Q657*H657</f>
        <v>0</v>
      </c>
      <c r="S657" s="192">
        <v>0</v>
      </c>
      <c r="T657" s="193">
        <f>S657*H657</f>
        <v>0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R657" s="194" t="s">
        <v>805</v>
      </c>
      <c r="AT657" s="194" t="s">
        <v>154</v>
      </c>
      <c r="AU657" s="194" t="s">
        <v>77</v>
      </c>
      <c r="AY657" s="20" t="s">
        <v>150</v>
      </c>
      <c r="BE657" s="195">
        <f>IF(N657="základní",J657,0)</f>
        <v>0</v>
      </c>
      <c r="BF657" s="195">
        <f>IF(N657="snížená",J657,0)</f>
        <v>0</v>
      </c>
      <c r="BG657" s="195">
        <f>IF(N657="zákl. přenesená",J657,0)</f>
        <v>0</v>
      </c>
      <c r="BH657" s="195">
        <f>IF(N657="sníž. přenesená",J657,0)</f>
        <v>0</v>
      </c>
      <c r="BI657" s="195">
        <f>IF(N657="nulová",J657,0)</f>
        <v>0</v>
      </c>
      <c r="BJ657" s="20" t="s">
        <v>77</v>
      </c>
      <c r="BK657" s="195">
        <f>ROUND(I657*H657,2)</f>
        <v>0</v>
      </c>
      <c r="BL657" s="20" t="s">
        <v>805</v>
      </c>
      <c r="BM657" s="194" t="s">
        <v>813</v>
      </c>
    </row>
    <row r="658" spans="1:47" s="2" customFormat="1" ht="19.5">
      <c r="A658" s="37"/>
      <c r="B658" s="38"/>
      <c r="C658" s="39"/>
      <c r="D658" s="196" t="s">
        <v>161</v>
      </c>
      <c r="E658" s="39"/>
      <c r="F658" s="197" t="s">
        <v>814</v>
      </c>
      <c r="G658" s="39"/>
      <c r="H658" s="39"/>
      <c r="I658" s="198"/>
      <c r="J658" s="39"/>
      <c r="K658" s="39"/>
      <c r="L658" s="42"/>
      <c r="M658" s="199"/>
      <c r="N658" s="200"/>
      <c r="O658" s="67"/>
      <c r="P658" s="67"/>
      <c r="Q658" s="67"/>
      <c r="R658" s="67"/>
      <c r="S658" s="67"/>
      <c r="T658" s="68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20" t="s">
        <v>161</v>
      </c>
      <c r="AU658" s="20" t="s">
        <v>77</v>
      </c>
    </row>
    <row r="659" spans="2:51" s="13" customFormat="1" ht="12">
      <c r="B659" s="203"/>
      <c r="C659" s="204"/>
      <c r="D659" s="196" t="s">
        <v>165</v>
      </c>
      <c r="E659" s="205" t="s">
        <v>19</v>
      </c>
      <c r="F659" s="206" t="s">
        <v>77</v>
      </c>
      <c r="G659" s="204"/>
      <c r="H659" s="207">
        <v>1</v>
      </c>
      <c r="I659" s="208"/>
      <c r="J659" s="204"/>
      <c r="K659" s="204"/>
      <c r="L659" s="209"/>
      <c r="M659" s="210"/>
      <c r="N659" s="211"/>
      <c r="O659" s="211"/>
      <c r="P659" s="211"/>
      <c r="Q659" s="211"/>
      <c r="R659" s="211"/>
      <c r="S659" s="211"/>
      <c r="T659" s="212"/>
      <c r="AT659" s="213" t="s">
        <v>165</v>
      </c>
      <c r="AU659" s="213" t="s">
        <v>77</v>
      </c>
      <c r="AV659" s="13" t="s">
        <v>79</v>
      </c>
      <c r="AW659" s="13" t="s">
        <v>32</v>
      </c>
      <c r="AX659" s="13" t="s">
        <v>77</v>
      </c>
      <c r="AY659" s="213" t="s">
        <v>150</v>
      </c>
    </row>
    <row r="660" spans="1:65" s="2" customFormat="1" ht="37.9" customHeight="1">
      <c r="A660" s="37"/>
      <c r="B660" s="38"/>
      <c r="C660" s="182" t="s">
        <v>404</v>
      </c>
      <c r="D660" s="182" t="s">
        <v>154</v>
      </c>
      <c r="E660" s="183" t="s">
        <v>815</v>
      </c>
      <c r="F660" s="184" t="s">
        <v>816</v>
      </c>
      <c r="G660" s="185" t="s">
        <v>804</v>
      </c>
      <c r="H660" s="186">
        <v>1</v>
      </c>
      <c r="I660" s="187"/>
      <c r="J660" s="188">
        <f>ROUND(I660*H660,2)</f>
        <v>0</v>
      </c>
      <c r="K660" s="189"/>
      <c r="L660" s="42"/>
      <c r="M660" s="190" t="s">
        <v>19</v>
      </c>
      <c r="N660" s="191" t="s">
        <v>41</v>
      </c>
      <c r="O660" s="67"/>
      <c r="P660" s="192">
        <f>O660*H660</f>
        <v>0</v>
      </c>
      <c r="Q660" s="192">
        <v>0</v>
      </c>
      <c r="R660" s="192">
        <f>Q660*H660</f>
        <v>0</v>
      </c>
      <c r="S660" s="192">
        <v>0</v>
      </c>
      <c r="T660" s="193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194" t="s">
        <v>805</v>
      </c>
      <c r="AT660" s="194" t="s">
        <v>154</v>
      </c>
      <c r="AU660" s="194" t="s">
        <v>77</v>
      </c>
      <c r="AY660" s="20" t="s">
        <v>150</v>
      </c>
      <c r="BE660" s="195">
        <f>IF(N660="základní",J660,0)</f>
        <v>0</v>
      </c>
      <c r="BF660" s="195">
        <f>IF(N660="snížená",J660,0)</f>
        <v>0</v>
      </c>
      <c r="BG660" s="195">
        <f>IF(N660="zákl. přenesená",J660,0)</f>
        <v>0</v>
      </c>
      <c r="BH660" s="195">
        <f>IF(N660="sníž. přenesená",J660,0)</f>
        <v>0</v>
      </c>
      <c r="BI660" s="195">
        <f>IF(N660="nulová",J660,0)</f>
        <v>0</v>
      </c>
      <c r="BJ660" s="20" t="s">
        <v>77</v>
      </c>
      <c r="BK660" s="195">
        <f>ROUND(I660*H660,2)</f>
        <v>0</v>
      </c>
      <c r="BL660" s="20" t="s">
        <v>805</v>
      </c>
      <c r="BM660" s="194" t="s">
        <v>817</v>
      </c>
    </row>
    <row r="661" spans="1:47" s="2" customFormat="1" ht="19.5">
      <c r="A661" s="37"/>
      <c r="B661" s="38"/>
      <c r="C661" s="39"/>
      <c r="D661" s="196" t="s">
        <v>161</v>
      </c>
      <c r="E661" s="39"/>
      <c r="F661" s="197" t="s">
        <v>816</v>
      </c>
      <c r="G661" s="39"/>
      <c r="H661" s="39"/>
      <c r="I661" s="198"/>
      <c r="J661" s="39"/>
      <c r="K661" s="39"/>
      <c r="L661" s="42"/>
      <c r="M661" s="199"/>
      <c r="N661" s="200"/>
      <c r="O661" s="67"/>
      <c r="P661" s="67"/>
      <c r="Q661" s="67"/>
      <c r="R661" s="67"/>
      <c r="S661" s="67"/>
      <c r="T661" s="68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T661" s="20" t="s">
        <v>161</v>
      </c>
      <c r="AU661" s="20" t="s">
        <v>77</v>
      </c>
    </row>
    <row r="662" spans="2:51" s="13" customFormat="1" ht="12">
      <c r="B662" s="203"/>
      <c r="C662" s="204"/>
      <c r="D662" s="196" t="s">
        <v>165</v>
      </c>
      <c r="E662" s="205" t="s">
        <v>19</v>
      </c>
      <c r="F662" s="206" t="s">
        <v>77</v>
      </c>
      <c r="G662" s="204"/>
      <c r="H662" s="207">
        <v>1</v>
      </c>
      <c r="I662" s="208"/>
      <c r="J662" s="204"/>
      <c r="K662" s="204"/>
      <c r="L662" s="209"/>
      <c r="M662" s="210"/>
      <c r="N662" s="211"/>
      <c r="O662" s="211"/>
      <c r="P662" s="211"/>
      <c r="Q662" s="211"/>
      <c r="R662" s="211"/>
      <c r="S662" s="211"/>
      <c r="T662" s="212"/>
      <c r="AT662" s="213" t="s">
        <v>165</v>
      </c>
      <c r="AU662" s="213" t="s">
        <v>77</v>
      </c>
      <c r="AV662" s="13" t="s">
        <v>79</v>
      </c>
      <c r="AW662" s="13" t="s">
        <v>32</v>
      </c>
      <c r="AX662" s="13" t="s">
        <v>77</v>
      </c>
      <c r="AY662" s="213" t="s">
        <v>150</v>
      </c>
    </row>
    <row r="663" spans="1:65" s="2" customFormat="1" ht="49.15" customHeight="1">
      <c r="A663" s="37"/>
      <c r="B663" s="38"/>
      <c r="C663" s="182" t="s">
        <v>433</v>
      </c>
      <c r="D663" s="182" t="s">
        <v>154</v>
      </c>
      <c r="E663" s="183" t="s">
        <v>818</v>
      </c>
      <c r="F663" s="184" t="s">
        <v>819</v>
      </c>
      <c r="G663" s="185" t="s">
        <v>804</v>
      </c>
      <c r="H663" s="186">
        <v>1</v>
      </c>
      <c r="I663" s="187"/>
      <c r="J663" s="188">
        <f>ROUND(I663*H663,2)</f>
        <v>0</v>
      </c>
      <c r="K663" s="189"/>
      <c r="L663" s="42"/>
      <c r="M663" s="190" t="s">
        <v>19</v>
      </c>
      <c r="N663" s="191" t="s">
        <v>41</v>
      </c>
      <c r="O663" s="67"/>
      <c r="P663" s="192">
        <f>O663*H663</f>
        <v>0</v>
      </c>
      <c r="Q663" s="192">
        <v>0</v>
      </c>
      <c r="R663" s="192">
        <f>Q663*H663</f>
        <v>0</v>
      </c>
      <c r="S663" s="192">
        <v>0</v>
      </c>
      <c r="T663" s="193">
        <f>S663*H663</f>
        <v>0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194" t="s">
        <v>805</v>
      </c>
      <c r="AT663" s="194" t="s">
        <v>154</v>
      </c>
      <c r="AU663" s="194" t="s">
        <v>77</v>
      </c>
      <c r="AY663" s="20" t="s">
        <v>150</v>
      </c>
      <c r="BE663" s="195">
        <f>IF(N663="základní",J663,0)</f>
        <v>0</v>
      </c>
      <c r="BF663" s="195">
        <f>IF(N663="snížená",J663,0)</f>
        <v>0</v>
      </c>
      <c r="BG663" s="195">
        <f>IF(N663="zákl. přenesená",J663,0)</f>
        <v>0</v>
      </c>
      <c r="BH663" s="195">
        <f>IF(N663="sníž. přenesená",J663,0)</f>
        <v>0</v>
      </c>
      <c r="BI663" s="195">
        <f>IF(N663="nulová",J663,0)</f>
        <v>0</v>
      </c>
      <c r="BJ663" s="20" t="s">
        <v>77</v>
      </c>
      <c r="BK663" s="195">
        <f>ROUND(I663*H663,2)</f>
        <v>0</v>
      </c>
      <c r="BL663" s="20" t="s">
        <v>805</v>
      </c>
      <c r="BM663" s="194" t="s">
        <v>820</v>
      </c>
    </row>
    <row r="664" spans="1:47" s="2" customFormat="1" ht="29.25">
      <c r="A664" s="37"/>
      <c r="B664" s="38"/>
      <c r="C664" s="39"/>
      <c r="D664" s="196" t="s">
        <v>161</v>
      </c>
      <c r="E664" s="39"/>
      <c r="F664" s="197" t="s">
        <v>821</v>
      </c>
      <c r="G664" s="39"/>
      <c r="H664" s="39"/>
      <c r="I664" s="198"/>
      <c r="J664" s="39"/>
      <c r="K664" s="39"/>
      <c r="L664" s="42"/>
      <c r="M664" s="199"/>
      <c r="N664" s="200"/>
      <c r="O664" s="67"/>
      <c r="P664" s="67"/>
      <c r="Q664" s="67"/>
      <c r="R664" s="67"/>
      <c r="S664" s="67"/>
      <c r="T664" s="68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T664" s="20" t="s">
        <v>161</v>
      </c>
      <c r="AU664" s="20" t="s">
        <v>77</v>
      </c>
    </row>
    <row r="665" spans="2:51" s="13" customFormat="1" ht="12">
      <c r="B665" s="203"/>
      <c r="C665" s="204"/>
      <c r="D665" s="196" t="s">
        <v>165</v>
      </c>
      <c r="E665" s="205" t="s">
        <v>19</v>
      </c>
      <c r="F665" s="206" t="s">
        <v>77</v>
      </c>
      <c r="G665" s="204"/>
      <c r="H665" s="207">
        <v>1</v>
      </c>
      <c r="I665" s="208"/>
      <c r="J665" s="204"/>
      <c r="K665" s="204"/>
      <c r="L665" s="209"/>
      <c r="M665" s="257"/>
      <c r="N665" s="258"/>
      <c r="O665" s="258"/>
      <c r="P665" s="258"/>
      <c r="Q665" s="258"/>
      <c r="R665" s="258"/>
      <c r="S665" s="258"/>
      <c r="T665" s="259"/>
      <c r="AT665" s="213" t="s">
        <v>165</v>
      </c>
      <c r="AU665" s="213" t="s">
        <v>77</v>
      </c>
      <c r="AV665" s="13" t="s">
        <v>79</v>
      </c>
      <c r="AW665" s="13" t="s">
        <v>32</v>
      </c>
      <c r="AX665" s="13" t="s">
        <v>77</v>
      </c>
      <c r="AY665" s="213" t="s">
        <v>150</v>
      </c>
    </row>
    <row r="666" spans="1:31" s="2" customFormat="1" ht="6.95" customHeight="1">
      <c r="A666" s="37"/>
      <c r="B666" s="50"/>
      <c r="C666" s="51"/>
      <c r="D666" s="51"/>
      <c r="E666" s="51"/>
      <c r="F666" s="51"/>
      <c r="G666" s="51"/>
      <c r="H666" s="51"/>
      <c r="I666" s="51"/>
      <c r="J666" s="51"/>
      <c r="K666" s="51"/>
      <c r="L666" s="42"/>
      <c r="M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</sheetData>
  <sheetProtection algorithmName="SHA-512" hashValue="XHAW4v/Jx0juQonBDzRIKJf3eeTsKNbBMlwtxWtiQw9ouNuFls1dB+a/iH5Hhs6VrQeQR1VokbBhmxqLz7Kglg==" saltValue="Nvk5ZQEOvSB2gQ984iPJYn+HzQNKm7LBf/LmPP0NGmW7JVtzXYg5I5CqW7zg9UjzFxXlLryaRoc3zo8jMem8KA==" spinCount="100000" sheet="1" objects="1" scenarios="1" formatColumns="0" formatRows="0" autoFilter="0"/>
  <autoFilter ref="C111:K665"/>
  <mergeCells count="9">
    <mergeCell ref="E50:H50"/>
    <mergeCell ref="E102:H102"/>
    <mergeCell ref="E104:H104"/>
    <mergeCell ref="L2:V2"/>
    <mergeCell ref="E7:H7"/>
    <mergeCell ref="E9:H9"/>
    <mergeCell ref="E18:H18"/>
    <mergeCell ref="E27:H27"/>
    <mergeCell ref="E48:H48"/>
  </mergeCells>
  <hyperlinks>
    <hyperlink ref="F118" r:id="rId1" display="https://podminky.urs.cz/item/CS_URS_2023_01/139751101"/>
    <hyperlink ref="F124" r:id="rId2" display="https://podminky.urs.cz/item/CS_URS_2023_01/162211311"/>
    <hyperlink ref="F129" r:id="rId3" display="https://podminky.urs.cz/item/CS_URS_2023_01/162211319"/>
    <hyperlink ref="F134" r:id="rId4" display="https://podminky.urs.cz/item/CS_URS_2023_01/162751117"/>
    <hyperlink ref="F140" r:id="rId5" display="https://podminky.urs.cz/item/CS_URS_2023_01/171251201"/>
    <hyperlink ref="F144" r:id="rId6" display="https://podminky.urs.cz/item/CS_URS_2023_01/171201221"/>
    <hyperlink ref="F151" r:id="rId7" display="https://podminky.urs.cz/item/CS_URS_2023_01/275313711"/>
    <hyperlink ref="F159" r:id="rId8" display="https://podminky.urs.cz/item/CS_URS_2023_01/317234410"/>
    <hyperlink ref="F166" r:id="rId9" display="https://podminky.urs.cz/item/CS_URS_2023_01/317944323"/>
    <hyperlink ref="F185" r:id="rId10" display="https://podminky.urs.cz/item/CS_URS_2023_01/346244381"/>
    <hyperlink ref="F193" r:id="rId11" display="https://podminky.urs.cz/item/CS_URS_2023_01/413352115"/>
    <hyperlink ref="F198" r:id="rId12" display="https://podminky.urs.cz/item/CS_URS_2023_01/413352116"/>
    <hyperlink ref="F205" r:id="rId13" display="https://podminky.urs.cz/item/CS_URS_2023_01/611131101"/>
    <hyperlink ref="F213" r:id="rId14" display="https://podminky.urs.cz/item/CS_URS_2023_01/611142001"/>
    <hyperlink ref="F221" r:id="rId15" display="https://podminky.urs.cz/item/CS_URS_2023_01/611331142"/>
    <hyperlink ref="F229" r:id="rId16" display="https://podminky.urs.cz/item/CS_URS_2023_01/612335302"/>
    <hyperlink ref="F235" r:id="rId17" display="https://podminky.urs.cz/item/CS_URS_2023_01/612131101"/>
    <hyperlink ref="F244" r:id="rId18" display="https://podminky.urs.cz/item/CS_URS_2023_01/612142001"/>
    <hyperlink ref="F253" r:id="rId19" display="https://podminky.urs.cz/item/CS_URS_2023_01/612331141"/>
    <hyperlink ref="F262" r:id="rId20" display="https://podminky.urs.cz/item/CS_URS_2023_01/612325121"/>
    <hyperlink ref="F268" r:id="rId21" display="https://podminky.urs.cz/item/CS_URS_2023_01/631312141"/>
    <hyperlink ref="F277" r:id="rId22" display="https://podminky.urs.cz/item/CS_URS_2023_01/632451034"/>
    <hyperlink ref="F284" r:id="rId23" display="https://podminky.urs.cz/item/CS_URS_2023_01/946112111"/>
    <hyperlink ref="F288" r:id="rId24" display="https://podminky.urs.cz/item/CS_URS_2023_01/946112211"/>
    <hyperlink ref="F292" r:id="rId25" display="https://podminky.urs.cz/item/CS_URS_2023_01/946112811"/>
    <hyperlink ref="F297" r:id="rId26" display="https://podminky.urs.cz/item/CS_URS_2023_01/952901111"/>
    <hyperlink ref="F305" r:id="rId27" display="https://podminky.urs.cz/item/CS_URS_2023_01/953946111"/>
    <hyperlink ref="F330" r:id="rId28" display="https://podminky.urs.cz/item/CS_URS_2023_01/953946121"/>
    <hyperlink ref="F352" r:id="rId29" display="https://podminky.urs.cz/item/CS_URS_2023_01/962023391"/>
    <hyperlink ref="F357" r:id="rId30" display="https://podminky.urs.cz/item/CS_URS_2023_01/965042131"/>
    <hyperlink ref="F362" r:id="rId31" display="https://podminky.urs.cz/item/CS_URS_2023_01/965081343"/>
    <hyperlink ref="F367" r:id="rId32" display="https://podminky.urs.cz/item/CS_URS_2023_01/968072455"/>
    <hyperlink ref="F373" r:id="rId33" display="https://podminky.urs.cz/item/CS_URS_2023_01/971033561"/>
    <hyperlink ref="F380" r:id="rId34" display="https://podminky.urs.cz/item/CS_URS_2023_01/974032153"/>
    <hyperlink ref="F388" r:id="rId35" display="https://podminky.urs.cz/item/CS_URS_2023_01/974042564"/>
    <hyperlink ref="F393" r:id="rId36" display="https://podminky.urs.cz/item/CS_URS_2023_01/978021191"/>
    <hyperlink ref="F402" r:id="rId37" display="https://podminky.urs.cz/item/CS_URS_2023_01/978059541"/>
    <hyperlink ref="F408" r:id="rId38" display="https://podminky.urs.cz/item/CS_URS_2023_01/997006512"/>
    <hyperlink ref="F411" r:id="rId39" display="https://podminky.urs.cz/item/CS_URS_2023_01/997006519"/>
    <hyperlink ref="F416" r:id="rId40" display="https://podminky.urs.cz/item/CS_URS_2023_01/997013603"/>
    <hyperlink ref="F421" r:id="rId41" display="https://podminky.urs.cz/item/CS_URS_2023_01/997013631"/>
    <hyperlink ref="F430" r:id="rId42" display="https://podminky.urs.cz/item/CS_URS_2023_01/998011001"/>
    <hyperlink ref="F435" r:id="rId43" display="https://podminky.urs.cz/item/CS_URS_2023_01/711111001.Rpen"/>
    <hyperlink ref="F441" r:id="rId44" display="https://podminky.urs.cz/item/CS_URS_2023_01/711141559"/>
    <hyperlink ref="F449" r:id="rId45" display="https://podminky.urs.cz/item/CS_URS_2023_01/998711101"/>
    <hyperlink ref="F452" r:id="rId46" display="https://podminky.urs.cz/item/CS_URS_2023_01/998711181"/>
    <hyperlink ref="F456" r:id="rId47" display="https://podminky.urs.cz/item/CS_URS_2023_01/721174043"/>
    <hyperlink ref="F461" r:id="rId48" display="https://podminky.urs.cz/item/CS_URS_2023_01/721290111"/>
    <hyperlink ref="F465" r:id="rId49" display="https://podminky.urs.cz/item/CS_URS_2023_01/998721101"/>
    <hyperlink ref="F468" r:id="rId50" display="https://podminky.urs.cz/item/CS_URS_2023_01/998721181"/>
    <hyperlink ref="F472" r:id="rId51" display="https://podminky.urs.cz/item/CS_URS_2023_01/722174002"/>
    <hyperlink ref="F477" r:id="rId52" display="https://podminky.urs.cz/item/CS_URS_2023_01/722190401"/>
    <hyperlink ref="F481" r:id="rId53" display="https://podminky.urs.cz/item/CS_URS_2023_01/722290218"/>
    <hyperlink ref="F485" r:id="rId54" display="https://podminky.urs.cz/item/CS_URS_2023_01/722290234"/>
    <hyperlink ref="F489" r:id="rId55" display="https://podminky.urs.cz/item/CS_URS_2023_01/998722101"/>
    <hyperlink ref="F492" r:id="rId56" display="https://podminky.urs.cz/item/CS_URS_2023_01/998722181"/>
    <hyperlink ref="F496" r:id="rId57" display="https://podminky.urs.cz/item/CS_URS_2023_01/725210821"/>
    <hyperlink ref="F500" r:id="rId58" display="https://podminky.urs.cz/item/CS_URS_2023_01/725219101"/>
    <hyperlink ref="F504" r:id="rId59" display="https://podminky.urs.cz/item/CS_URS_2023_01/725820802"/>
    <hyperlink ref="F508" r:id="rId60" display="https://podminky.urs.cz/item/CS_URS_2023_01/725829131"/>
    <hyperlink ref="F513" r:id="rId61" display="https://podminky.urs.cz/item/CS_URS_2023_01/766691914"/>
    <hyperlink ref="F519" r:id="rId62" display="https://podminky.urs.cz/item/CS_URS_2023_01/771111011"/>
    <hyperlink ref="F524" r:id="rId63" display="https://podminky.urs.cz/item/CS_URS_2023_01/771121011"/>
    <hyperlink ref="F529" r:id="rId64" display="https://podminky.urs.cz/item/CS_URS_2023_01/771554113"/>
    <hyperlink ref="F537" r:id="rId65" display="https://podminky.urs.cz/item/CS_URS_2023_01/771559191"/>
    <hyperlink ref="F542" r:id="rId66" display="https://podminky.urs.cz/item/CS_URS_2023_01/998771101"/>
    <hyperlink ref="F545" r:id="rId67" display="https://podminky.urs.cz/item/CS_URS_2023_01/998771181"/>
    <hyperlink ref="F549" r:id="rId68" display="https://podminky.urs.cz/item/CS_URS_2023_01/781121011"/>
    <hyperlink ref="F554" r:id="rId69" display="https://podminky.urs.cz/item/CS_URS_2023_01/781474117"/>
    <hyperlink ref="F562" r:id="rId70" display="https://podminky.urs.cz/item/CS_URS_2023_01/781477111"/>
    <hyperlink ref="F566" r:id="rId71" display="https://podminky.urs.cz/item/CS_URS_2023_01/781477114"/>
    <hyperlink ref="F570" r:id="rId72" display="https://podminky.urs.cz/item/CS_URS_2023_01/781494511"/>
    <hyperlink ref="F574" r:id="rId73" display="https://podminky.urs.cz/item/CS_URS_2023_01/998781101"/>
    <hyperlink ref="F577" r:id="rId74" display="https://podminky.urs.cz/item/CS_URS_2023_01/998781181"/>
    <hyperlink ref="F581" r:id="rId75" display="https://podminky.urs.cz/item/CS_URS_2023_01/783009421"/>
    <hyperlink ref="F586" r:id="rId76" display="https://podminky.urs.cz/item/CS_URS_2023_01/783301313"/>
    <hyperlink ref="F595" r:id="rId77" display="https://podminky.urs.cz/item/CS_URS_2023_01/783314201"/>
    <hyperlink ref="F604" r:id="rId78" display="https://podminky.urs.cz/item/CS_URS_2023_01/783315101"/>
    <hyperlink ref="F613" r:id="rId79" display="https://podminky.urs.cz/item/CS_URS_2023_01/783317101"/>
    <hyperlink ref="F622" r:id="rId80" display="https://podminky.urs.cz/item/CS_URS_2023_01/784181123"/>
    <hyperlink ref="F634" r:id="rId81" display="https://podminky.urs.cz/item/CS_URS_2023_01/784211119"/>
    <hyperlink ref="F647" r:id="rId82" display="https://podminky.urs.cz/item/CS_URS_2023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84"/>
  <headerFooter>
    <oddFooter>&amp;CStrana &amp;P z &amp;N</oddFooter>
  </headerFooter>
  <drawing r:id="rId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" t="s">
        <v>85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8" t="str">
        <f>'Rekapitulace stavby'!K6</f>
        <v>Stavební úpravy dílen v ZŠ Lískovec</v>
      </c>
      <c r="F7" s="399"/>
      <c r="G7" s="399"/>
      <c r="H7" s="399"/>
      <c r="L7" s="23"/>
    </row>
    <row r="8" spans="2:12" s="1" customFormat="1" ht="12" customHeight="1">
      <c r="B8" s="23"/>
      <c r="D8" s="115" t="s">
        <v>96</v>
      </c>
      <c r="L8" s="23"/>
    </row>
    <row r="9" spans="1:31" s="2" customFormat="1" ht="16.5" customHeight="1">
      <c r="A9" s="37"/>
      <c r="B9" s="42"/>
      <c r="C9" s="37"/>
      <c r="D9" s="37"/>
      <c r="E9" s="398" t="s">
        <v>97</v>
      </c>
      <c r="F9" s="401"/>
      <c r="G9" s="401"/>
      <c r="H9" s="401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0" t="s">
        <v>823</v>
      </c>
      <c r="F11" s="401"/>
      <c r="G11" s="401"/>
      <c r="H11" s="401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27</v>
      </c>
      <c r="G14" s="37"/>
      <c r="H14" s="37"/>
      <c r="I14" s="115" t="s">
        <v>23</v>
      </c>
      <c r="J14" s="117" t="str">
        <f>'Rekapitulace stavby'!AN8</f>
        <v>13. 3. 2024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2" t="str">
        <f>'Rekapitulace stavby'!E14</f>
        <v>Vyplň údaj</v>
      </c>
      <c r="F20" s="403"/>
      <c r="G20" s="403"/>
      <c r="H20" s="403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27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26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27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18"/>
      <c r="B29" s="119"/>
      <c r="C29" s="118"/>
      <c r="D29" s="118"/>
      <c r="E29" s="404" t="s">
        <v>19</v>
      </c>
      <c r="F29" s="404"/>
      <c r="G29" s="404"/>
      <c r="H29" s="40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ROUND(J91,2)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ROUND((SUM(BE91:BE151)),2)</f>
        <v>0</v>
      </c>
      <c r="G35" s="37"/>
      <c r="H35" s="37"/>
      <c r="I35" s="127">
        <v>0.21</v>
      </c>
      <c r="J35" s="126">
        <f>ROUND(((SUM(BE91:BE151))*I35),2)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ROUND((SUM(BF91:BF151)),2)</f>
        <v>0</v>
      </c>
      <c r="G36" s="37"/>
      <c r="H36" s="37"/>
      <c r="I36" s="127">
        <v>0.15</v>
      </c>
      <c r="J36" s="126">
        <f>ROUND(((SUM(BF91:BF151))*I36),2)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ROUND((SUM(BG91:BG151)),2)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ROUND((SUM(BH91:BH151)),2)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ROUND((SUM(BI91:BI151)),2)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98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6" t="str">
        <f>E7</f>
        <v>Stavební úpravy dílen v ZŠ Lískovec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6" t="s">
        <v>97</v>
      </c>
      <c r="F52" s="395"/>
      <c r="G52" s="395"/>
      <c r="H52" s="395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822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84" t="str">
        <f>E11</f>
        <v>D.1.2.1 - Podhled</v>
      </c>
      <c r="F54" s="395"/>
      <c r="G54" s="395"/>
      <c r="H54" s="395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13. 3. 2024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 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99</v>
      </c>
      <c r="D61" s="140"/>
      <c r="E61" s="140"/>
      <c r="F61" s="140"/>
      <c r="G61" s="140"/>
      <c r="H61" s="140"/>
      <c r="I61" s="140"/>
      <c r="J61" s="141" t="s">
        <v>100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J91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101</v>
      </c>
    </row>
    <row r="64" spans="2:12" s="9" customFormat="1" ht="24.95" customHeight="1">
      <c r="B64" s="143"/>
      <c r="C64" s="144"/>
      <c r="D64" s="145" t="s">
        <v>102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100"/>
      <c r="D65" s="150" t="s">
        <v>112</v>
      </c>
      <c r="E65" s="151"/>
      <c r="F65" s="151"/>
      <c r="G65" s="151"/>
      <c r="H65" s="151"/>
      <c r="I65" s="151"/>
      <c r="J65" s="152">
        <f>J93</f>
        <v>0</v>
      </c>
      <c r="K65" s="100"/>
      <c r="L65" s="153"/>
    </row>
    <row r="66" spans="2:12" s="10" customFormat="1" ht="19.9" customHeight="1">
      <c r="B66" s="149"/>
      <c r="C66" s="100"/>
      <c r="D66" s="150" t="s">
        <v>117</v>
      </c>
      <c r="E66" s="151"/>
      <c r="F66" s="151"/>
      <c r="G66" s="151"/>
      <c r="H66" s="151"/>
      <c r="I66" s="151"/>
      <c r="J66" s="152">
        <f>J98</f>
        <v>0</v>
      </c>
      <c r="K66" s="100"/>
      <c r="L66" s="153"/>
    </row>
    <row r="67" spans="2:12" s="10" customFormat="1" ht="19.9" customHeight="1">
      <c r="B67" s="149"/>
      <c r="C67" s="100"/>
      <c r="D67" s="150" t="s">
        <v>122</v>
      </c>
      <c r="E67" s="151"/>
      <c r="F67" s="151"/>
      <c r="G67" s="151"/>
      <c r="H67" s="151"/>
      <c r="I67" s="151"/>
      <c r="J67" s="152">
        <f>J104</f>
        <v>0</v>
      </c>
      <c r="K67" s="100"/>
      <c r="L67" s="153"/>
    </row>
    <row r="68" spans="2:12" s="9" customFormat="1" ht="24.95" customHeight="1">
      <c r="B68" s="143"/>
      <c r="C68" s="144"/>
      <c r="D68" s="145" t="s">
        <v>124</v>
      </c>
      <c r="E68" s="146"/>
      <c r="F68" s="146"/>
      <c r="G68" s="146"/>
      <c r="H68" s="146"/>
      <c r="I68" s="146"/>
      <c r="J68" s="147">
        <f>J116</f>
        <v>0</v>
      </c>
      <c r="K68" s="144"/>
      <c r="L68" s="148"/>
    </row>
    <row r="69" spans="2:12" s="10" customFormat="1" ht="19.9" customHeight="1">
      <c r="B69" s="149"/>
      <c r="C69" s="100"/>
      <c r="D69" s="150" t="s">
        <v>824</v>
      </c>
      <c r="E69" s="151"/>
      <c r="F69" s="151"/>
      <c r="G69" s="151"/>
      <c r="H69" s="151"/>
      <c r="I69" s="151"/>
      <c r="J69" s="152">
        <f>J117</f>
        <v>0</v>
      </c>
      <c r="K69" s="100"/>
      <c r="L69" s="153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6" t="s">
        <v>135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16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96" t="str">
        <f>E7</f>
        <v>Stavební úpravy dílen v ZŠ Lískovec</v>
      </c>
      <c r="F79" s="397"/>
      <c r="G79" s="397"/>
      <c r="H79" s="397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4"/>
      <c r="C80" s="32" t="s">
        <v>96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37"/>
      <c r="B81" s="38"/>
      <c r="C81" s="39"/>
      <c r="D81" s="39"/>
      <c r="E81" s="396" t="s">
        <v>97</v>
      </c>
      <c r="F81" s="395"/>
      <c r="G81" s="395"/>
      <c r="H81" s="395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822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84" t="str">
        <f>E11</f>
        <v>D.1.2.1 - Podhled</v>
      </c>
      <c r="F83" s="395"/>
      <c r="G83" s="395"/>
      <c r="H83" s="395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21</v>
      </c>
      <c r="D85" s="39"/>
      <c r="E85" s="39"/>
      <c r="F85" s="30" t="str">
        <f>F14</f>
        <v xml:space="preserve"> </v>
      </c>
      <c r="G85" s="39"/>
      <c r="H85" s="39"/>
      <c r="I85" s="32" t="s">
        <v>23</v>
      </c>
      <c r="J85" s="62" t="str">
        <f>IF(J14="","",J14)</f>
        <v>13. 3. 2024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25</v>
      </c>
      <c r="D87" s="39"/>
      <c r="E87" s="39"/>
      <c r="F87" s="30" t="str">
        <f>E17</f>
        <v xml:space="preserve"> </v>
      </c>
      <c r="G87" s="39"/>
      <c r="H87" s="39"/>
      <c r="I87" s="32" t="s">
        <v>31</v>
      </c>
      <c r="J87" s="35" t="str">
        <f>E23</f>
        <v xml:space="preserve"> 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2" customHeight="1">
      <c r="A88" s="37"/>
      <c r="B88" s="38"/>
      <c r="C88" s="32" t="s">
        <v>29</v>
      </c>
      <c r="D88" s="39"/>
      <c r="E88" s="39"/>
      <c r="F88" s="30" t="str">
        <f>IF(E20="","",E20)</f>
        <v>Vyplň údaj</v>
      </c>
      <c r="G88" s="39"/>
      <c r="H88" s="39"/>
      <c r="I88" s="32" t="s">
        <v>33</v>
      </c>
      <c r="J88" s="35" t="str">
        <f>E26</f>
        <v xml:space="preserve"> 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54"/>
      <c r="B90" s="155"/>
      <c r="C90" s="156" t="s">
        <v>136</v>
      </c>
      <c r="D90" s="157" t="s">
        <v>55</v>
      </c>
      <c r="E90" s="157" t="s">
        <v>51</v>
      </c>
      <c r="F90" s="157" t="s">
        <v>52</v>
      </c>
      <c r="G90" s="157" t="s">
        <v>137</v>
      </c>
      <c r="H90" s="157" t="s">
        <v>138</v>
      </c>
      <c r="I90" s="157" t="s">
        <v>139</v>
      </c>
      <c r="J90" s="158" t="s">
        <v>100</v>
      </c>
      <c r="K90" s="159" t="s">
        <v>140</v>
      </c>
      <c r="L90" s="160"/>
      <c r="M90" s="71" t="s">
        <v>19</v>
      </c>
      <c r="N90" s="72" t="s">
        <v>40</v>
      </c>
      <c r="O90" s="72" t="s">
        <v>141</v>
      </c>
      <c r="P90" s="72" t="s">
        <v>142</v>
      </c>
      <c r="Q90" s="72" t="s">
        <v>143</v>
      </c>
      <c r="R90" s="72" t="s">
        <v>144</v>
      </c>
      <c r="S90" s="72" t="s">
        <v>145</v>
      </c>
      <c r="T90" s="73" t="s">
        <v>146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7"/>
      <c r="B91" s="38"/>
      <c r="C91" s="78" t="s">
        <v>147</v>
      </c>
      <c r="D91" s="39"/>
      <c r="E91" s="39"/>
      <c r="F91" s="39"/>
      <c r="G91" s="39"/>
      <c r="H91" s="39"/>
      <c r="I91" s="39"/>
      <c r="J91" s="161">
        <f>BK91</f>
        <v>0</v>
      </c>
      <c r="K91" s="39"/>
      <c r="L91" s="42"/>
      <c r="M91" s="74"/>
      <c r="N91" s="162"/>
      <c r="O91" s="75"/>
      <c r="P91" s="163">
        <f>P92+P116</f>
        <v>0</v>
      </c>
      <c r="Q91" s="75"/>
      <c r="R91" s="163">
        <f>R92+R116</f>
        <v>0.23426280000000002</v>
      </c>
      <c r="S91" s="75"/>
      <c r="T91" s="164">
        <f>T92+T116</f>
        <v>1.435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69</v>
      </c>
      <c r="AU91" s="20" t="s">
        <v>101</v>
      </c>
      <c r="BK91" s="165">
        <f>BK92+BK116</f>
        <v>0</v>
      </c>
    </row>
    <row r="92" spans="2:63" s="12" customFormat="1" ht="25.9" customHeight="1">
      <c r="B92" s="166"/>
      <c r="C92" s="167"/>
      <c r="D92" s="168" t="s">
        <v>69</v>
      </c>
      <c r="E92" s="169" t="s">
        <v>148</v>
      </c>
      <c r="F92" s="169" t="s">
        <v>149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P93+P98+P104</f>
        <v>0</v>
      </c>
      <c r="Q92" s="174"/>
      <c r="R92" s="175">
        <f>R93+R98+R104</f>
        <v>0</v>
      </c>
      <c r="S92" s="174"/>
      <c r="T92" s="176">
        <f>T93+T98+T104</f>
        <v>1.435</v>
      </c>
      <c r="AR92" s="177" t="s">
        <v>77</v>
      </c>
      <c r="AT92" s="178" t="s">
        <v>69</v>
      </c>
      <c r="AU92" s="178" t="s">
        <v>70</v>
      </c>
      <c r="AY92" s="177" t="s">
        <v>150</v>
      </c>
      <c r="BK92" s="179">
        <f>BK93+BK98+BK104</f>
        <v>0</v>
      </c>
    </row>
    <row r="93" spans="2:63" s="12" customFormat="1" ht="22.9" customHeight="1">
      <c r="B93" s="166"/>
      <c r="C93" s="167"/>
      <c r="D93" s="168" t="s">
        <v>69</v>
      </c>
      <c r="E93" s="180" t="s">
        <v>158</v>
      </c>
      <c r="F93" s="180" t="s">
        <v>249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SUM(P94:P97)</f>
        <v>0</v>
      </c>
      <c r="Q93" s="174"/>
      <c r="R93" s="175">
        <f>SUM(R94:R97)</f>
        <v>0</v>
      </c>
      <c r="S93" s="174"/>
      <c r="T93" s="176">
        <f>SUM(T94:T97)</f>
        <v>0</v>
      </c>
      <c r="AR93" s="177" t="s">
        <v>77</v>
      </c>
      <c r="AT93" s="178" t="s">
        <v>69</v>
      </c>
      <c r="AU93" s="178" t="s">
        <v>77</v>
      </c>
      <c r="AY93" s="177" t="s">
        <v>150</v>
      </c>
      <c r="BK93" s="179">
        <f>SUM(BK94:BK97)</f>
        <v>0</v>
      </c>
    </row>
    <row r="94" spans="1:65" s="2" customFormat="1" ht="21.75" customHeight="1">
      <c r="A94" s="37"/>
      <c r="B94" s="38"/>
      <c r="C94" s="182" t="s">
        <v>77</v>
      </c>
      <c r="D94" s="182" t="s">
        <v>154</v>
      </c>
      <c r="E94" s="183" t="s">
        <v>825</v>
      </c>
      <c r="F94" s="184" t="s">
        <v>826</v>
      </c>
      <c r="G94" s="185" t="s">
        <v>244</v>
      </c>
      <c r="H94" s="186">
        <v>28.7</v>
      </c>
      <c r="I94" s="187"/>
      <c r="J94" s="188">
        <f>ROUND(I94*H94,2)</f>
        <v>0</v>
      </c>
      <c r="K94" s="189"/>
      <c r="L94" s="42"/>
      <c r="M94" s="190" t="s">
        <v>19</v>
      </c>
      <c r="N94" s="191" t="s">
        <v>41</v>
      </c>
      <c r="O94" s="67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4" t="s">
        <v>158</v>
      </c>
      <c r="AT94" s="194" t="s">
        <v>154</v>
      </c>
      <c r="AU94" s="194" t="s">
        <v>79</v>
      </c>
      <c r="AY94" s="20" t="s">
        <v>150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0" t="s">
        <v>77</v>
      </c>
      <c r="BK94" s="195">
        <f>ROUND(I94*H94,2)</f>
        <v>0</v>
      </c>
      <c r="BL94" s="20" t="s">
        <v>158</v>
      </c>
      <c r="BM94" s="194" t="s">
        <v>827</v>
      </c>
    </row>
    <row r="95" spans="1:47" s="2" customFormat="1" ht="12">
      <c r="A95" s="37"/>
      <c r="B95" s="38"/>
      <c r="C95" s="39"/>
      <c r="D95" s="196" t="s">
        <v>161</v>
      </c>
      <c r="E95" s="39"/>
      <c r="F95" s="197" t="s">
        <v>826</v>
      </c>
      <c r="G95" s="39"/>
      <c r="H95" s="39"/>
      <c r="I95" s="198"/>
      <c r="J95" s="39"/>
      <c r="K95" s="39"/>
      <c r="L95" s="42"/>
      <c r="M95" s="199"/>
      <c r="N95" s="200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161</v>
      </c>
      <c r="AU95" s="20" t="s">
        <v>79</v>
      </c>
    </row>
    <row r="96" spans="2:51" s="13" customFormat="1" ht="12">
      <c r="B96" s="203"/>
      <c r="C96" s="204"/>
      <c r="D96" s="196" t="s">
        <v>165</v>
      </c>
      <c r="E96" s="205" t="s">
        <v>19</v>
      </c>
      <c r="F96" s="206" t="s">
        <v>828</v>
      </c>
      <c r="G96" s="204"/>
      <c r="H96" s="207">
        <v>28.7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165</v>
      </c>
      <c r="AU96" s="213" t="s">
        <v>79</v>
      </c>
      <c r="AV96" s="13" t="s">
        <v>79</v>
      </c>
      <c r="AW96" s="13" t="s">
        <v>32</v>
      </c>
      <c r="AX96" s="13" t="s">
        <v>70</v>
      </c>
      <c r="AY96" s="213" t="s">
        <v>150</v>
      </c>
    </row>
    <row r="97" spans="2:51" s="14" customFormat="1" ht="12">
      <c r="B97" s="214"/>
      <c r="C97" s="215"/>
      <c r="D97" s="196" t="s">
        <v>165</v>
      </c>
      <c r="E97" s="216" t="s">
        <v>19</v>
      </c>
      <c r="F97" s="217" t="s">
        <v>167</v>
      </c>
      <c r="G97" s="215"/>
      <c r="H97" s="218">
        <v>28.7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165</v>
      </c>
      <c r="AU97" s="224" t="s">
        <v>79</v>
      </c>
      <c r="AV97" s="14" t="s">
        <v>159</v>
      </c>
      <c r="AW97" s="14" t="s">
        <v>32</v>
      </c>
      <c r="AX97" s="14" t="s">
        <v>77</v>
      </c>
      <c r="AY97" s="224" t="s">
        <v>150</v>
      </c>
    </row>
    <row r="98" spans="2:63" s="12" customFormat="1" ht="22.9" customHeight="1">
      <c r="B98" s="166"/>
      <c r="C98" s="167"/>
      <c r="D98" s="168" t="s">
        <v>69</v>
      </c>
      <c r="E98" s="180" t="s">
        <v>224</v>
      </c>
      <c r="F98" s="180" t="s">
        <v>337</v>
      </c>
      <c r="G98" s="167"/>
      <c r="H98" s="167"/>
      <c r="I98" s="170"/>
      <c r="J98" s="181">
        <f>BK98</f>
        <v>0</v>
      </c>
      <c r="K98" s="167"/>
      <c r="L98" s="172"/>
      <c r="M98" s="173"/>
      <c r="N98" s="174"/>
      <c r="O98" s="174"/>
      <c r="P98" s="175">
        <f>SUM(P99:P103)</f>
        <v>0</v>
      </c>
      <c r="Q98" s="174"/>
      <c r="R98" s="175">
        <f>SUM(R99:R103)</f>
        <v>0</v>
      </c>
      <c r="S98" s="174"/>
      <c r="T98" s="176">
        <f>SUM(T99:T103)</f>
        <v>1.435</v>
      </c>
      <c r="AR98" s="177" t="s">
        <v>77</v>
      </c>
      <c r="AT98" s="178" t="s">
        <v>69</v>
      </c>
      <c r="AU98" s="178" t="s">
        <v>77</v>
      </c>
      <c r="AY98" s="177" t="s">
        <v>150</v>
      </c>
      <c r="BK98" s="179">
        <f>SUM(BK99:BK103)</f>
        <v>0</v>
      </c>
    </row>
    <row r="99" spans="1:65" s="2" customFormat="1" ht="37.9" customHeight="1">
      <c r="A99" s="37"/>
      <c r="B99" s="38"/>
      <c r="C99" s="182" t="s">
        <v>79</v>
      </c>
      <c r="D99" s="182" t="s">
        <v>154</v>
      </c>
      <c r="E99" s="183" t="s">
        <v>829</v>
      </c>
      <c r="F99" s="184" t="s">
        <v>830</v>
      </c>
      <c r="G99" s="185" t="s">
        <v>244</v>
      </c>
      <c r="H99" s="186">
        <v>28.7</v>
      </c>
      <c r="I99" s="187"/>
      <c r="J99" s="188">
        <f>ROUND(I99*H99,2)</f>
        <v>0</v>
      </c>
      <c r="K99" s="189"/>
      <c r="L99" s="42"/>
      <c r="M99" s="190" t="s">
        <v>19</v>
      </c>
      <c r="N99" s="191" t="s">
        <v>41</v>
      </c>
      <c r="O99" s="67"/>
      <c r="P99" s="192">
        <f>O99*H99</f>
        <v>0</v>
      </c>
      <c r="Q99" s="192">
        <v>0</v>
      </c>
      <c r="R99" s="192">
        <f>Q99*H99</f>
        <v>0</v>
      </c>
      <c r="S99" s="192">
        <v>0.05</v>
      </c>
      <c r="T99" s="193">
        <f>S99*H99</f>
        <v>1.435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4" t="s">
        <v>158</v>
      </c>
      <c r="AT99" s="194" t="s">
        <v>154</v>
      </c>
      <c r="AU99" s="194" t="s">
        <v>79</v>
      </c>
      <c r="AY99" s="20" t="s">
        <v>150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0" t="s">
        <v>77</v>
      </c>
      <c r="BK99" s="195">
        <f>ROUND(I99*H99,2)</f>
        <v>0</v>
      </c>
      <c r="BL99" s="20" t="s">
        <v>158</v>
      </c>
      <c r="BM99" s="194" t="s">
        <v>831</v>
      </c>
    </row>
    <row r="100" spans="1:47" s="2" customFormat="1" ht="19.5">
      <c r="A100" s="37"/>
      <c r="B100" s="38"/>
      <c r="C100" s="39"/>
      <c r="D100" s="196" t="s">
        <v>161</v>
      </c>
      <c r="E100" s="39"/>
      <c r="F100" s="197" t="s">
        <v>832</v>
      </c>
      <c r="G100" s="39"/>
      <c r="H100" s="39"/>
      <c r="I100" s="198"/>
      <c r="J100" s="39"/>
      <c r="K100" s="39"/>
      <c r="L100" s="42"/>
      <c r="M100" s="199"/>
      <c r="N100" s="200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161</v>
      </c>
      <c r="AU100" s="20" t="s">
        <v>79</v>
      </c>
    </row>
    <row r="101" spans="1:47" s="2" customFormat="1" ht="12">
      <c r="A101" s="37"/>
      <c r="B101" s="38"/>
      <c r="C101" s="39"/>
      <c r="D101" s="201" t="s">
        <v>163</v>
      </c>
      <c r="E101" s="39"/>
      <c r="F101" s="202" t="s">
        <v>833</v>
      </c>
      <c r="G101" s="39"/>
      <c r="H101" s="39"/>
      <c r="I101" s="198"/>
      <c r="J101" s="39"/>
      <c r="K101" s="39"/>
      <c r="L101" s="42"/>
      <c r="M101" s="199"/>
      <c r="N101" s="200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163</v>
      </c>
      <c r="AU101" s="20" t="s">
        <v>79</v>
      </c>
    </row>
    <row r="102" spans="2:51" s="13" customFormat="1" ht="12">
      <c r="B102" s="203"/>
      <c r="C102" s="204"/>
      <c r="D102" s="196" t="s">
        <v>165</v>
      </c>
      <c r="E102" s="205" t="s">
        <v>19</v>
      </c>
      <c r="F102" s="206" t="s">
        <v>828</v>
      </c>
      <c r="G102" s="204"/>
      <c r="H102" s="207">
        <v>28.7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165</v>
      </c>
      <c r="AU102" s="213" t="s">
        <v>79</v>
      </c>
      <c r="AV102" s="13" t="s">
        <v>79</v>
      </c>
      <c r="AW102" s="13" t="s">
        <v>32</v>
      </c>
      <c r="AX102" s="13" t="s">
        <v>70</v>
      </c>
      <c r="AY102" s="213" t="s">
        <v>150</v>
      </c>
    </row>
    <row r="103" spans="2:51" s="14" customFormat="1" ht="12">
      <c r="B103" s="214"/>
      <c r="C103" s="215"/>
      <c r="D103" s="196" t="s">
        <v>165</v>
      </c>
      <c r="E103" s="216" t="s">
        <v>19</v>
      </c>
      <c r="F103" s="217" t="s">
        <v>167</v>
      </c>
      <c r="G103" s="215"/>
      <c r="H103" s="218">
        <v>28.7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165</v>
      </c>
      <c r="AU103" s="224" t="s">
        <v>79</v>
      </c>
      <c r="AV103" s="14" t="s">
        <v>159</v>
      </c>
      <c r="AW103" s="14" t="s">
        <v>32</v>
      </c>
      <c r="AX103" s="14" t="s">
        <v>77</v>
      </c>
      <c r="AY103" s="224" t="s">
        <v>150</v>
      </c>
    </row>
    <row r="104" spans="2:63" s="12" customFormat="1" ht="22.9" customHeight="1">
      <c r="B104" s="166"/>
      <c r="C104" s="167"/>
      <c r="D104" s="168" t="s">
        <v>69</v>
      </c>
      <c r="E104" s="180" t="s">
        <v>471</v>
      </c>
      <c r="F104" s="180" t="s">
        <v>472</v>
      </c>
      <c r="G104" s="167"/>
      <c r="H104" s="167"/>
      <c r="I104" s="170"/>
      <c r="J104" s="181">
        <f>BK104</f>
        <v>0</v>
      </c>
      <c r="K104" s="167"/>
      <c r="L104" s="172"/>
      <c r="M104" s="173"/>
      <c r="N104" s="174"/>
      <c r="O104" s="174"/>
      <c r="P104" s="175">
        <f>SUM(P105:P115)</f>
        <v>0</v>
      </c>
      <c r="Q104" s="174"/>
      <c r="R104" s="175">
        <f>SUM(R105:R115)</f>
        <v>0</v>
      </c>
      <c r="S104" s="174"/>
      <c r="T104" s="176">
        <f>SUM(T105:T115)</f>
        <v>0</v>
      </c>
      <c r="AR104" s="177" t="s">
        <v>77</v>
      </c>
      <c r="AT104" s="178" t="s">
        <v>69</v>
      </c>
      <c r="AU104" s="178" t="s">
        <v>77</v>
      </c>
      <c r="AY104" s="177" t="s">
        <v>150</v>
      </c>
      <c r="BK104" s="179">
        <f>SUM(BK105:BK115)</f>
        <v>0</v>
      </c>
    </row>
    <row r="105" spans="1:65" s="2" customFormat="1" ht="24.2" customHeight="1">
      <c r="A105" s="37"/>
      <c r="B105" s="38"/>
      <c r="C105" s="182" t="s">
        <v>159</v>
      </c>
      <c r="D105" s="182" t="s">
        <v>154</v>
      </c>
      <c r="E105" s="183" t="s">
        <v>474</v>
      </c>
      <c r="F105" s="184" t="s">
        <v>475</v>
      </c>
      <c r="G105" s="185" t="s">
        <v>197</v>
      </c>
      <c r="H105" s="186">
        <v>1.435</v>
      </c>
      <c r="I105" s="187"/>
      <c r="J105" s="188">
        <f>ROUND(I105*H105,2)</f>
        <v>0</v>
      </c>
      <c r="K105" s="189"/>
      <c r="L105" s="42"/>
      <c r="M105" s="190" t="s">
        <v>19</v>
      </c>
      <c r="N105" s="191" t="s">
        <v>41</v>
      </c>
      <c r="O105" s="67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4" t="s">
        <v>158</v>
      </c>
      <c r="AT105" s="194" t="s">
        <v>154</v>
      </c>
      <c r="AU105" s="194" t="s">
        <v>79</v>
      </c>
      <c r="AY105" s="20" t="s">
        <v>150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20" t="s">
        <v>77</v>
      </c>
      <c r="BK105" s="195">
        <f>ROUND(I105*H105,2)</f>
        <v>0</v>
      </c>
      <c r="BL105" s="20" t="s">
        <v>158</v>
      </c>
      <c r="BM105" s="194" t="s">
        <v>834</v>
      </c>
    </row>
    <row r="106" spans="1:47" s="2" customFormat="1" ht="19.5">
      <c r="A106" s="37"/>
      <c r="B106" s="38"/>
      <c r="C106" s="39"/>
      <c r="D106" s="196" t="s">
        <v>161</v>
      </c>
      <c r="E106" s="39"/>
      <c r="F106" s="197" t="s">
        <v>477</v>
      </c>
      <c r="G106" s="39"/>
      <c r="H106" s="39"/>
      <c r="I106" s="198"/>
      <c r="J106" s="39"/>
      <c r="K106" s="39"/>
      <c r="L106" s="42"/>
      <c r="M106" s="199"/>
      <c r="N106" s="200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161</v>
      </c>
      <c r="AU106" s="20" t="s">
        <v>79</v>
      </c>
    </row>
    <row r="107" spans="1:47" s="2" customFormat="1" ht="12">
      <c r="A107" s="37"/>
      <c r="B107" s="38"/>
      <c r="C107" s="39"/>
      <c r="D107" s="201" t="s">
        <v>163</v>
      </c>
      <c r="E107" s="39"/>
      <c r="F107" s="202" t="s">
        <v>835</v>
      </c>
      <c r="G107" s="39"/>
      <c r="H107" s="39"/>
      <c r="I107" s="198"/>
      <c r="J107" s="39"/>
      <c r="K107" s="39"/>
      <c r="L107" s="42"/>
      <c r="M107" s="199"/>
      <c r="N107" s="200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163</v>
      </c>
      <c r="AU107" s="20" t="s">
        <v>79</v>
      </c>
    </row>
    <row r="108" spans="1:65" s="2" customFormat="1" ht="24.2" customHeight="1">
      <c r="A108" s="37"/>
      <c r="B108" s="38"/>
      <c r="C108" s="182" t="s">
        <v>158</v>
      </c>
      <c r="D108" s="182" t="s">
        <v>154</v>
      </c>
      <c r="E108" s="183" t="s">
        <v>480</v>
      </c>
      <c r="F108" s="184" t="s">
        <v>481</v>
      </c>
      <c r="G108" s="185" t="s">
        <v>197</v>
      </c>
      <c r="H108" s="186">
        <v>14.35</v>
      </c>
      <c r="I108" s="187"/>
      <c r="J108" s="188">
        <f>ROUND(I108*H108,2)</f>
        <v>0</v>
      </c>
      <c r="K108" s="189"/>
      <c r="L108" s="42"/>
      <c r="M108" s="190" t="s">
        <v>19</v>
      </c>
      <c r="N108" s="191" t="s">
        <v>41</v>
      </c>
      <c r="O108" s="67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4" t="s">
        <v>158</v>
      </c>
      <c r="AT108" s="194" t="s">
        <v>154</v>
      </c>
      <c r="AU108" s="194" t="s">
        <v>79</v>
      </c>
      <c r="AY108" s="20" t="s">
        <v>150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0" t="s">
        <v>77</v>
      </c>
      <c r="BK108" s="195">
        <f>ROUND(I108*H108,2)</f>
        <v>0</v>
      </c>
      <c r="BL108" s="20" t="s">
        <v>158</v>
      </c>
      <c r="BM108" s="194" t="s">
        <v>836</v>
      </c>
    </row>
    <row r="109" spans="1:47" s="2" customFormat="1" ht="19.5">
      <c r="A109" s="37"/>
      <c r="B109" s="38"/>
      <c r="C109" s="39"/>
      <c r="D109" s="196" t="s">
        <v>161</v>
      </c>
      <c r="E109" s="39"/>
      <c r="F109" s="197" t="s">
        <v>483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161</v>
      </c>
      <c r="AU109" s="20" t="s">
        <v>79</v>
      </c>
    </row>
    <row r="110" spans="1:47" s="2" customFormat="1" ht="12">
      <c r="A110" s="37"/>
      <c r="B110" s="38"/>
      <c r="C110" s="39"/>
      <c r="D110" s="201" t="s">
        <v>163</v>
      </c>
      <c r="E110" s="39"/>
      <c r="F110" s="202" t="s">
        <v>837</v>
      </c>
      <c r="G110" s="39"/>
      <c r="H110" s="39"/>
      <c r="I110" s="198"/>
      <c r="J110" s="39"/>
      <c r="K110" s="39"/>
      <c r="L110" s="42"/>
      <c r="M110" s="199"/>
      <c r="N110" s="200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163</v>
      </c>
      <c r="AU110" s="20" t="s">
        <v>79</v>
      </c>
    </row>
    <row r="111" spans="2:51" s="13" customFormat="1" ht="12">
      <c r="B111" s="203"/>
      <c r="C111" s="204"/>
      <c r="D111" s="196" t="s">
        <v>165</v>
      </c>
      <c r="E111" s="205" t="s">
        <v>19</v>
      </c>
      <c r="F111" s="206" t="s">
        <v>838</v>
      </c>
      <c r="G111" s="204"/>
      <c r="H111" s="207">
        <v>14.35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165</v>
      </c>
      <c r="AU111" s="213" t="s">
        <v>79</v>
      </c>
      <c r="AV111" s="13" t="s">
        <v>79</v>
      </c>
      <c r="AW111" s="13" t="s">
        <v>32</v>
      </c>
      <c r="AX111" s="13" t="s">
        <v>70</v>
      </c>
      <c r="AY111" s="213" t="s">
        <v>150</v>
      </c>
    </row>
    <row r="112" spans="2:51" s="14" customFormat="1" ht="12">
      <c r="B112" s="214"/>
      <c r="C112" s="215"/>
      <c r="D112" s="196" t="s">
        <v>165</v>
      </c>
      <c r="E112" s="216" t="s">
        <v>19</v>
      </c>
      <c r="F112" s="217" t="s">
        <v>167</v>
      </c>
      <c r="G112" s="215"/>
      <c r="H112" s="218">
        <v>14.35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165</v>
      </c>
      <c r="AU112" s="224" t="s">
        <v>79</v>
      </c>
      <c r="AV112" s="14" t="s">
        <v>159</v>
      </c>
      <c r="AW112" s="14" t="s">
        <v>32</v>
      </c>
      <c r="AX112" s="14" t="s">
        <v>77</v>
      </c>
      <c r="AY112" s="224" t="s">
        <v>150</v>
      </c>
    </row>
    <row r="113" spans="1:65" s="2" customFormat="1" ht="33" customHeight="1">
      <c r="A113" s="37"/>
      <c r="B113" s="38"/>
      <c r="C113" s="182" t="s">
        <v>188</v>
      </c>
      <c r="D113" s="182" t="s">
        <v>154</v>
      </c>
      <c r="E113" s="183" t="s">
        <v>493</v>
      </c>
      <c r="F113" s="184" t="s">
        <v>494</v>
      </c>
      <c r="G113" s="185" t="s">
        <v>197</v>
      </c>
      <c r="H113" s="186">
        <v>1.435</v>
      </c>
      <c r="I113" s="187"/>
      <c r="J113" s="188">
        <f>ROUND(I113*H113,2)</f>
        <v>0</v>
      </c>
      <c r="K113" s="189"/>
      <c r="L113" s="42"/>
      <c r="M113" s="190" t="s">
        <v>19</v>
      </c>
      <c r="N113" s="191" t="s">
        <v>41</v>
      </c>
      <c r="O113" s="67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4" t="s">
        <v>158</v>
      </c>
      <c r="AT113" s="194" t="s">
        <v>154</v>
      </c>
      <c r="AU113" s="194" t="s">
        <v>79</v>
      </c>
      <c r="AY113" s="20" t="s">
        <v>150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0" t="s">
        <v>77</v>
      </c>
      <c r="BK113" s="195">
        <f>ROUND(I113*H113,2)</f>
        <v>0</v>
      </c>
      <c r="BL113" s="20" t="s">
        <v>158</v>
      </c>
      <c r="BM113" s="194" t="s">
        <v>839</v>
      </c>
    </row>
    <row r="114" spans="1:47" s="2" customFormat="1" ht="29.25">
      <c r="A114" s="37"/>
      <c r="B114" s="38"/>
      <c r="C114" s="39"/>
      <c r="D114" s="196" t="s">
        <v>161</v>
      </c>
      <c r="E114" s="39"/>
      <c r="F114" s="197" t="s">
        <v>496</v>
      </c>
      <c r="G114" s="39"/>
      <c r="H114" s="39"/>
      <c r="I114" s="198"/>
      <c r="J114" s="39"/>
      <c r="K114" s="39"/>
      <c r="L114" s="42"/>
      <c r="M114" s="199"/>
      <c r="N114" s="200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161</v>
      </c>
      <c r="AU114" s="20" t="s">
        <v>79</v>
      </c>
    </row>
    <row r="115" spans="1:47" s="2" customFormat="1" ht="12">
      <c r="A115" s="37"/>
      <c r="B115" s="38"/>
      <c r="C115" s="39"/>
      <c r="D115" s="201" t="s">
        <v>163</v>
      </c>
      <c r="E115" s="39"/>
      <c r="F115" s="202" t="s">
        <v>840</v>
      </c>
      <c r="G115" s="39"/>
      <c r="H115" s="39"/>
      <c r="I115" s="198"/>
      <c r="J115" s="39"/>
      <c r="K115" s="39"/>
      <c r="L115" s="42"/>
      <c r="M115" s="199"/>
      <c r="N115" s="200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163</v>
      </c>
      <c r="AU115" s="20" t="s">
        <v>79</v>
      </c>
    </row>
    <row r="116" spans="2:63" s="12" customFormat="1" ht="25.9" customHeight="1">
      <c r="B116" s="166"/>
      <c r="C116" s="167"/>
      <c r="D116" s="168" t="s">
        <v>69</v>
      </c>
      <c r="E116" s="169" t="s">
        <v>508</v>
      </c>
      <c r="F116" s="169" t="s">
        <v>509</v>
      </c>
      <c r="G116" s="167"/>
      <c r="H116" s="167"/>
      <c r="I116" s="170"/>
      <c r="J116" s="171">
        <f>BK116</f>
        <v>0</v>
      </c>
      <c r="K116" s="167"/>
      <c r="L116" s="172"/>
      <c r="M116" s="173"/>
      <c r="N116" s="174"/>
      <c r="O116" s="174"/>
      <c r="P116" s="175">
        <f>P117</f>
        <v>0</v>
      </c>
      <c r="Q116" s="174"/>
      <c r="R116" s="175">
        <f>R117</f>
        <v>0.23426280000000002</v>
      </c>
      <c r="S116" s="174"/>
      <c r="T116" s="176">
        <f>T117</f>
        <v>0</v>
      </c>
      <c r="AR116" s="177" t="s">
        <v>79</v>
      </c>
      <c r="AT116" s="178" t="s">
        <v>69</v>
      </c>
      <c r="AU116" s="178" t="s">
        <v>70</v>
      </c>
      <c r="AY116" s="177" t="s">
        <v>150</v>
      </c>
      <c r="BK116" s="179">
        <f>BK117</f>
        <v>0</v>
      </c>
    </row>
    <row r="117" spans="2:63" s="12" customFormat="1" ht="22.9" customHeight="1">
      <c r="B117" s="166"/>
      <c r="C117" s="167"/>
      <c r="D117" s="168" t="s">
        <v>69</v>
      </c>
      <c r="E117" s="180" t="s">
        <v>841</v>
      </c>
      <c r="F117" s="180" t="s">
        <v>842</v>
      </c>
      <c r="G117" s="167"/>
      <c r="H117" s="167"/>
      <c r="I117" s="170"/>
      <c r="J117" s="181">
        <f>BK117</f>
        <v>0</v>
      </c>
      <c r="K117" s="167"/>
      <c r="L117" s="172"/>
      <c r="M117" s="173"/>
      <c r="N117" s="174"/>
      <c r="O117" s="174"/>
      <c r="P117" s="175">
        <f>SUM(P118:P151)</f>
        <v>0</v>
      </c>
      <c r="Q117" s="174"/>
      <c r="R117" s="175">
        <f>SUM(R118:R151)</f>
        <v>0.23426280000000002</v>
      </c>
      <c r="S117" s="174"/>
      <c r="T117" s="176">
        <f>SUM(T118:T151)</f>
        <v>0</v>
      </c>
      <c r="AR117" s="177" t="s">
        <v>79</v>
      </c>
      <c r="AT117" s="178" t="s">
        <v>69</v>
      </c>
      <c r="AU117" s="178" t="s">
        <v>77</v>
      </c>
      <c r="AY117" s="177" t="s">
        <v>150</v>
      </c>
      <c r="BK117" s="179">
        <f>SUM(BK118:BK151)</f>
        <v>0</v>
      </c>
    </row>
    <row r="118" spans="1:65" s="2" customFormat="1" ht="24.2" customHeight="1">
      <c r="A118" s="37"/>
      <c r="B118" s="38"/>
      <c r="C118" s="182" t="s">
        <v>194</v>
      </c>
      <c r="D118" s="182" t="s">
        <v>154</v>
      </c>
      <c r="E118" s="183" t="s">
        <v>843</v>
      </c>
      <c r="F118" s="184" t="s">
        <v>844</v>
      </c>
      <c r="G118" s="185" t="s">
        <v>244</v>
      </c>
      <c r="H118" s="186">
        <v>59.7</v>
      </c>
      <c r="I118" s="187"/>
      <c r="J118" s="188">
        <f>ROUND(I118*H118,2)</f>
        <v>0</v>
      </c>
      <c r="K118" s="189"/>
      <c r="L118" s="42"/>
      <c r="M118" s="190" t="s">
        <v>19</v>
      </c>
      <c r="N118" s="191" t="s">
        <v>41</v>
      </c>
      <c r="O118" s="67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4" t="s">
        <v>168</v>
      </c>
      <c r="AT118" s="194" t="s">
        <v>154</v>
      </c>
      <c r="AU118" s="194" t="s">
        <v>79</v>
      </c>
      <c r="AY118" s="20" t="s">
        <v>150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0" t="s">
        <v>77</v>
      </c>
      <c r="BK118" s="195">
        <f>ROUND(I118*H118,2)</f>
        <v>0</v>
      </c>
      <c r="BL118" s="20" t="s">
        <v>168</v>
      </c>
      <c r="BM118" s="194" t="s">
        <v>845</v>
      </c>
    </row>
    <row r="119" spans="1:47" s="2" customFormat="1" ht="19.5">
      <c r="A119" s="37"/>
      <c r="B119" s="38"/>
      <c r="C119" s="39"/>
      <c r="D119" s="196" t="s">
        <v>161</v>
      </c>
      <c r="E119" s="39"/>
      <c r="F119" s="197" t="s">
        <v>846</v>
      </c>
      <c r="G119" s="39"/>
      <c r="H119" s="39"/>
      <c r="I119" s="198"/>
      <c r="J119" s="39"/>
      <c r="K119" s="39"/>
      <c r="L119" s="42"/>
      <c r="M119" s="199"/>
      <c r="N119" s="200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161</v>
      </c>
      <c r="AU119" s="20" t="s">
        <v>79</v>
      </c>
    </row>
    <row r="120" spans="2:51" s="13" customFormat="1" ht="12">
      <c r="B120" s="203"/>
      <c r="C120" s="204"/>
      <c r="D120" s="196" t="s">
        <v>165</v>
      </c>
      <c r="E120" s="205" t="s">
        <v>19</v>
      </c>
      <c r="F120" s="206" t="s">
        <v>847</v>
      </c>
      <c r="G120" s="204"/>
      <c r="H120" s="207">
        <v>28.7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165</v>
      </c>
      <c r="AU120" s="213" t="s">
        <v>79</v>
      </c>
      <c r="AV120" s="13" t="s">
        <v>79</v>
      </c>
      <c r="AW120" s="13" t="s">
        <v>32</v>
      </c>
      <c r="AX120" s="13" t="s">
        <v>70</v>
      </c>
      <c r="AY120" s="213" t="s">
        <v>150</v>
      </c>
    </row>
    <row r="121" spans="2:51" s="14" customFormat="1" ht="12">
      <c r="B121" s="214"/>
      <c r="C121" s="215"/>
      <c r="D121" s="196" t="s">
        <v>165</v>
      </c>
      <c r="E121" s="216" t="s">
        <v>19</v>
      </c>
      <c r="F121" s="217" t="s">
        <v>167</v>
      </c>
      <c r="G121" s="215"/>
      <c r="H121" s="218">
        <v>28.7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165</v>
      </c>
      <c r="AU121" s="224" t="s">
        <v>79</v>
      </c>
      <c r="AV121" s="14" t="s">
        <v>159</v>
      </c>
      <c r="AW121" s="14" t="s">
        <v>32</v>
      </c>
      <c r="AX121" s="14" t="s">
        <v>70</v>
      </c>
      <c r="AY121" s="224" t="s">
        <v>150</v>
      </c>
    </row>
    <row r="122" spans="2:51" s="13" customFormat="1" ht="12">
      <c r="B122" s="203"/>
      <c r="C122" s="204"/>
      <c r="D122" s="196" t="s">
        <v>165</v>
      </c>
      <c r="E122" s="205" t="s">
        <v>19</v>
      </c>
      <c r="F122" s="206" t="s">
        <v>848</v>
      </c>
      <c r="G122" s="204"/>
      <c r="H122" s="207">
        <v>31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165</v>
      </c>
      <c r="AU122" s="213" t="s">
        <v>79</v>
      </c>
      <c r="AV122" s="13" t="s">
        <v>79</v>
      </c>
      <c r="AW122" s="13" t="s">
        <v>32</v>
      </c>
      <c r="AX122" s="13" t="s">
        <v>70</v>
      </c>
      <c r="AY122" s="213" t="s">
        <v>150</v>
      </c>
    </row>
    <row r="123" spans="2:51" s="14" customFormat="1" ht="12">
      <c r="B123" s="214"/>
      <c r="C123" s="215"/>
      <c r="D123" s="196" t="s">
        <v>165</v>
      </c>
      <c r="E123" s="216" t="s">
        <v>19</v>
      </c>
      <c r="F123" s="217" t="s">
        <v>167</v>
      </c>
      <c r="G123" s="215"/>
      <c r="H123" s="218">
        <v>31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165</v>
      </c>
      <c r="AU123" s="224" t="s">
        <v>79</v>
      </c>
      <c r="AV123" s="14" t="s">
        <v>159</v>
      </c>
      <c r="AW123" s="14" t="s">
        <v>32</v>
      </c>
      <c r="AX123" s="14" t="s">
        <v>70</v>
      </c>
      <c r="AY123" s="224" t="s">
        <v>150</v>
      </c>
    </row>
    <row r="124" spans="2:51" s="16" customFormat="1" ht="12">
      <c r="B124" s="235"/>
      <c r="C124" s="236"/>
      <c r="D124" s="196" t="s">
        <v>165</v>
      </c>
      <c r="E124" s="237" t="s">
        <v>19</v>
      </c>
      <c r="F124" s="238" t="s">
        <v>223</v>
      </c>
      <c r="G124" s="236"/>
      <c r="H124" s="239">
        <v>59.7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165</v>
      </c>
      <c r="AU124" s="245" t="s">
        <v>79</v>
      </c>
      <c r="AV124" s="16" t="s">
        <v>158</v>
      </c>
      <c r="AW124" s="16" t="s">
        <v>32</v>
      </c>
      <c r="AX124" s="16" t="s">
        <v>77</v>
      </c>
      <c r="AY124" s="245" t="s">
        <v>150</v>
      </c>
    </row>
    <row r="125" spans="1:65" s="2" customFormat="1" ht="33" customHeight="1">
      <c r="A125" s="37"/>
      <c r="B125" s="38"/>
      <c r="C125" s="246" t="s">
        <v>205</v>
      </c>
      <c r="D125" s="246" t="s">
        <v>234</v>
      </c>
      <c r="E125" s="247" t="s">
        <v>849</v>
      </c>
      <c r="F125" s="248" t="s">
        <v>850</v>
      </c>
      <c r="G125" s="249" t="s">
        <v>244</v>
      </c>
      <c r="H125" s="250">
        <v>60.894</v>
      </c>
      <c r="I125" s="251"/>
      <c r="J125" s="252">
        <f>ROUND(I125*H125,2)</f>
        <v>0</v>
      </c>
      <c r="K125" s="253"/>
      <c r="L125" s="254"/>
      <c r="M125" s="255" t="s">
        <v>19</v>
      </c>
      <c r="N125" s="256" t="s">
        <v>41</v>
      </c>
      <c r="O125" s="67"/>
      <c r="P125" s="192">
        <f>O125*H125</f>
        <v>0</v>
      </c>
      <c r="Q125" s="192">
        <v>0.0011</v>
      </c>
      <c r="R125" s="192">
        <f>Q125*H125</f>
        <v>0.0669834</v>
      </c>
      <c r="S125" s="192">
        <v>0</v>
      </c>
      <c r="T125" s="19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4" t="s">
        <v>399</v>
      </c>
      <c r="AT125" s="194" t="s">
        <v>234</v>
      </c>
      <c r="AU125" s="194" t="s">
        <v>79</v>
      </c>
      <c r="AY125" s="20" t="s">
        <v>150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20" t="s">
        <v>77</v>
      </c>
      <c r="BK125" s="195">
        <f>ROUND(I125*H125,2)</f>
        <v>0</v>
      </c>
      <c r="BL125" s="20" t="s">
        <v>168</v>
      </c>
      <c r="BM125" s="194" t="s">
        <v>851</v>
      </c>
    </row>
    <row r="126" spans="1:47" s="2" customFormat="1" ht="19.5">
      <c r="A126" s="37"/>
      <c r="B126" s="38"/>
      <c r="C126" s="39"/>
      <c r="D126" s="196" t="s">
        <v>161</v>
      </c>
      <c r="E126" s="39"/>
      <c r="F126" s="197" t="s">
        <v>850</v>
      </c>
      <c r="G126" s="39"/>
      <c r="H126" s="39"/>
      <c r="I126" s="198"/>
      <c r="J126" s="39"/>
      <c r="K126" s="39"/>
      <c r="L126" s="42"/>
      <c r="M126" s="199"/>
      <c r="N126" s="200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161</v>
      </c>
      <c r="AU126" s="20" t="s">
        <v>79</v>
      </c>
    </row>
    <row r="127" spans="2:51" s="13" customFormat="1" ht="12">
      <c r="B127" s="203"/>
      <c r="C127" s="204"/>
      <c r="D127" s="196" t="s">
        <v>165</v>
      </c>
      <c r="E127" s="205" t="s">
        <v>19</v>
      </c>
      <c r="F127" s="206" t="s">
        <v>847</v>
      </c>
      <c r="G127" s="204"/>
      <c r="H127" s="207">
        <v>28.7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165</v>
      </c>
      <c r="AU127" s="213" t="s">
        <v>79</v>
      </c>
      <c r="AV127" s="13" t="s">
        <v>79</v>
      </c>
      <c r="AW127" s="13" t="s">
        <v>32</v>
      </c>
      <c r="AX127" s="13" t="s">
        <v>70</v>
      </c>
      <c r="AY127" s="213" t="s">
        <v>150</v>
      </c>
    </row>
    <row r="128" spans="2:51" s="14" customFormat="1" ht="12">
      <c r="B128" s="214"/>
      <c r="C128" s="215"/>
      <c r="D128" s="196" t="s">
        <v>165</v>
      </c>
      <c r="E128" s="216" t="s">
        <v>19</v>
      </c>
      <c r="F128" s="217" t="s">
        <v>167</v>
      </c>
      <c r="G128" s="215"/>
      <c r="H128" s="218">
        <v>28.7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165</v>
      </c>
      <c r="AU128" s="224" t="s">
        <v>79</v>
      </c>
      <c r="AV128" s="14" t="s">
        <v>159</v>
      </c>
      <c r="AW128" s="14" t="s">
        <v>32</v>
      </c>
      <c r="AX128" s="14" t="s">
        <v>70</v>
      </c>
      <c r="AY128" s="224" t="s">
        <v>150</v>
      </c>
    </row>
    <row r="129" spans="2:51" s="13" customFormat="1" ht="12">
      <c r="B129" s="203"/>
      <c r="C129" s="204"/>
      <c r="D129" s="196" t="s">
        <v>165</v>
      </c>
      <c r="E129" s="205" t="s">
        <v>19</v>
      </c>
      <c r="F129" s="206" t="s">
        <v>848</v>
      </c>
      <c r="G129" s="204"/>
      <c r="H129" s="207">
        <v>31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165</v>
      </c>
      <c r="AU129" s="213" t="s">
        <v>79</v>
      </c>
      <c r="AV129" s="13" t="s">
        <v>79</v>
      </c>
      <c r="AW129" s="13" t="s">
        <v>32</v>
      </c>
      <c r="AX129" s="13" t="s">
        <v>70</v>
      </c>
      <c r="AY129" s="213" t="s">
        <v>150</v>
      </c>
    </row>
    <row r="130" spans="2:51" s="14" customFormat="1" ht="12">
      <c r="B130" s="214"/>
      <c r="C130" s="215"/>
      <c r="D130" s="196" t="s">
        <v>165</v>
      </c>
      <c r="E130" s="216" t="s">
        <v>19</v>
      </c>
      <c r="F130" s="217" t="s">
        <v>167</v>
      </c>
      <c r="G130" s="215"/>
      <c r="H130" s="218">
        <v>31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165</v>
      </c>
      <c r="AU130" s="224" t="s">
        <v>79</v>
      </c>
      <c r="AV130" s="14" t="s">
        <v>159</v>
      </c>
      <c r="AW130" s="14" t="s">
        <v>32</v>
      </c>
      <c r="AX130" s="14" t="s">
        <v>70</v>
      </c>
      <c r="AY130" s="224" t="s">
        <v>150</v>
      </c>
    </row>
    <row r="131" spans="2:51" s="16" customFormat="1" ht="12">
      <c r="B131" s="235"/>
      <c r="C131" s="236"/>
      <c r="D131" s="196" t="s">
        <v>165</v>
      </c>
      <c r="E131" s="237" t="s">
        <v>19</v>
      </c>
      <c r="F131" s="238" t="s">
        <v>223</v>
      </c>
      <c r="G131" s="236"/>
      <c r="H131" s="239">
        <v>59.7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165</v>
      </c>
      <c r="AU131" s="245" t="s">
        <v>79</v>
      </c>
      <c r="AV131" s="16" t="s">
        <v>158</v>
      </c>
      <c r="AW131" s="16" t="s">
        <v>32</v>
      </c>
      <c r="AX131" s="16" t="s">
        <v>77</v>
      </c>
      <c r="AY131" s="245" t="s">
        <v>150</v>
      </c>
    </row>
    <row r="132" spans="2:51" s="13" customFormat="1" ht="12">
      <c r="B132" s="203"/>
      <c r="C132" s="204"/>
      <c r="D132" s="196" t="s">
        <v>165</v>
      </c>
      <c r="E132" s="204"/>
      <c r="F132" s="206" t="s">
        <v>852</v>
      </c>
      <c r="G132" s="204"/>
      <c r="H132" s="207">
        <v>60.894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165</v>
      </c>
      <c r="AU132" s="213" t="s">
        <v>79</v>
      </c>
      <c r="AV132" s="13" t="s">
        <v>79</v>
      </c>
      <c r="AW132" s="13" t="s">
        <v>4</v>
      </c>
      <c r="AX132" s="13" t="s">
        <v>77</v>
      </c>
      <c r="AY132" s="213" t="s">
        <v>150</v>
      </c>
    </row>
    <row r="133" spans="1:65" s="2" customFormat="1" ht="33" customHeight="1">
      <c r="A133" s="37"/>
      <c r="B133" s="38"/>
      <c r="C133" s="182" t="s">
        <v>215</v>
      </c>
      <c r="D133" s="182" t="s">
        <v>154</v>
      </c>
      <c r="E133" s="183" t="s">
        <v>853</v>
      </c>
      <c r="F133" s="184" t="s">
        <v>854</v>
      </c>
      <c r="G133" s="185" t="s">
        <v>244</v>
      </c>
      <c r="H133" s="186">
        <v>59.7</v>
      </c>
      <c r="I133" s="187"/>
      <c r="J133" s="188">
        <f>ROUND(I133*H133,2)</f>
        <v>0</v>
      </c>
      <c r="K133" s="189"/>
      <c r="L133" s="42"/>
      <c r="M133" s="190" t="s">
        <v>19</v>
      </c>
      <c r="N133" s="191" t="s">
        <v>41</v>
      </c>
      <c r="O133" s="67"/>
      <c r="P133" s="192">
        <f>O133*H133</f>
        <v>0</v>
      </c>
      <c r="Q133" s="192">
        <v>0.00117</v>
      </c>
      <c r="R133" s="192">
        <f>Q133*H133</f>
        <v>0.06984900000000001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168</v>
      </c>
      <c r="AT133" s="194" t="s">
        <v>154</v>
      </c>
      <c r="AU133" s="194" t="s">
        <v>79</v>
      </c>
      <c r="AY133" s="20" t="s">
        <v>150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0" t="s">
        <v>77</v>
      </c>
      <c r="BK133" s="195">
        <f>ROUND(I133*H133,2)</f>
        <v>0</v>
      </c>
      <c r="BL133" s="20" t="s">
        <v>168</v>
      </c>
      <c r="BM133" s="194" t="s">
        <v>855</v>
      </c>
    </row>
    <row r="134" spans="1:47" s="2" customFormat="1" ht="19.5">
      <c r="A134" s="37"/>
      <c r="B134" s="38"/>
      <c r="C134" s="39"/>
      <c r="D134" s="196" t="s">
        <v>161</v>
      </c>
      <c r="E134" s="39"/>
      <c r="F134" s="197" t="s">
        <v>856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161</v>
      </c>
      <c r="AU134" s="20" t="s">
        <v>79</v>
      </c>
    </row>
    <row r="135" spans="1:47" s="2" customFormat="1" ht="12">
      <c r="A135" s="37"/>
      <c r="B135" s="38"/>
      <c r="C135" s="39"/>
      <c r="D135" s="201" t="s">
        <v>163</v>
      </c>
      <c r="E135" s="39"/>
      <c r="F135" s="202" t="s">
        <v>857</v>
      </c>
      <c r="G135" s="39"/>
      <c r="H135" s="39"/>
      <c r="I135" s="198"/>
      <c r="J135" s="39"/>
      <c r="K135" s="39"/>
      <c r="L135" s="42"/>
      <c r="M135" s="199"/>
      <c r="N135" s="200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163</v>
      </c>
      <c r="AU135" s="20" t="s">
        <v>79</v>
      </c>
    </row>
    <row r="136" spans="2:51" s="13" customFormat="1" ht="12">
      <c r="B136" s="203"/>
      <c r="C136" s="204"/>
      <c r="D136" s="196" t="s">
        <v>165</v>
      </c>
      <c r="E136" s="205" t="s">
        <v>19</v>
      </c>
      <c r="F136" s="206" t="s">
        <v>847</v>
      </c>
      <c r="G136" s="204"/>
      <c r="H136" s="207">
        <v>28.7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165</v>
      </c>
      <c r="AU136" s="213" t="s">
        <v>79</v>
      </c>
      <c r="AV136" s="13" t="s">
        <v>79</v>
      </c>
      <c r="AW136" s="13" t="s">
        <v>32</v>
      </c>
      <c r="AX136" s="13" t="s">
        <v>70</v>
      </c>
      <c r="AY136" s="213" t="s">
        <v>150</v>
      </c>
    </row>
    <row r="137" spans="2:51" s="14" customFormat="1" ht="12">
      <c r="B137" s="214"/>
      <c r="C137" s="215"/>
      <c r="D137" s="196" t="s">
        <v>165</v>
      </c>
      <c r="E137" s="216" t="s">
        <v>19</v>
      </c>
      <c r="F137" s="217" t="s">
        <v>167</v>
      </c>
      <c r="G137" s="215"/>
      <c r="H137" s="218">
        <v>28.7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165</v>
      </c>
      <c r="AU137" s="224" t="s">
        <v>79</v>
      </c>
      <c r="AV137" s="14" t="s">
        <v>159</v>
      </c>
      <c r="AW137" s="14" t="s">
        <v>32</v>
      </c>
      <c r="AX137" s="14" t="s">
        <v>70</v>
      </c>
      <c r="AY137" s="224" t="s">
        <v>150</v>
      </c>
    </row>
    <row r="138" spans="2:51" s="13" customFormat="1" ht="12">
      <c r="B138" s="203"/>
      <c r="C138" s="204"/>
      <c r="D138" s="196" t="s">
        <v>165</v>
      </c>
      <c r="E138" s="205" t="s">
        <v>19</v>
      </c>
      <c r="F138" s="206" t="s">
        <v>848</v>
      </c>
      <c r="G138" s="204"/>
      <c r="H138" s="207">
        <v>31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165</v>
      </c>
      <c r="AU138" s="213" t="s">
        <v>79</v>
      </c>
      <c r="AV138" s="13" t="s">
        <v>79</v>
      </c>
      <c r="AW138" s="13" t="s">
        <v>32</v>
      </c>
      <c r="AX138" s="13" t="s">
        <v>70</v>
      </c>
      <c r="AY138" s="213" t="s">
        <v>150</v>
      </c>
    </row>
    <row r="139" spans="2:51" s="14" customFormat="1" ht="12">
      <c r="B139" s="214"/>
      <c r="C139" s="215"/>
      <c r="D139" s="196" t="s">
        <v>165</v>
      </c>
      <c r="E139" s="216" t="s">
        <v>19</v>
      </c>
      <c r="F139" s="217" t="s">
        <v>167</v>
      </c>
      <c r="G139" s="215"/>
      <c r="H139" s="218">
        <v>31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165</v>
      </c>
      <c r="AU139" s="224" t="s">
        <v>79</v>
      </c>
      <c r="AV139" s="14" t="s">
        <v>159</v>
      </c>
      <c r="AW139" s="14" t="s">
        <v>32</v>
      </c>
      <c r="AX139" s="14" t="s">
        <v>70</v>
      </c>
      <c r="AY139" s="224" t="s">
        <v>150</v>
      </c>
    </row>
    <row r="140" spans="2:51" s="16" customFormat="1" ht="12">
      <c r="B140" s="235"/>
      <c r="C140" s="236"/>
      <c r="D140" s="196" t="s">
        <v>165</v>
      </c>
      <c r="E140" s="237" t="s">
        <v>19</v>
      </c>
      <c r="F140" s="238" t="s">
        <v>223</v>
      </c>
      <c r="G140" s="236"/>
      <c r="H140" s="239">
        <v>59.7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165</v>
      </c>
      <c r="AU140" s="245" t="s">
        <v>79</v>
      </c>
      <c r="AV140" s="16" t="s">
        <v>158</v>
      </c>
      <c r="AW140" s="16" t="s">
        <v>32</v>
      </c>
      <c r="AX140" s="16" t="s">
        <v>77</v>
      </c>
      <c r="AY140" s="245" t="s">
        <v>150</v>
      </c>
    </row>
    <row r="141" spans="1:65" s="2" customFormat="1" ht="49.15" customHeight="1">
      <c r="A141" s="37"/>
      <c r="B141" s="38"/>
      <c r="C141" s="246" t="s">
        <v>224</v>
      </c>
      <c r="D141" s="246" t="s">
        <v>234</v>
      </c>
      <c r="E141" s="247" t="s">
        <v>858</v>
      </c>
      <c r="F141" s="248" t="s">
        <v>859</v>
      </c>
      <c r="G141" s="249" t="s">
        <v>244</v>
      </c>
      <c r="H141" s="250">
        <v>60.894</v>
      </c>
      <c r="I141" s="251"/>
      <c r="J141" s="252">
        <f>ROUND(I141*H141,2)</f>
        <v>0</v>
      </c>
      <c r="K141" s="253"/>
      <c r="L141" s="254"/>
      <c r="M141" s="255" t="s">
        <v>19</v>
      </c>
      <c r="N141" s="256" t="s">
        <v>41</v>
      </c>
      <c r="O141" s="67"/>
      <c r="P141" s="192">
        <f>O141*H141</f>
        <v>0</v>
      </c>
      <c r="Q141" s="192">
        <v>0.0016</v>
      </c>
      <c r="R141" s="192">
        <f>Q141*H141</f>
        <v>0.0974304</v>
      </c>
      <c r="S141" s="192">
        <v>0</v>
      </c>
      <c r="T141" s="19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4" t="s">
        <v>399</v>
      </c>
      <c r="AT141" s="194" t="s">
        <v>234</v>
      </c>
      <c r="AU141" s="194" t="s">
        <v>79</v>
      </c>
      <c r="AY141" s="20" t="s">
        <v>150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0" t="s">
        <v>77</v>
      </c>
      <c r="BK141" s="195">
        <f>ROUND(I141*H141,2)</f>
        <v>0</v>
      </c>
      <c r="BL141" s="20" t="s">
        <v>168</v>
      </c>
      <c r="BM141" s="194" t="s">
        <v>860</v>
      </c>
    </row>
    <row r="142" spans="1:47" s="2" customFormat="1" ht="29.25">
      <c r="A142" s="37"/>
      <c r="B142" s="38"/>
      <c r="C142" s="39"/>
      <c r="D142" s="196" t="s">
        <v>161</v>
      </c>
      <c r="E142" s="39"/>
      <c r="F142" s="197" t="s">
        <v>859</v>
      </c>
      <c r="G142" s="39"/>
      <c r="H142" s="39"/>
      <c r="I142" s="198"/>
      <c r="J142" s="39"/>
      <c r="K142" s="39"/>
      <c r="L142" s="42"/>
      <c r="M142" s="199"/>
      <c r="N142" s="200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161</v>
      </c>
      <c r="AU142" s="20" t="s">
        <v>79</v>
      </c>
    </row>
    <row r="143" spans="2:51" s="13" customFormat="1" ht="12">
      <c r="B143" s="203"/>
      <c r="C143" s="204"/>
      <c r="D143" s="196" t="s">
        <v>165</v>
      </c>
      <c r="E143" s="205" t="s">
        <v>19</v>
      </c>
      <c r="F143" s="206" t="s">
        <v>847</v>
      </c>
      <c r="G143" s="204"/>
      <c r="H143" s="207">
        <v>28.7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165</v>
      </c>
      <c r="AU143" s="213" t="s">
        <v>79</v>
      </c>
      <c r="AV143" s="13" t="s">
        <v>79</v>
      </c>
      <c r="AW143" s="13" t="s">
        <v>32</v>
      </c>
      <c r="AX143" s="13" t="s">
        <v>70</v>
      </c>
      <c r="AY143" s="213" t="s">
        <v>150</v>
      </c>
    </row>
    <row r="144" spans="2:51" s="14" customFormat="1" ht="12">
      <c r="B144" s="214"/>
      <c r="C144" s="215"/>
      <c r="D144" s="196" t="s">
        <v>165</v>
      </c>
      <c r="E144" s="216" t="s">
        <v>19</v>
      </c>
      <c r="F144" s="217" t="s">
        <v>167</v>
      </c>
      <c r="G144" s="215"/>
      <c r="H144" s="218">
        <v>28.7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165</v>
      </c>
      <c r="AU144" s="224" t="s">
        <v>79</v>
      </c>
      <c r="AV144" s="14" t="s">
        <v>159</v>
      </c>
      <c r="AW144" s="14" t="s">
        <v>32</v>
      </c>
      <c r="AX144" s="14" t="s">
        <v>70</v>
      </c>
      <c r="AY144" s="224" t="s">
        <v>150</v>
      </c>
    </row>
    <row r="145" spans="2:51" s="13" customFormat="1" ht="12">
      <c r="B145" s="203"/>
      <c r="C145" s="204"/>
      <c r="D145" s="196" t="s">
        <v>165</v>
      </c>
      <c r="E145" s="205" t="s">
        <v>19</v>
      </c>
      <c r="F145" s="206" t="s">
        <v>848</v>
      </c>
      <c r="G145" s="204"/>
      <c r="H145" s="207">
        <v>31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165</v>
      </c>
      <c r="AU145" s="213" t="s">
        <v>79</v>
      </c>
      <c r="AV145" s="13" t="s">
        <v>79</v>
      </c>
      <c r="AW145" s="13" t="s">
        <v>32</v>
      </c>
      <c r="AX145" s="13" t="s">
        <v>70</v>
      </c>
      <c r="AY145" s="213" t="s">
        <v>150</v>
      </c>
    </row>
    <row r="146" spans="2:51" s="14" customFormat="1" ht="12">
      <c r="B146" s="214"/>
      <c r="C146" s="215"/>
      <c r="D146" s="196" t="s">
        <v>165</v>
      </c>
      <c r="E146" s="216" t="s">
        <v>19</v>
      </c>
      <c r="F146" s="217" t="s">
        <v>167</v>
      </c>
      <c r="G146" s="215"/>
      <c r="H146" s="218">
        <v>31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165</v>
      </c>
      <c r="AU146" s="224" t="s">
        <v>79</v>
      </c>
      <c r="AV146" s="14" t="s">
        <v>159</v>
      </c>
      <c r="AW146" s="14" t="s">
        <v>32</v>
      </c>
      <c r="AX146" s="14" t="s">
        <v>70</v>
      </c>
      <c r="AY146" s="224" t="s">
        <v>150</v>
      </c>
    </row>
    <row r="147" spans="2:51" s="16" customFormat="1" ht="12">
      <c r="B147" s="235"/>
      <c r="C147" s="236"/>
      <c r="D147" s="196" t="s">
        <v>165</v>
      </c>
      <c r="E147" s="237" t="s">
        <v>19</v>
      </c>
      <c r="F147" s="238" t="s">
        <v>223</v>
      </c>
      <c r="G147" s="236"/>
      <c r="H147" s="239">
        <v>59.7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165</v>
      </c>
      <c r="AU147" s="245" t="s">
        <v>79</v>
      </c>
      <c r="AV147" s="16" t="s">
        <v>158</v>
      </c>
      <c r="AW147" s="16" t="s">
        <v>32</v>
      </c>
      <c r="AX147" s="16" t="s">
        <v>77</v>
      </c>
      <c r="AY147" s="245" t="s">
        <v>150</v>
      </c>
    </row>
    <row r="148" spans="2:51" s="13" customFormat="1" ht="12">
      <c r="B148" s="203"/>
      <c r="C148" s="204"/>
      <c r="D148" s="196" t="s">
        <v>165</v>
      </c>
      <c r="E148" s="204"/>
      <c r="F148" s="206" t="s">
        <v>852</v>
      </c>
      <c r="G148" s="204"/>
      <c r="H148" s="207">
        <v>60.894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165</v>
      </c>
      <c r="AU148" s="213" t="s">
        <v>79</v>
      </c>
      <c r="AV148" s="13" t="s">
        <v>79</v>
      </c>
      <c r="AW148" s="13" t="s">
        <v>4</v>
      </c>
      <c r="AX148" s="13" t="s">
        <v>77</v>
      </c>
      <c r="AY148" s="213" t="s">
        <v>150</v>
      </c>
    </row>
    <row r="149" spans="1:65" s="2" customFormat="1" ht="24.2" customHeight="1">
      <c r="A149" s="37"/>
      <c r="B149" s="38"/>
      <c r="C149" s="182" t="s">
        <v>233</v>
      </c>
      <c r="D149" s="182" t="s">
        <v>154</v>
      </c>
      <c r="E149" s="183" t="s">
        <v>861</v>
      </c>
      <c r="F149" s="184" t="s">
        <v>862</v>
      </c>
      <c r="G149" s="185" t="s">
        <v>197</v>
      </c>
      <c r="H149" s="186">
        <v>0.234</v>
      </c>
      <c r="I149" s="187"/>
      <c r="J149" s="188">
        <f>ROUND(I149*H149,2)</f>
        <v>0</v>
      </c>
      <c r="K149" s="189"/>
      <c r="L149" s="42"/>
      <c r="M149" s="190" t="s">
        <v>19</v>
      </c>
      <c r="N149" s="191" t="s">
        <v>41</v>
      </c>
      <c r="O149" s="67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4" t="s">
        <v>168</v>
      </c>
      <c r="AT149" s="194" t="s">
        <v>154</v>
      </c>
      <c r="AU149" s="194" t="s">
        <v>79</v>
      </c>
      <c r="AY149" s="20" t="s">
        <v>150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20" t="s">
        <v>77</v>
      </c>
      <c r="BK149" s="195">
        <f>ROUND(I149*H149,2)</f>
        <v>0</v>
      </c>
      <c r="BL149" s="20" t="s">
        <v>168</v>
      </c>
      <c r="BM149" s="194" t="s">
        <v>863</v>
      </c>
    </row>
    <row r="150" spans="1:47" s="2" customFormat="1" ht="39">
      <c r="A150" s="37"/>
      <c r="B150" s="38"/>
      <c r="C150" s="39"/>
      <c r="D150" s="196" t="s">
        <v>161</v>
      </c>
      <c r="E150" s="39"/>
      <c r="F150" s="197" t="s">
        <v>864</v>
      </c>
      <c r="G150" s="39"/>
      <c r="H150" s="39"/>
      <c r="I150" s="198"/>
      <c r="J150" s="39"/>
      <c r="K150" s="39"/>
      <c r="L150" s="42"/>
      <c r="M150" s="199"/>
      <c r="N150" s="200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161</v>
      </c>
      <c r="AU150" s="20" t="s">
        <v>79</v>
      </c>
    </row>
    <row r="151" spans="1:47" s="2" customFormat="1" ht="12">
      <c r="A151" s="37"/>
      <c r="B151" s="38"/>
      <c r="C151" s="39"/>
      <c r="D151" s="201" t="s">
        <v>163</v>
      </c>
      <c r="E151" s="39"/>
      <c r="F151" s="202" t="s">
        <v>865</v>
      </c>
      <c r="G151" s="39"/>
      <c r="H151" s="39"/>
      <c r="I151" s="198"/>
      <c r="J151" s="39"/>
      <c r="K151" s="39"/>
      <c r="L151" s="42"/>
      <c r="M151" s="260"/>
      <c r="N151" s="261"/>
      <c r="O151" s="262"/>
      <c r="P151" s="262"/>
      <c r="Q151" s="262"/>
      <c r="R151" s="262"/>
      <c r="S151" s="262"/>
      <c r="T151" s="263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163</v>
      </c>
      <c r="AU151" s="20" t="s">
        <v>79</v>
      </c>
    </row>
    <row r="152" spans="1:31" s="2" customFormat="1" ht="6.95" customHeight="1">
      <c r="A152" s="37"/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42"/>
      <c r="M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</sheetData>
  <sheetProtection algorithmName="SHA-512" hashValue="ud4CIkgAUXEEa6PL2d9qp8SSN/tOW6+T0kbPSe7magOwzKxeMZ6yqt5OJskVeUkplAPJ4yxlyQ/xSgNpGYHMXQ==" saltValue="H7nnLpDL1QtmMlaMMnSnLUZ67ye+HpxkYoVX5b7TBuDwk+KRM8RzJyYUZRzZZx9ANYh3qYUtDIgxQG4BFzIbXg==" spinCount="100000" sheet="1" objects="1" scenarios="1" formatColumns="0" formatRows="0" autoFilter="0"/>
  <autoFilter ref="C90:K15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101" r:id="rId1" display="https://podminky.urs.cz/item/CS_URS_2024_01/978012191"/>
    <hyperlink ref="F107" r:id="rId2" display="https://podminky.urs.cz/item/CS_URS_2024_01/997006512"/>
    <hyperlink ref="F110" r:id="rId3" display="https://podminky.urs.cz/item/CS_URS_2024_01/997006519"/>
    <hyperlink ref="F115" r:id="rId4" display="https://podminky.urs.cz/item/CS_URS_2024_01/997013631"/>
    <hyperlink ref="F135" r:id="rId5" display="https://podminky.urs.cz/item/CS_URS_2024_01/763431001"/>
    <hyperlink ref="F151" r:id="rId6" display="https://podminky.urs.cz/item/CS_URS_2024_01/99876333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8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" t="s">
        <v>91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8" t="str">
        <f>'Rekapitulace stavby'!K6</f>
        <v>Stavební úpravy dílen v ZŠ Lískovec</v>
      </c>
      <c r="F7" s="399"/>
      <c r="G7" s="399"/>
      <c r="H7" s="399"/>
      <c r="L7" s="23"/>
    </row>
    <row r="8" spans="2:12" s="1" customFormat="1" ht="12" customHeight="1">
      <c r="B8" s="23"/>
      <c r="D8" s="115" t="s">
        <v>96</v>
      </c>
      <c r="L8" s="23"/>
    </row>
    <row r="9" spans="1:31" s="2" customFormat="1" ht="16.5" customHeight="1">
      <c r="A9" s="37"/>
      <c r="B9" s="42"/>
      <c r="C9" s="37"/>
      <c r="D9" s="37"/>
      <c r="E9" s="398" t="s">
        <v>866</v>
      </c>
      <c r="F9" s="401"/>
      <c r="G9" s="401"/>
      <c r="H9" s="401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822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0" t="s">
        <v>867</v>
      </c>
      <c r="F11" s="401"/>
      <c r="G11" s="401"/>
      <c r="H11" s="401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27</v>
      </c>
      <c r="G14" s="37"/>
      <c r="H14" s="37"/>
      <c r="I14" s="115" t="s">
        <v>23</v>
      </c>
      <c r="J14" s="117" t="str">
        <f>'Rekapitulace stavby'!AN8</f>
        <v>13. 3. 2024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2" t="str">
        <f>'Rekapitulace stavby'!E14</f>
        <v>Vyplň údaj</v>
      </c>
      <c r="F20" s="403"/>
      <c r="G20" s="403"/>
      <c r="H20" s="403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27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26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27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18"/>
      <c r="B29" s="119"/>
      <c r="C29" s="118"/>
      <c r="D29" s="118"/>
      <c r="E29" s="404" t="s">
        <v>19</v>
      </c>
      <c r="F29" s="404"/>
      <c r="G29" s="404"/>
      <c r="H29" s="404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ROUND((SUM(BE94:BE177)),2)</f>
        <v>0</v>
      </c>
      <c r="G35" s="37"/>
      <c r="H35" s="37"/>
      <c r="I35" s="127">
        <v>0.21</v>
      </c>
      <c r="J35" s="126">
        <f>ROUND(((SUM(BE94:BE177))*I35),2)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ROUND((SUM(BF94:BF177)),2)</f>
        <v>0</v>
      </c>
      <c r="G36" s="37"/>
      <c r="H36" s="37"/>
      <c r="I36" s="127">
        <v>0.15</v>
      </c>
      <c r="J36" s="126">
        <f>ROUND(((SUM(BF94:BF177))*I36),2)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ROUND((SUM(BG94:BG177)),2)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ROUND((SUM(BH94:BH177)),2)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ROUND((SUM(BI94:BI177)),2)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98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6" t="str">
        <f>E7</f>
        <v>Stavební úpravy dílen v ZŠ Lískovec</v>
      </c>
      <c r="F50" s="397"/>
      <c r="G50" s="397"/>
      <c r="H50" s="397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6" t="s">
        <v>866</v>
      </c>
      <c r="F52" s="395"/>
      <c r="G52" s="395"/>
      <c r="H52" s="395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822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84" t="str">
        <f>E11</f>
        <v>100 - Elektroinstalace</v>
      </c>
      <c r="F54" s="395"/>
      <c r="G54" s="395"/>
      <c r="H54" s="395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13. 3. 2024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 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99</v>
      </c>
      <c r="D61" s="140"/>
      <c r="E61" s="140"/>
      <c r="F61" s="140"/>
      <c r="G61" s="140"/>
      <c r="H61" s="140"/>
      <c r="I61" s="140"/>
      <c r="J61" s="141" t="s">
        <v>100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101</v>
      </c>
    </row>
    <row r="64" spans="2:12" s="9" customFormat="1" ht="24.95" customHeight="1">
      <c r="B64" s="143"/>
      <c r="C64" s="144"/>
      <c r="D64" s="145" t="s">
        <v>868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10" customFormat="1" ht="19.9" customHeight="1">
      <c r="B65" s="149"/>
      <c r="C65" s="100"/>
      <c r="D65" s="150" t="s">
        <v>869</v>
      </c>
      <c r="E65" s="151"/>
      <c r="F65" s="151"/>
      <c r="G65" s="151"/>
      <c r="H65" s="151"/>
      <c r="I65" s="151"/>
      <c r="J65" s="152">
        <f>J96</f>
        <v>0</v>
      </c>
      <c r="K65" s="100"/>
      <c r="L65" s="153"/>
    </row>
    <row r="66" spans="2:12" s="10" customFormat="1" ht="19.9" customHeight="1">
      <c r="B66" s="149"/>
      <c r="C66" s="100"/>
      <c r="D66" s="150" t="s">
        <v>870</v>
      </c>
      <c r="E66" s="151"/>
      <c r="F66" s="151"/>
      <c r="G66" s="151"/>
      <c r="H66" s="151"/>
      <c r="I66" s="151"/>
      <c r="J66" s="152">
        <f>J101</f>
        <v>0</v>
      </c>
      <c r="K66" s="100"/>
      <c r="L66" s="153"/>
    </row>
    <row r="67" spans="2:12" s="10" customFormat="1" ht="19.9" customHeight="1">
      <c r="B67" s="149"/>
      <c r="C67" s="100"/>
      <c r="D67" s="150" t="s">
        <v>871</v>
      </c>
      <c r="E67" s="151"/>
      <c r="F67" s="151"/>
      <c r="G67" s="151"/>
      <c r="H67" s="151"/>
      <c r="I67" s="151"/>
      <c r="J67" s="152">
        <f>J120</f>
        <v>0</v>
      </c>
      <c r="K67" s="100"/>
      <c r="L67" s="153"/>
    </row>
    <row r="68" spans="2:12" s="10" customFormat="1" ht="19.9" customHeight="1">
      <c r="B68" s="149"/>
      <c r="C68" s="100"/>
      <c r="D68" s="150" t="s">
        <v>872</v>
      </c>
      <c r="E68" s="151"/>
      <c r="F68" s="151"/>
      <c r="G68" s="151"/>
      <c r="H68" s="151"/>
      <c r="I68" s="151"/>
      <c r="J68" s="152">
        <f>J125</f>
        <v>0</v>
      </c>
      <c r="K68" s="100"/>
      <c r="L68" s="153"/>
    </row>
    <row r="69" spans="2:12" s="10" customFormat="1" ht="14.85" customHeight="1">
      <c r="B69" s="149"/>
      <c r="C69" s="100"/>
      <c r="D69" s="150" t="s">
        <v>873</v>
      </c>
      <c r="E69" s="151"/>
      <c r="F69" s="151"/>
      <c r="G69" s="151"/>
      <c r="H69" s="151"/>
      <c r="I69" s="151"/>
      <c r="J69" s="152">
        <f>J126</f>
        <v>0</v>
      </c>
      <c r="K69" s="100"/>
      <c r="L69" s="153"/>
    </row>
    <row r="70" spans="2:12" s="10" customFormat="1" ht="14.85" customHeight="1">
      <c r="B70" s="149"/>
      <c r="C70" s="100"/>
      <c r="D70" s="150" t="s">
        <v>874</v>
      </c>
      <c r="E70" s="151"/>
      <c r="F70" s="151"/>
      <c r="G70" s="151"/>
      <c r="H70" s="151"/>
      <c r="I70" s="151"/>
      <c r="J70" s="152">
        <f>J149</f>
        <v>0</v>
      </c>
      <c r="K70" s="100"/>
      <c r="L70" s="153"/>
    </row>
    <row r="71" spans="2:12" s="10" customFormat="1" ht="14.85" customHeight="1">
      <c r="B71" s="149"/>
      <c r="C71" s="100"/>
      <c r="D71" s="150" t="s">
        <v>875</v>
      </c>
      <c r="E71" s="151"/>
      <c r="F71" s="151"/>
      <c r="G71" s="151"/>
      <c r="H71" s="151"/>
      <c r="I71" s="151"/>
      <c r="J71" s="152">
        <f>J166</f>
        <v>0</v>
      </c>
      <c r="K71" s="100"/>
      <c r="L71" s="153"/>
    </row>
    <row r="72" spans="2:12" s="10" customFormat="1" ht="14.85" customHeight="1">
      <c r="B72" s="149"/>
      <c r="C72" s="100"/>
      <c r="D72" s="150" t="s">
        <v>876</v>
      </c>
      <c r="E72" s="151"/>
      <c r="F72" s="151"/>
      <c r="G72" s="151"/>
      <c r="H72" s="151"/>
      <c r="I72" s="151"/>
      <c r="J72" s="152">
        <f>J175</f>
        <v>0</v>
      </c>
      <c r="K72" s="100"/>
      <c r="L72" s="15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135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96" t="str">
        <f>E7</f>
        <v>Stavební úpravy dílen v ZŠ Lískovec</v>
      </c>
      <c r="F82" s="397"/>
      <c r="G82" s="397"/>
      <c r="H82" s="397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96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396" t="s">
        <v>866</v>
      </c>
      <c r="F84" s="395"/>
      <c r="G84" s="395"/>
      <c r="H84" s="395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822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84" t="str">
        <f>E11</f>
        <v>100 - Elektroinstalace</v>
      </c>
      <c r="F86" s="395"/>
      <c r="G86" s="395"/>
      <c r="H86" s="395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 xml:space="preserve"> </v>
      </c>
      <c r="G88" s="39"/>
      <c r="H88" s="39"/>
      <c r="I88" s="32" t="s">
        <v>23</v>
      </c>
      <c r="J88" s="62" t="str">
        <f>IF(J14="","",J14)</f>
        <v>13. 3. 2024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2" t="s">
        <v>25</v>
      </c>
      <c r="D90" s="39"/>
      <c r="E90" s="39"/>
      <c r="F90" s="30" t="str">
        <f>E17</f>
        <v xml:space="preserve"> </v>
      </c>
      <c r="G90" s="39"/>
      <c r="H90" s="39"/>
      <c r="I90" s="32" t="s">
        <v>31</v>
      </c>
      <c r="J90" s="35" t="str">
        <f>E23</f>
        <v xml:space="preserve"> 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29</v>
      </c>
      <c r="D91" s="39"/>
      <c r="E91" s="39"/>
      <c r="F91" s="30" t="str">
        <f>IF(E20="","",E20)</f>
        <v>Vyplň údaj</v>
      </c>
      <c r="G91" s="39"/>
      <c r="H91" s="39"/>
      <c r="I91" s="32" t="s">
        <v>33</v>
      </c>
      <c r="J91" s="35" t="str">
        <f>E26</f>
        <v xml:space="preserve"> 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136</v>
      </c>
      <c r="D93" s="157" t="s">
        <v>55</v>
      </c>
      <c r="E93" s="157" t="s">
        <v>51</v>
      </c>
      <c r="F93" s="157" t="s">
        <v>52</v>
      </c>
      <c r="G93" s="157" t="s">
        <v>137</v>
      </c>
      <c r="H93" s="157" t="s">
        <v>138</v>
      </c>
      <c r="I93" s="157" t="s">
        <v>139</v>
      </c>
      <c r="J93" s="158" t="s">
        <v>100</v>
      </c>
      <c r="K93" s="159" t="s">
        <v>140</v>
      </c>
      <c r="L93" s="160"/>
      <c r="M93" s="71" t="s">
        <v>19</v>
      </c>
      <c r="N93" s="72" t="s">
        <v>40</v>
      </c>
      <c r="O93" s="72" t="s">
        <v>141</v>
      </c>
      <c r="P93" s="72" t="s">
        <v>142</v>
      </c>
      <c r="Q93" s="72" t="s">
        <v>143</v>
      </c>
      <c r="R93" s="72" t="s">
        <v>144</v>
      </c>
      <c r="S93" s="72" t="s">
        <v>145</v>
      </c>
      <c r="T93" s="73" t="s">
        <v>146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147</v>
      </c>
      <c r="D94" s="39"/>
      <c r="E94" s="39"/>
      <c r="F94" s="39"/>
      <c r="G94" s="39"/>
      <c r="H94" s="39"/>
      <c r="I94" s="39"/>
      <c r="J94" s="161">
        <f>BK94</f>
        <v>0</v>
      </c>
      <c r="K94" s="39"/>
      <c r="L94" s="42"/>
      <c r="M94" s="74"/>
      <c r="N94" s="162"/>
      <c r="O94" s="75"/>
      <c r="P94" s="163">
        <f>P95</f>
        <v>0</v>
      </c>
      <c r="Q94" s="75"/>
      <c r="R94" s="163">
        <f>R95</f>
        <v>0</v>
      </c>
      <c r="S94" s="75"/>
      <c r="T94" s="164">
        <f>T95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69</v>
      </c>
      <c r="AU94" s="20" t="s">
        <v>101</v>
      </c>
      <c r="BK94" s="165">
        <f>BK95</f>
        <v>0</v>
      </c>
    </row>
    <row r="95" spans="2:63" s="12" customFormat="1" ht="25.9" customHeight="1">
      <c r="B95" s="166"/>
      <c r="C95" s="167"/>
      <c r="D95" s="168" t="s">
        <v>69</v>
      </c>
      <c r="E95" s="169" t="s">
        <v>234</v>
      </c>
      <c r="F95" s="169" t="s">
        <v>877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P96+P101+P120+P125</f>
        <v>0</v>
      </c>
      <c r="Q95" s="174"/>
      <c r="R95" s="175">
        <f>R96+R101+R120+R125</f>
        <v>0</v>
      </c>
      <c r="S95" s="174"/>
      <c r="T95" s="176">
        <f>T96+T101+T120+T125</f>
        <v>0</v>
      </c>
      <c r="AR95" s="177" t="s">
        <v>159</v>
      </c>
      <c r="AT95" s="178" t="s">
        <v>69</v>
      </c>
      <c r="AU95" s="178" t="s">
        <v>70</v>
      </c>
      <c r="AY95" s="177" t="s">
        <v>150</v>
      </c>
      <c r="BK95" s="179">
        <f>BK96+BK101+BK120+BK125</f>
        <v>0</v>
      </c>
    </row>
    <row r="96" spans="2:63" s="12" customFormat="1" ht="22.9" customHeight="1">
      <c r="B96" s="166"/>
      <c r="C96" s="167"/>
      <c r="D96" s="168" t="s">
        <v>69</v>
      </c>
      <c r="E96" s="180" t="s">
        <v>878</v>
      </c>
      <c r="F96" s="180" t="s">
        <v>879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SUM(P97:P100)</f>
        <v>0</v>
      </c>
      <c r="Q96" s="174"/>
      <c r="R96" s="175">
        <f>SUM(R97:R100)</f>
        <v>0</v>
      </c>
      <c r="S96" s="174"/>
      <c r="T96" s="176">
        <f>SUM(T97:T100)</f>
        <v>0</v>
      </c>
      <c r="AR96" s="177" t="s">
        <v>77</v>
      </c>
      <c r="AT96" s="178" t="s">
        <v>69</v>
      </c>
      <c r="AU96" s="178" t="s">
        <v>77</v>
      </c>
      <c r="AY96" s="177" t="s">
        <v>150</v>
      </c>
      <c r="BK96" s="179">
        <f>SUM(BK97:BK100)</f>
        <v>0</v>
      </c>
    </row>
    <row r="97" spans="1:65" s="2" customFormat="1" ht="16.5" customHeight="1">
      <c r="A97" s="37"/>
      <c r="B97" s="38"/>
      <c r="C97" s="246" t="s">
        <v>77</v>
      </c>
      <c r="D97" s="246" t="s">
        <v>234</v>
      </c>
      <c r="E97" s="247" t="s">
        <v>880</v>
      </c>
      <c r="F97" s="248" t="s">
        <v>881</v>
      </c>
      <c r="G97" s="249" t="s">
        <v>446</v>
      </c>
      <c r="H97" s="250">
        <v>70</v>
      </c>
      <c r="I97" s="251"/>
      <c r="J97" s="252">
        <f>ROUND(I97*H97,2)</f>
        <v>0</v>
      </c>
      <c r="K97" s="253"/>
      <c r="L97" s="254"/>
      <c r="M97" s="255" t="s">
        <v>19</v>
      </c>
      <c r="N97" s="256" t="s">
        <v>41</v>
      </c>
      <c r="O97" s="67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4" t="s">
        <v>882</v>
      </c>
      <c r="AT97" s="194" t="s">
        <v>234</v>
      </c>
      <c r="AU97" s="194" t="s">
        <v>79</v>
      </c>
      <c r="AY97" s="20" t="s">
        <v>150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0" t="s">
        <v>77</v>
      </c>
      <c r="BK97" s="195">
        <f>ROUND(I97*H97,2)</f>
        <v>0</v>
      </c>
      <c r="BL97" s="20" t="s">
        <v>623</v>
      </c>
      <c r="BM97" s="194" t="s">
        <v>883</v>
      </c>
    </row>
    <row r="98" spans="1:47" s="2" customFormat="1" ht="12">
      <c r="A98" s="37"/>
      <c r="B98" s="38"/>
      <c r="C98" s="39"/>
      <c r="D98" s="196" t="s">
        <v>161</v>
      </c>
      <c r="E98" s="39"/>
      <c r="F98" s="197" t="s">
        <v>881</v>
      </c>
      <c r="G98" s="39"/>
      <c r="H98" s="39"/>
      <c r="I98" s="198"/>
      <c r="J98" s="39"/>
      <c r="K98" s="39"/>
      <c r="L98" s="42"/>
      <c r="M98" s="199"/>
      <c r="N98" s="200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161</v>
      </c>
      <c r="AU98" s="20" t="s">
        <v>79</v>
      </c>
    </row>
    <row r="99" spans="1:65" s="2" customFormat="1" ht="16.5" customHeight="1">
      <c r="A99" s="37"/>
      <c r="B99" s="38"/>
      <c r="C99" s="246" t="s">
        <v>79</v>
      </c>
      <c r="D99" s="246" t="s">
        <v>234</v>
      </c>
      <c r="E99" s="247" t="s">
        <v>884</v>
      </c>
      <c r="F99" s="248" t="s">
        <v>885</v>
      </c>
      <c r="G99" s="249" t="s">
        <v>446</v>
      </c>
      <c r="H99" s="250">
        <v>50</v>
      </c>
      <c r="I99" s="251"/>
      <c r="J99" s="252">
        <f>ROUND(I99*H99,2)</f>
        <v>0</v>
      </c>
      <c r="K99" s="253"/>
      <c r="L99" s="254"/>
      <c r="M99" s="255" t="s">
        <v>19</v>
      </c>
      <c r="N99" s="256" t="s">
        <v>41</v>
      </c>
      <c r="O99" s="67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4" t="s">
        <v>882</v>
      </c>
      <c r="AT99" s="194" t="s">
        <v>234</v>
      </c>
      <c r="AU99" s="194" t="s">
        <v>79</v>
      </c>
      <c r="AY99" s="20" t="s">
        <v>150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0" t="s">
        <v>77</v>
      </c>
      <c r="BK99" s="195">
        <f>ROUND(I99*H99,2)</f>
        <v>0</v>
      </c>
      <c r="BL99" s="20" t="s">
        <v>623</v>
      </c>
      <c r="BM99" s="194" t="s">
        <v>886</v>
      </c>
    </row>
    <row r="100" spans="1:47" s="2" customFormat="1" ht="12">
      <c r="A100" s="37"/>
      <c r="B100" s="38"/>
      <c r="C100" s="39"/>
      <c r="D100" s="196" t="s">
        <v>161</v>
      </c>
      <c r="E100" s="39"/>
      <c r="F100" s="197" t="s">
        <v>885</v>
      </c>
      <c r="G100" s="39"/>
      <c r="H100" s="39"/>
      <c r="I100" s="198"/>
      <c r="J100" s="39"/>
      <c r="K100" s="39"/>
      <c r="L100" s="42"/>
      <c r="M100" s="199"/>
      <c r="N100" s="200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161</v>
      </c>
      <c r="AU100" s="20" t="s">
        <v>79</v>
      </c>
    </row>
    <row r="101" spans="2:63" s="12" customFormat="1" ht="22.9" customHeight="1">
      <c r="B101" s="166"/>
      <c r="C101" s="167"/>
      <c r="D101" s="168" t="s">
        <v>69</v>
      </c>
      <c r="E101" s="180" t="s">
        <v>887</v>
      </c>
      <c r="F101" s="180" t="s">
        <v>888</v>
      </c>
      <c r="G101" s="167"/>
      <c r="H101" s="167"/>
      <c r="I101" s="170"/>
      <c r="J101" s="181">
        <f>BK101</f>
        <v>0</v>
      </c>
      <c r="K101" s="167"/>
      <c r="L101" s="172"/>
      <c r="M101" s="173"/>
      <c r="N101" s="174"/>
      <c r="O101" s="174"/>
      <c r="P101" s="175">
        <f>SUM(P102:P119)</f>
        <v>0</v>
      </c>
      <c r="Q101" s="174"/>
      <c r="R101" s="175">
        <f>SUM(R102:R119)</f>
        <v>0</v>
      </c>
      <c r="S101" s="174"/>
      <c r="T101" s="176">
        <f>SUM(T102:T119)</f>
        <v>0</v>
      </c>
      <c r="AR101" s="177" t="s">
        <v>77</v>
      </c>
      <c r="AT101" s="178" t="s">
        <v>69</v>
      </c>
      <c r="AU101" s="178" t="s">
        <v>77</v>
      </c>
      <c r="AY101" s="177" t="s">
        <v>150</v>
      </c>
      <c r="BK101" s="179">
        <f>SUM(BK102:BK119)</f>
        <v>0</v>
      </c>
    </row>
    <row r="102" spans="1:65" s="2" customFormat="1" ht="16.5" customHeight="1">
      <c r="A102" s="37"/>
      <c r="B102" s="38"/>
      <c r="C102" s="246" t="s">
        <v>159</v>
      </c>
      <c r="D102" s="246" t="s">
        <v>234</v>
      </c>
      <c r="E102" s="247" t="s">
        <v>889</v>
      </c>
      <c r="F102" s="248" t="s">
        <v>890</v>
      </c>
      <c r="G102" s="249" t="s">
        <v>891</v>
      </c>
      <c r="H102" s="250">
        <v>3</v>
      </c>
      <c r="I102" s="251"/>
      <c r="J102" s="252">
        <f>ROUND(I102*H102,2)</f>
        <v>0</v>
      </c>
      <c r="K102" s="253"/>
      <c r="L102" s="254"/>
      <c r="M102" s="255" t="s">
        <v>19</v>
      </c>
      <c r="N102" s="256" t="s">
        <v>41</v>
      </c>
      <c r="O102" s="67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4" t="s">
        <v>882</v>
      </c>
      <c r="AT102" s="194" t="s">
        <v>234</v>
      </c>
      <c r="AU102" s="194" t="s">
        <v>79</v>
      </c>
      <c r="AY102" s="20" t="s">
        <v>150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20" t="s">
        <v>77</v>
      </c>
      <c r="BK102" s="195">
        <f>ROUND(I102*H102,2)</f>
        <v>0</v>
      </c>
      <c r="BL102" s="20" t="s">
        <v>623</v>
      </c>
      <c r="BM102" s="194" t="s">
        <v>892</v>
      </c>
    </row>
    <row r="103" spans="1:47" s="2" customFormat="1" ht="12">
      <c r="A103" s="37"/>
      <c r="B103" s="38"/>
      <c r="C103" s="39"/>
      <c r="D103" s="196" t="s">
        <v>161</v>
      </c>
      <c r="E103" s="39"/>
      <c r="F103" s="197" t="s">
        <v>890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161</v>
      </c>
      <c r="AU103" s="20" t="s">
        <v>79</v>
      </c>
    </row>
    <row r="104" spans="1:65" s="2" customFormat="1" ht="16.5" customHeight="1">
      <c r="A104" s="37"/>
      <c r="B104" s="38"/>
      <c r="C104" s="246" t="s">
        <v>158</v>
      </c>
      <c r="D104" s="246" t="s">
        <v>234</v>
      </c>
      <c r="E104" s="247" t="s">
        <v>893</v>
      </c>
      <c r="F104" s="248" t="s">
        <v>894</v>
      </c>
      <c r="G104" s="249" t="s">
        <v>891</v>
      </c>
      <c r="H104" s="250">
        <v>2</v>
      </c>
      <c r="I104" s="251"/>
      <c r="J104" s="252">
        <f>ROUND(I104*H104,2)</f>
        <v>0</v>
      </c>
      <c r="K104" s="253"/>
      <c r="L104" s="254"/>
      <c r="M104" s="255" t="s">
        <v>19</v>
      </c>
      <c r="N104" s="256" t="s">
        <v>41</v>
      </c>
      <c r="O104" s="67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4" t="s">
        <v>882</v>
      </c>
      <c r="AT104" s="194" t="s">
        <v>234</v>
      </c>
      <c r="AU104" s="194" t="s">
        <v>79</v>
      </c>
      <c r="AY104" s="20" t="s">
        <v>150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0" t="s">
        <v>77</v>
      </c>
      <c r="BK104" s="195">
        <f>ROUND(I104*H104,2)</f>
        <v>0</v>
      </c>
      <c r="BL104" s="20" t="s">
        <v>623</v>
      </c>
      <c r="BM104" s="194" t="s">
        <v>895</v>
      </c>
    </row>
    <row r="105" spans="1:47" s="2" customFormat="1" ht="12">
      <c r="A105" s="37"/>
      <c r="B105" s="38"/>
      <c r="C105" s="39"/>
      <c r="D105" s="196" t="s">
        <v>161</v>
      </c>
      <c r="E105" s="39"/>
      <c r="F105" s="197" t="s">
        <v>894</v>
      </c>
      <c r="G105" s="39"/>
      <c r="H105" s="39"/>
      <c r="I105" s="198"/>
      <c r="J105" s="39"/>
      <c r="K105" s="39"/>
      <c r="L105" s="42"/>
      <c r="M105" s="199"/>
      <c r="N105" s="200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161</v>
      </c>
      <c r="AU105" s="20" t="s">
        <v>79</v>
      </c>
    </row>
    <row r="106" spans="1:65" s="2" customFormat="1" ht="16.5" customHeight="1">
      <c r="A106" s="37"/>
      <c r="B106" s="38"/>
      <c r="C106" s="246" t="s">
        <v>188</v>
      </c>
      <c r="D106" s="246" t="s">
        <v>234</v>
      </c>
      <c r="E106" s="247" t="s">
        <v>896</v>
      </c>
      <c r="F106" s="248" t="s">
        <v>897</v>
      </c>
      <c r="G106" s="249" t="s">
        <v>891</v>
      </c>
      <c r="H106" s="250">
        <v>3</v>
      </c>
      <c r="I106" s="251"/>
      <c r="J106" s="252">
        <f>ROUND(I106*H106,2)</f>
        <v>0</v>
      </c>
      <c r="K106" s="253"/>
      <c r="L106" s="254"/>
      <c r="M106" s="255" t="s">
        <v>19</v>
      </c>
      <c r="N106" s="256" t="s">
        <v>41</v>
      </c>
      <c r="O106" s="67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4" t="s">
        <v>882</v>
      </c>
      <c r="AT106" s="194" t="s">
        <v>234</v>
      </c>
      <c r="AU106" s="194" t="s">
        <v>79</v>
      </c>
      <c r="AY106" s="20" t="s">
        <v>150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0" t="s">
        <v>77</v>
      </c>
      <c r="BK106" s="195">
        <f>ROUND(I106*H106,2)</f>
        <v>0</v>
      </c>
      <c r="BL106" s="20" t="s">
        <v>623</v>
      </c>
      <c r="BM106" s="194" t="s">
        <v>898</v>
      </c>
    </row>
    <row r="107" spans="1:47" s="2" customFormat="1" ht="12">
      <c r="A107" s="37"/>
      <c r="B107" s="38"/>
      <c r="C107" s="39"/>
      <c r="D107" s="196" t="s">
        <v>161</v>
      </c>
      <c r="E107" s="39"/>
      <c r="F107" s="197" t="s">
        <v>897</v>
      </c>
      <c r="G107" s="39"/>
      <c r="H107" s="39"/>
      <c r="I107" s="198"/>
      <c r="J107" s="39"/>
      <c r="K107" s="39"/>
      <c r="L107" s="42"/>
      <c r="M107" s="199"/>
      <c r="N107" s="200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161</v>
      </c>
      <c r="AU107" s="20" t="s">
        <v>79</v>
      </c>
    </row>
    <row r="108" spans="1:65" s="2" customFormat="1" ht="24.2" customHeight="1">
      <c r="A108" s="37"/>
      <c r="B108" s="38"/>
      <c r="C108" s="246" t="s">
        <v>194</v>
      </c>
      <c r="D108" s="246" t="s">
        <v>234</v>
      </c>
      <c r="E108" s="247" t="s">
        <v>899</v>
      </c>
      <c r="F108" s="248" t="s">
        <v>900</v>
      </c>
      <c r="G108" s="249" t="s">
        <v>891</v>
      </c>
      <c r="H108" s="250">
        <v>10</v>
      </c>
      <c r="I108" s="251"/>
      <c r="J108" s="252">
        <f>ROUND(I108*H108,2)</f>
        <v>0</v>
      </c>
      <c r="K108" s="253"/>
      <c r="L108" s="254"/>
      <c r="M108" s="255" t="s">
        <v>19</v>
      </c>
      <c r="N108" s="256" t="s">
        <v>41</v>
      </c>
      <c r="O108" s="67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4" t="s">
        <v>882</v>
      </c>
      <c r="AT108" s="194" t="s">
        <v>234</v>
      </c>
      <c r="AU108" s="194" t="s">
        <v>79</v>
      </c>
      <c r="AY108" s="20" t="s">
        <v>150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0" t="s">
        <v>77</v>
      </c>
      <c r="BK108" s="195">
        <f>ROUND(I108*H108,2)</f>
        <v>0</v>
      </c>
      <c r="BL108" s="20" t="s">
        <v>623</v>
      </c>
      <c r="BM108" s="194" t="s">
        <v>901</v>
      </c>
    </row>
    <row r="109" spans="1:47" s="2" customFormat="1" ht="12">
      <c r="A109" s="37"/>
      <c r="B109" s="38"/>
      <c r="C109" s="39"/>
      <c r="D109" s="196" t="s">
        <v>161</v>
      </c>
      <c r="E109" s="39"/>
      <c r="F109" s="197" t="s">
        <v>900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161</v>
      </c>
      <c r="AU109" s="20" t="s">
        <v>79</v>
      </c>
    </row>
    <row r="110" spans="1:65" s="2" customFormat="1" ht="16.5" customHeight="1">
      <c r="A110" s="37"/>
      <c r="B110" s="38"/>
      <c r="C110" s="246" t="s">
        <v>205</v>
      </c>
      <c r="D110" s="246" t="s">
        <v>234</v>
      </c>
      <c r="E110" s="247" t="s">
        <v>902</v>
      </c>
      <c r="F110" s="248" t="s">
        <v>903</v>
      </c>
      <c r="G110" s="249" t="s">
        <v>891</v>
      </c>
      <c r="H110" s="250">
        <v>3</v>
      </c>
      <c r="I110" s="251"/>
      <c r="J110" s="252">
        <f>ROUND(I110*H110,2)</f>
        <v>0</v>
      </c>
      <c r="K110" s="253"/>
      <c r="L110" s="254"/>
      <c r="M110" s="255" t="s">
        <v>19</v>
      </c>
      <c r="N110" s="256" t="s">
        <v>41</v>
      </c>
      <c r="O110" s="67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4" t="s">
        <v>882</v>
      </c>
      <c r="AT110" s="194" t="s">
        <v>234</v>
      </c>
      <c r="AU110" s="194" t="s">
        <v>79</v>
      </c>
      <c r="AY110" s="20" t="s">
        <v>150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0" t="s">
        <v>77</v>
      </c>
      <c r="BK110" s="195">
        <f>ROUND(I110*H110,2)</f>
        <v>0</v>
      </c>
      <c r="BL110" s="20" t="s">
        <v>623</v>
      </c>
      <c r="BM110" s="194" t="s">
        <v>904</v>
      </c>
    </row>
    <row r="111" spans="1:47" s="2" customFormat="1" ht="12">
      <c r="A111" s="37"/>
      <c r="B111" s="38"/>
      <c r="C111" s="39"/>
      <c r="D111" s="196" t="s">
        <v>161</v>
      </c>
      <c r="E111" s="39"/>
      <c r="F111" s="197" t="s">
        <v>903</v>
      </c>
      <c r="G111" s="39"/>
      <c r="H111" s="39"/>
      <c r="I111" s="198"/>
      <c r="J111" s="39"/>
      <c r="K111" s="39"/>
      <c r="L111" s="42"/>
      <c r="M111" s="199"/>
      <c r="N111" s="200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161</v>
      </c>
      <c r="AU111" s="20" t="s">
        <v>79</v>
      </c>
    </row>
    <row r="112" spans="1:65" s="2" customFormat="1" ht="16.5" customHeight="1">
      <c r="A112" s="37"/>
      <c r="B112" s="38"/>
      <c r="C112" s="246" t="s">
        <v>215</v>
      </c>
      <c r="D112" s="246" t="s">
        <v>234</v>
      </c>
      <c r="E112" s="247" t="s">
        <v>905</v>
      </c>
      <c r="F112" s="248" t="s">
        <v>906</v>
      </c>
      <c r="G112" s="249" t="s">
        <v>891</v>
      </c>
      <c r="H112" s="250">
        <v>13</v>
      </c>
      <c r="I112" s="251"/>
      <c r="J112" s="252">
        <f>ROUND(I112*H112,2)</f>
        <v>0</v>
      </c>
      <c r="K112" s="253"/>
      <c r="L112" s="254"/>
      <c r="M112" s="255" t="s">
        <v>19</v>
      </c>
      <c r="N112" s="256" t="s">
        <v>41</v>
      </c>
      <c r="O112" s="67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4" t="s">
        <v>882</v>
      </c>
      <c r="AT112" s="194" t="s">
        <v>234</v>
      </c>
      <c r="AU112" s="194" t="s">
        <v>79</v>
      </c>
      <c r="AY112" s="20" t="s">
        <v>150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0" t="s">
        <v>77</v>
      </c>
      <c r="BK112" s="195">
        <f>ROUND(I112*H112,2)</f>
        <v>0</v>
      </c>
      <c r="BL112" s="20" t="s">
        <v>623</v>
      </c>
      <c r="BM112" s="194" t="s">
        <v>907</v>
      </c>
    </row>
    <row r="113" spans="1:47" s="2" customFormat="1" ht="12">
      <c r="A113" s="37"/>
      <c r="B113" s="38"/>
      <c r="C113" s="39"/>
      <c r="D113" s="196" t="s">
        <v>161</v>
      </c>
      <c r="E113" s="39"/>
      <c r="F113" s="197" t="s">
        <v>906</v>
      </c>
      <c r="G113" s="39"/>
      <c r="H113" s="39"/>
      <c r="I113" s="198"/>
      <c r="J113" s="39"/>
      <c r="K113" s="39"/>
      <c r="L113" s="42"/>
      <c r="M113" s="199"/>
      <c r="N113" s="200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161</v>
      </c>
      <c r="AU113" s="20" t="s">
        <v>79</v>
      </c>
    </row>
    <row r="114" spans="1:65" s="2" customFormat="1" ht="16.5" customHeight="1">
      <c r="A114" s="37"/>
      <c r="B114" s="38"/>
      <c r="C114" s="246" t="s">
        <v>224</v>
      </c>
      <c r="D114" s="246" t="s">
        <v>234</v>
      </c>
      <c r="E114" s="247" t="s">
        <v>908</v>
      </c>
      <c r="F114" s="248" t="s">
        <v>909</v>
      </c>
      <c r="G114" s="249" t="s">
        <v>891</v>
      </c>
      <c r="H114" s="250">
        <v>16</v>
      </c>
      <c r="I114" s="251"/>
      <c r="J114" s="252">
        <f>ROUND(I114*H114,2)</f>
        <v>0</v>
      </c>
      <c r="K114" s="253"/>
      <c r="L114" s="254"/>
      <c r="M114" s="255" t="s">
        <v>19</v>
      </c>
      <c r="N114" s="256" t="s">
        <v>41</v>
      </c>
      <c r="O114" s="67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4" t="s">
        <v>882</v>
      </c>
      <c r="AT114" s="194" t="s">
        <v>234</v>
      </c>
      <c r="AU114" s="194" t="s">
        <v>79</v>
      </c>
      <c r="AY114" s="20" t="s">
        <v>150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0" t="s">
        <v>77</v>
      </c>
      <c r="BK114" s="195">
        <f>ROUND(I114*H114,2)</f>
        <v>0</v>
      </c>
      <c r="BL114" s="20" t="s">
        <v>623</v>
      </c>
      <c r="BM114" s="194" t="s">
        <v>910</v>
      </c>
    </row>
    <row r="115" spans="1:47" s="2" customFormat="1" ht="12">
      <c r="A115" s="37"/>
      <c r="B115" s="38"/>
      <c r="C115" s="39"/>
      <c r="D115" s="196" t="s">
        <v>161</v>
      </c>
      <c r="E115" s="39"/>
      <c r="F115" s="197" t="s">
        <v>909</v>
      </c>
      <c r="G115" s="39"/>
      <c r="H115" s="39"/>
      <c r="I115" s="198"/>
      <c r="J115" s="39"/>
      <c r="K115" s="39"/>
      <c r="L115" s="42"/>
      <c r="M115" s="199"/>
      <c r="N115" s="200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161</v>
      </c>
      <c r="AU115" s="20" t="s">
        <v>79</v>
      </c>
    </row>
    <row r="116" spans="1:65" s="2" customFormat="1" ht="16.5" customHeight="1">
      <c r="A116" s="37"/>
      <c r="B116" s="38"/>
      <c r="C116" s="246" t="s">
        <v>233</v>
      </c>
      <c r="D116" s="246" t="s">
        <v>234</v>
      </c>
      <c r="E116" s="247" t="s">
        <v>911</v>
      </c>
      <c r="F116" s="248" t="s">
        <v>912</v>
      </c>
      <c r="G116" s="249" t="s">
        <v>891</v>
      </c>
      <c r="H116" s="250">
        <v>1</v>
      </c>
      <c r="I116" s="251"/>
      <c r="J116" s="252">
        <f>ROUND(I116*H116,2)</f>
        <v>0</v>
      </c>
      <c r="K116" s="253"/>
      <c r="L116" s="254"/>
      <c r="M116" s="255" t="s">
        <v>19</v>
      </c>
      <c r="N116" s="256" t="s">
        <v>41</v>
      </c>
      <c r="O116" s="67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4" t="s">
        <v>882</v>
      </c>
      <c r="AT116" s="194" t="s">
        <v>234</v>
      </c>
      <c r="AU116" s="194" t="s">
        <v>79</v>
      </c>
      <c r="AY116" s="20" t="s">
        <v>150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0" t="s">
        <v>77</v>
      </c>
      <c r="BK116" s="195">
        <f>ROUND(I116*H116,2)</f>
        <v>0</v>
      </c>
      <c r="BL116" s="20" t="s">
        <v>623</v>
      </c>
      <c r="BM116" s="194" t="s">
        <v>913</v>
      </c>
    </row>
    <row r="117" spans="1:47" s="2" customFormat="1" ht="12">
      <c r="A117" s="37"/>
      <c r="B117" s="38"/>
      <c r="C117" s="39"/>
      <c r="D117" s="196" t="s">
        <v>161</v>
      </c>
      <c r="E117" s="39"/>
      <c r="F117" s="197" t="s">
        <v>912</v>
      </c>
      <c r="G117" s="39"/>
      <c r="H117" s="39"/>
      <c r="I117" s="198"/>
      <c r="J117" s="39"/>
      <c r="K117" s="39"/>
      <c r="L117" s="42"/>
      <c r="M117" s="199"/>
      <c r="N117" s="200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161</v>
      </c>
      <c r="AU117" s="20" t="s">
        <v>79</v>
      </c>
    </row>
    <row r="118" spans="1:65" s="2" customFormat="1" ht="16.5" customHeight="1">
      <c r="A118" s="37"/>
      <c r="B118" s="38"/>
      <c r="C118" s="246" t="s">
        <v>152</v>
      </c>
      <c r="D118" s="246" t="s">
        <v>234</v>
      </c>
      <c r="E118" s="247" t="s">
        <v>914</v>
      </c>
      <c r="F118" s="248" t="s">
        <v>915</v>
      </c>
      <c r="G118" s="249" t="s">
        <v>804</v>
      </c>
      <c r="H118" s="250">
        <v>6</v>
      </c>
      <c r="I118" s="251"/>
      <c r="J118" s="252">
        <f>ROUND(I118*H118,2)</f>
        <v>0</v>
      </c>
      <c r="K118" s="253"/>
      <c r="L118" s="254"/>
      <c r="M118" s="255" t="s">
        <v>19</v>
      </c>
      <c r="N118" s="256" t="s">
        <v>41</v>
      </c>
      <c r="O118" s="67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4" t="s">
        <v>882</v>
      </c>
      <c r="AT118" s="194" t="s">
        <v>234</v>
      </c>
      <c r="AU118" s="194" t="s">
        <v>79</v>
      </c>
      <c r="AY118" s="20" t="s">
        <v>150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0" t="s">
        <v>77</v>
      </c>
      <c r="BK118" s="195">
        <f>ROUND(I118*H118,2)</f>
        <v>0</v>
      </c>
      <c r="BL118" s="20" t="s">
        <v>623</v>
      </c>
      <c r="BM118" s="194" t="s">
        <v>916</v>
      </c>
    </row>
    <row r="119" spans="1:47" s="2" customFormat="1" ht="12">
      <c r="A119" s="37"/>
      <c r="B119" s="38"/>
      <c r="C119" s="39"/>
      <c r="D119" s="196" t="s">
        <v>161</v>
      </c>
      <c r="E119" s="39"/>
      <c r="F119" s="197" t="s">
        <v>915</v>
      </c>
      <c r="G119" s="39"/>
      <c r="H119" s="39"/>
      <c r="I119" s="198"/>
      <c r="J119" s="39"/>
      <c r="K119" s="39"/>
      <c r="L119" s="42"/>
      <c r="M119" s="199"/>
      <c r="N119" s="200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161</v>
      </c>
      <c r="AU119" s="20" t="s">
        <v>79</v>
      </c>
    </row>
    <row r="120" spans="2:63" s="12" customFormat="1" ht="22.9" customHeight="1">
      <c r="B120" s="166"/>
      <c r="C120" s="167"/>
      <c r="D120" s="168" t="s">
        <v>69</v>
      </c>
      <c r="E120" s="180" t="s">
        <v>917</v>
      </c>
      <c r="F120" s="180" t="s">
        <v>918</v>
      </c>
      <c r="G120" s="167"/>
      <c r="H120" s="167"/>
      <c r="I120" s="170"/>
      <c r="J120" s="181">
        <f>BK120</f>
        <v>0</v>
      </c>
      <c r="K120" s="167"/>
      <c r="L120" s="172"/>
      <c r="M120" s="173"/>
      <c r="N120" s="174"/>
      <c r="O120" s="174"/>
      <c r="P120" s="175">
        <f>SUM(P121:P124)</f>
        <v>0</v>
      </c>
      <c r="Q120" s="174"/>
      <c r="R120" s="175">
        <f>SUM(R121:R124)</f>
        <v>0</v>
      </c>
      <c r="S120" s="174"/>
      <c r="T120" s="176">
        <f>SUM(T121:T124)</f>
        <v>0</v>
      </c>
      <c r="AR120" s="177" t="s">
        <v>77</v>
      </c>
      <c r="AT120" s="178" t="s">
        <v>69</v>
      </c>
      <c r="AU120" s="178" t="s">
        <v>77</v>
      </c>
      <c r="AY120" s="177" t="s">
        <v>150</v>
      </c>
      <c r="BK120" s="179">
        <f>SUM(BK121:BK124)</f>
        <v>0</v>
      </c>
    </row>
    <row r="121" spans="1:65" s="2" customFormat="1" ht="21.75" customHeight="1">
      <c r="A121" s="37"/>
      <c r="B121" s="38"/>
      <c r="C121" s="246" t="s">
        <v>241</v>
      </c>
      <c r="D121" s="246" t="s">
        <v>234</v>
      </c>
      <c r="E121" s="247" t="s">
        <v>919</v>
      </c>
      <c r="F121" s="248" t="s">
        <v>920</v>
      </c>
      <c r="G121" s="249" t="s">
        <v>891</v>
      </c>
      <c r="H121" s="250">
        <v>2</v>
      </c>
      <c r="I121" s="251"/>
      <c r="J121" s="252">
        <f>ROUND(I121*H121,2)</f>
        <v>0</v>
      </c>
      <c r="K121" s="253"/>
      <c r="L121" s="254"/>
      <c r="M121" s="255" t="s">
        <v>19</v>
      </c>
      <c r="N121" s="256" t="s">
        <v>41</v>
      </c>
      <c r="O121" s="6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4" t="s">
        <v>882</v>
      </c>
      <c r="AT121" s="194" t="s">
        <v>234</v>
      </c>
      <c r="AU121" s="194" t="s">
        <v>79</v>
      </c>
      <c r="AY121" s="20" t="s">
        <v>150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0" t="s">
        <v>77</v>
      </c>
      <c r="BK121" s="195">
        <f>ROUND(I121*H121,2)</f>
        <v>0</v>
      </c>
      <c r="BL121" s="20" t="s">
        <v>623</v>
      </c>
      <c r="BM121" s="194" t="s">
        <v>921</v>
      </c>
    </row>
    <row r="122" spans="1:47" s="2" customFormat="1" ht="12">
      <c r="A122" s="37"/>
      <c r="B122" s="38"/>
      <c r="C122" s="39"/>
      <c r="D122" s="196" t="s">
        <v>161</v>
      </c>
      <c r="E122" s="39"/>
      <c r="F122" s="197" t="s">
        <v>920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161</v>
      </c>
      <c r="AU122" s="20" t="s">
        <v>79</v>
      </c>
    </row>
    <row r="123" spans="1:65" s="2" customFormat="1" ht="21.75" customHeight="1">
      <c r="A123" s="37"/>
      <c r="B123" s="38"/>
      <c r="C123" s="246" t="s">
        <v>252</v>
      </c>
      <c r="D123" s="246" t="s">
        <v>234</v>
      </c>
      <c r="E123" s="247" t="s">
        <v>922</v>
      </c>
      <c r="F123" s="248" t="s">
        <v>923</v>
      </c>
      <c r="G123" s="249" t="s">
        <v>891</v>
      </c>
      <c r="H123" s="250">
        <v>2</v>
      </c>
      <c r="I123" s="251"/>
      <c r="J123" s="252">
        <f>ROUND(I123*H123,2)</f>
        <v>0</v>
      </c>
      <c r="K123" s="253"/>
      <c r="L123" s="254"/>
      <c r="M123" s="255" t="s">
        <v>19</v>
      </c>
      <c r="N123" s="256" t="s">
        <v>41</v>
      </c>
      <c r="O123" s="67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4" t="s">
        <v>882</v>
      </c>
      <c r="AT123" s="194" t="s">
        <v>234</v>
      </c>
      <c r="AU123" s="194" t="s">
        <v>79</v>
      </c>
      <c r="AY123" s="20" t="s">
        <v>150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20" t="s">
        <v>77</v>
      </c>
      <c r="BK123" s="195">
        <f>ROUND(I123*H123,2)</f>
        <v>0</v>
      </c>
      <c r="BL123" s="20" t="s">
        <v>623</v>
      </c>
      <c r="BM123" s="194" t="s">
        <v>924</v>
      </c>
    </row>
    <row r="124" spans="1:47" s="2" customFormat="1" ht="12">
      <c r="A124" s="37"/>
      <c r="B124" s="38"/>
      <c r="C124" s="39"/>
      <c r="D124" s="196" t="s">
        <v>161</v>
      </c>
      <c r="E124" s="39"/>
      <c r="F124" s="197" t="s">
        <v>923</v>
      </c>
      <c r="G124" s="39"/>
      <c r="H124" s="39"/>
      <c r="I124" s="198"/>
      <c r="J124" s="39"/>
      <c r="K124" s="39"/>
      <c r="L124" s="42"/>
      <c r="M124" s="199"/>
      <c r="N124" s="200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161</v>
      </c>
      <c r="AU124" s="20" t="s">
        <v>79</v>
      </c>
    </row>
    <row r="125" spans="2:63" s="12" customFormat="1" ht="22.9" customHeight="1">
      <c r="B125" s="166"/>
      <c r="C125" s="167"/>
      <c r="D125" s="168" t="s">
        <v>69</v>
      </c>
      <c r="E125" s="180" t="s">
        <v>925</v>
      </c>
      <c r="F125" s="180" t="s">
        <v>926</v>
      </c>
      <c r="G125" s="167"/>
      <c r="H125" s="167"/>
      <c r="I125" s="170"/>
      <c r="J125" s="181">
        <f>BK125</f>
        <v>0</v>
      </c>
      <c r="K125" s="167"/>
      <c r="L125" s="172"/>
      <c r="M125" s="173"/>
      <c r="N125" s="174"/>
      <c r="O125" s="174"/>
      <c r="P125" s="175">
        <f>P126+P149+P166+P175</f>
        <v>0</v>
      </c>
      <c r="Q125" s="174"/>
      <c r="R125" s="175">
        <f>R126+R149+R166+R175</f>
        <v>0</v>
      </c>
      <c r="S125" s="174"/>
      <c r="T125" s="176">
        <f>T126+T149+T166+T175</f>
        <v>0</v>
      </c>
      <c r="AR125" s="177" t="s">
        <v>158</v>
      </c>
      <c r="AT125" s="178" t="s">
        <v>69</v>
      </c>
      <c r="AU125" s="178" t="s">
        <v>77</v>
      </c>
      <c r="AY125" s="177" t="s">
        <v>150</v>
      </c>
      <c r="BK125" s="179">
        <f>BK126+BK149+BK166+BK175</f>
        <v>0</v>
      </c>
    </row>
    <row r="126" spans="2:63" s="12" customFormat="1" ht="20.85" customHeight="1">
      <c r="B126" s="166"/>
      <c r="C126" s="167"/>
      <c r="D126" s="168" t="s">
        <v>69</v>
      </c>
      <c r="E126" s="180" t="s">
        <v>927</v>
      </c>
      <c r="F126" s="180" t="s">
        <v>928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SUM(P127:P148)</f>
        <v>0</v>
      </c>
      <c r="Q126" s="174"/>
      <c r="R126" s="175">
        <f>SUM(R127:R148)</f>
        <v>0</v>
      </c>
      <c r="S126" s="174"/>
      <c r="T126" s="176">
        <f>SUM(T127:T148)</f>
        <v>0</v>
      </c>
      <c r="AR126" s="177" t="s">
        <v>158</v>
      </c>
      <c r="AT126" s="178" t="s">
        <v>69</v>
      </c>
      <c r="AU126" s="178" t="s">
        <v>79</v>
      </c>
      <c r="AY126" s="177" t="s">
        <v>150</v>
      </c>
      <c r="BK126" s="179">
        <f>SUM(BK127:BK148)</f>
        <v>0</v>
      </c>
    </row>
    <row r="127" spans="1:65" s="2" customFormat="1" ht="24.2" customHeight="1">
      <c r="A127" s="37"/>
      <c r="B127" s="38"/>
      <c r="C127" s="182" t="s">
        <v>267</v>
      </c>
      <c r="D127" s="182" t="s">
        <v>154</v>
      </c>
      <c r="E127" s="183" t="s">
        <v>928</v>
      </c>
      <c r="F127" s="184" t="s">
        <v>929</v>
      </c>
      <c r="G127" s="185" t="s">
        <v>343</v>
      </c>
      <c r="H127" s="186">
        <v>13</v>
      </c>
      <c r="I127" s="187"/>
      <c r="J127" s="188">
        <f>ROUND(I127*H127,2)</f>
        <v>0</v>
      </c>
      <c r="K127" s="189"/>
      <c r="L127" s="42"/>
      <c r="M127" s="190" t="s">
        <v>19</v>
      </c>
      <c r="N127" s="191" t="s">
        <v>41</v>
      </c>
      <c r="O127" s="67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4" t="s">
        <v>623</v>
      </c>
      <c r="AT127" s="194" t="s">
        <v>154</v>
      </c>
      <c r="AU127" s="194" t="s">
        <v>159</v>
      </c>
      <c r="AY127" s="20" t="s">
        <v>150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0" t="s">
        <v>77</v>
      </c>
      <c r="BK127" s="195">
        <f>ROUND(I127*H127,2)</f>
        <v>0</v>
      </c>
      <c r="BL127" s="20" t="s">
        <v>623</v>
      </c>
      <c r="BM127" s="194" t="s">
        <v>930</v>
      </c>
    </row>
    <row r="128" spans="1:47" s="2" customFormat="1" ht="12">
      <c r="A128" s="37"/>
      <c r="B128" s="38"/>
      <c r="C128" s="39"/>
      <c r="D128" s="196" t="s">
        <v>161</v>
      </c>
      <c r="E128" s="39"/>
      <c r="F128" s="197" t="s">
        <v>929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161</v>
      </c>
      <c r="AU128" s="20" t="s">
        <v>159</v>
      </c>
    </row>
    <row r="129" spans="1:65" s="2" customFormat="1" ht="16.5" customHeight="1">
      <c r="A129" s="37"/>
      <c r="B129" s="38"/>
      <c r="C129" s="182" t="s">
        <v>8</v>
      </c>
      <c r="D129" s="182" t="s">
        <v>154</v>
      </c>
      <c r="E129" s="183" t="s">
        <v>931</v>
      </c>
      <c r="F129" s="184" t="s">
        <v>932</v>
      </c>
      <c r="G129" s="185" t="s">
        <v>446</v>
      </c>
      <c r="H129" s="186">
        <v>70</v>
      </c>
      <c r="I129" s="187"/>
      <c r="J129" s="188">
        <f>ROUND(I129*H129,2)</f>
        <v>0</v>
      </c>
      <c r="K129" s="189"/>
      <c r="L129" s="42"/>
      <c r="M129" s="190" t="s">
        <v>19</v>
      </c>
      <c r="N129" s="191" t="s">
        <v>41</v>
      </c>
      <c r="O129" s="67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4" t="s">
        <v>623</v>
      </c>
      <c r="AT129" s="194" t="s">
        <v>154</v>
      </c>
      <c r="AU129" s="194" t="s">
        <v>159</v>
      </c>
      <c r="AY129" s="20" t="s">
        <v>150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20" t="s">
        <v>77</v>
      </c>
      <c r="BK129" s="195">
        <f>ROUND(I129*H129,2)</f>
        <v>0</v>
      </c>
      <c r="BL129" s="20" t="s">
        <v>623</v>
      </c>
      <c r="BM129" s="194" t="s">
        <v>933</v>
      </c>
    </row>
    <row r="130" spans="1:47" s="2" customFormat="1" ht="12">
      <c r="A130" s="37"/>
      <c r="B130" s="38"/>
      <c r="C130" s="39"/>
      <c r="D130" s="196" t="s">
        <v>161</v>
      </c>
      <c r="E130" s="39"/>
      <c r="F130" s="197" t="s">
        <v>932</v>
      </c>
      <c r="G130" s="39"/>
      <c r="H130" s="39"/>
      <c r="I130" s="198"/>
      <c r="J130" s="39"/>
      <c r="K130" s="39"/>
      <c r="L130" s="42"/>
      <c r="M130" s="199"/>
      <c r="N130" s="200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161</v>
      </c>
      <c r="AU130" s="20" t="s">
        <v>159</v>
      </c>
    </row>
    <row r="131" spans="1:65" s="2" customFormat="1" ht="24.2" customHeight="1">
      <c r="A131" s="37"/>
      <c r="B131" s="38"/>
      <c r="C131" s="182" t="s">
        <v>340</v>
      </c>
      <c r="D131" s="182" t="s">
        <v>154</v>
      </c>
      <c r="E131" s="183" t="s">
        <v>934</v>
      </c>
      <c r="F131" s="184" t="s">
        <v>935</v>
      </c>
      <c r="G131" s="185" t="s">
        <v>343</v>
      </c>
      <c r="H131" s="186">
        <v>3</v>
      </c>
      <c r="I131" s="187"/>
      <c r="J131" s="188">
        <f>ROUND(I131*H131,2)</f>
        <v>0</v>
      </c>
      <c r="K131" s="189"/>
      <c r="L131" s="42"/>
      <c r="M131" s="190" t="s">
        <v>19</v>
      </c>
      <c r="N131" s="191" t="s">
        <v>41</v>
      </c>
      <c r="O131" s="67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4" t="s">
        <v>623</v>
      </c>
      <c r="AT131" s="194" t="s">
        <v>154</v>
      </c>
      <c r="AU131" s="194" t="s">
        <v>159</v>
      </c>
      <c r="AY131" s="20" t="s">
        <v>150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0" t="s">
        <v>77</v>
      </c>
      <c r="BK131" s="195">
        <f>ROUND(I131*H131,2)</f>
        <v>0</v>
      </c>
      <c r="BL131" s="20" t="s">
        <v>623</v>
      </c>
      <c r="BM131" s="194" t="s">
        <v>936</v>
      </c>
    </row>
    <row r="132" spans="1:47" s="2" customFormat="1" ht="12">
      <c r="A132" s="37"/>
      <c r="B132" s="38"/>
      <c r="C132" s="39"/>
      <c r="D132" s="196" t="s">
        <v>161</v>
      </c>
      <c r="E132" s="39"/>
      <c r="F132" s="197" t="s">
        <v>935</v>
      </c>
      <c r="G132" s="39"/>
      <c r="H132" s="39"/>
      <c r="I132" s="198"/>
      <c r="J132" s="39"/>
      <c r="K132" s="39"/>
      <c r="L132" s="42"/>
      <c r="M132" s="199"/>
      <c r="N132" s="200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161</v>
      </c>
      <c r="AU132" s="20" t="s">
        <v>159</v>
      </c>
    </row>
    <row r="133" spans="1:65" s="2" customFormat="1" ht="16.5" customHeight="1">
      <c r="A133" s="37"/>
      <c r="B133" s="38"/>
      <c r="C133" s="182" t="s">
        <v>168</v>
      </c>
      <c r="D133" s="182" t="s">
        <v>154</v>
      </c>
      <c r="E133" s="183" t="s">
        <v>937</v>
      </c>
      <c r="F133" s="184" t="s">
        <v>938</v>
      </c>
      <c r="G133" s="185" t="s">
        <v>446</v>
      </c>
      <c r="H133" s="186">
        <v>50</v>
      </c>
      <c r="I133" s="187"/>
      <c r="J133" s="188">
        <f>ROUND(I133*H133,2)</f>
        <v>0</v>
      </c>
      <c r="K133" s="189"/>
      <c r="L133" s="42"/>
      <c r="M133" s="190" t="s">
        <v>19</v>
      </c>
      <c r="N133" s="191" t="s">
        <v>41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623</v>
      </c>
      <c r="AT133" s="194" t="s">
        <v>154</v>
      </c>
      <c r="AU133" s="194" t="s">
        <v>159</v>
      </c>
      <c r="AY133" s="20" t="s">
        <v>150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0" t="s">
        <v>77</v>
      </c>
      <c r="BK133" s="195">
        <f>ROUND(I133*H133,2)</f>
        <v>0</v>
      </c>
      <c r="BL133" s="20" t="s">
        <v>623</v>
      </c>
      <c r="BM133" s="194" t="s">
        <v>939</v>
      </c>
    </row>
    <row r="134" spans="1:47" s="2" customFormat="1" ht="12">
      <c r="A134" s="37"/>
      <c r="B134" s="38"/>
      <c r="C134" s="39"/>
      <c r="D134" s="196" t="s">
        <v>161</v>
      </c>
      <c r="E134" s="39"/>
      <c r="F134" s="197" t="s">
        <v>938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161</v>
      </c>
      <c r="AU134" s="20" t="s">
        <v>159</v>
      </c>
    </row>
    <row r="135" spans="1:65" s="2" customFormat="1" ht="16.5" customHeight="1">
      <c r="A135" s="37"/>
      <c r="B135" s="38"/>
      <c r="C135" s="182" t="s">
        <v>186</v>
      </c>
      <c r="D135" s="182" t="s">
        <v>154</v>
      </c>
      <c r="E135" s="183" t="s">
        <v>940</v>
      </c>
      <c r="F135" s="184" t="s">
        <v>941</v>
      </c>
      <c r="G135" s="185" t="s">
        <v>343</v>
      </c>
      <c r="H135" s="186">
        <v>3</v>
      </c>
      <c r="I135" s="187"/>
      <c r="J135" s="188">
        <f>ROUND(I135*H135,2)</f>
        <v>0</v>
      </c>
      <c r="K135" s="189"/>
      <c r="L135" s="42"/>
      <c r="M135" s="190" t="s">
        <v>19</v>
      </c>
      <c r="N135" s="191" t="s">
        <v>41</v>
      </c>
      <c r="O135" s="67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4" t="s">
        <v>623</v>
      </c>
      <c r="AT135" s="194" t="s">
        <v>154</v>
      </c>
      <c r="AU135" s="194" t="s">
        <v>159</v>
      </c>
      <c r="AY135" s="20" t="s">
        <v>150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0" t="s">
        <v>77</v>
      </c>
      <c r="BK135" s="195">
        <f>ROUND(I135*H135,2)</f>
        <v>0</v>
      </c>
      <c r="BL135" s="20" t="s">
        <v>623</v>
      </c>
      <c r="BM135" s="194" t="s">
        <v>942</v>
      </c>
    </row>
    <row r="136" spans="1:47" s="2" customFormat="1" ht="12">
      <c r="A136" s="37"/>
      <c r="B136" s="38"/>
      <c r="C136" s="39"/>
      <c r="D136" s="196" t="s">
        <v>161</v>
      </c>
      <c r="E136" s="39"/>
      <c r="F136" s="197" t="s">
        <v>941</v>
      </c>
      <c r="G136" s="39"/>
      <c r="H136" s="39"/>
      <c r="I136" s="198"/>
      <c r="J136" s="39"/>
      <c r="K136" s="39"/>
      <c r="L136" s="42"/>
      <c r="M136" s="199"/>
      <c r="N136" s="200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161</v>
      </c>
      <c r="AU136" s="20" t="s">
        <v>159</v>
      </c>
    </row>
    <row r="137" spans="1:65" s="2" customFormat="1" ht="16.5" customHeight="1">
      <c r="A137" s="37"/>
      <c r="B137" s="38"/>
      <c r="C137" s="182" t="s">
        <v>292</v>
      </c>
      <c r="D137" s="182" t="s">
        <v>154</v>
      </c>
      <c r="E137" s="183" t="s">
        <v>943</v>
      </c>
      <c r="F137" s="184" t="s">
        <v>944</v>
      </c>
      <c r="G137" s="185" t="s">
        <v>891</v>
      </c>
      <c r="H137" s="186">
        <v>2</v>
      </c>
      <c r="I137" s="187"/>
      <c r="J137" s="188">
        <f>ROUND(I137*H137,2)</f>
        <v>0</v>
      </c>
      <c r="K137" s="189"/>
      <c r="L137" s="42"/>
      <c r="M137" s="190" t="s">
        <v>19</v>
      </c>
      <c r="N137" s="191" t="s">
        <v>41</v>
      </c>
      <c r="O137" s="67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4" t="s">
        <v>623</v>
      </c>
      <c r="AT137" s="194" t="s">
        <v>154</v>
      </c>
      <c r="AU137" s="194" t="s">
        <v>159</v>
      </c>
      <c r="AY137" s="20" t="s">
        <v>150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20" t="s">
        <v>77</v>
      </c>
      <c r="BK137" s="195">
        <f>ROUND(I137*H137,2)</f>
        <v>0</v>
      </c>
      <c r="BL137" s="20" t="s">
        <v>623</v>
      </c>
      <c r="BM137" s="194" t="s">
        <v>945</v>
      </c>
    </row>
    <row r="138" spans="1:47" s="2" customFormat="1" ht="12">
      <c r="A138" s="37"/>
      <c r="B138" s="38"/>
      <c r="C138" s="39"/>
      <c r="D138" s="196" t="s">
        <v>161</v>
      </c>
      <c r="E138" s="39"/>
      <c r="F138" s="197" t="s">
        <v>944</v>
      </c>
      <c r="G138" s="39"/>
      <c r="H138" s="39"/>
      <c r="I138" s="198"/>
      <c r="J138" s="39"/>
      <c r="K138" s="39"/>
      <c r="L138" s="42"/>
      <c r="M138" s="199"/>
      <c r="N138" s="200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161</v>
      </c>
      <c r="AU138" s="20" t="s">
        <v>159</v>
      </c>
    </row>
    <row r="139" spans="1:65" s="2" customFormat="1" ht="16.5" customHeight="1">
      <c r="A139" s="37"/>
      <c r="B139" s="38"/>
      <c r="C139" s="182" t="s">
        <v>301</v>
      </c>
      <c r="D139" s="182" t="s">
        <v>154</v>
      </c>
      <c r="E139" s="183" t="s">
        <v>946</v>
      </c>
      <c r="F139" s="184" t="s">
        <v>947</v>
      </c>
      <c r="G139" s="185" t="s">
        <v>343</v>
      </c>
      <c r="H139" s="186">
        <v>17</v>
      </c>
      <c r="I139" s="187"/>
      <c r="J139" s="188">
        <f>ROUND(I139*H139,2)</f>
        <v>0</v>
      </c>
      <c r="K139" s="189"/>
      <c r="L139" s="42"/>
      <c r="M139" s="190" t="s">
        <v>19</v>
      </c>
      <c r="N139" s="191" t="s">
        <v>41</v>
      </c>
      <c r="O139" s="67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4" t="s">
        <v>623</v>
      </c>
      <c r="AT139" s="194" t="s">
        <v>154</v>
      </c>
      <c r="AU139" s="194" t="s">
        <v>159</v>
      </c>
      <c r="AY139" s="20" t="s">
        <v>150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20" t="s">
        <v>77</v>
      </c>
      <c r="BK139" s="195">
        <f>ROUND(I139*H139,2)</f>
        <v>0</v>
      </c>
      <c r="BL139" s="20" t="s">
        <v>623</v>
      </c>
      <c r="BM139" s="194" t="s">
        <v>948</v>
      </c>
    </row>
    <row r="140" spans="1:47" s="2" customFormat="1" ht="12">
      <c r="A140" s="37"/>
      <c r="B140" s="38"/>
      <c r="C140" s="39"/>
      <c r="D140" s="196" t="s">
        <v>161</v>
      </c>
      <c r="E140" s="39"/>
      <c r="F140" s="197" t="s">
        <v>947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161</v>
      </c>
      <c r="AU140" s="20" t="s">
        <v>159</v>
      </c>
    </row>
    <row r="141" spans="1:65" s="2" customFormat="1" ht="16.5" customHeight="1">
      <c r="A141" s="37"/>
      <c r="B141" s="38"/>
      <c r="C141" s="182" t="s">
        <v>307</v>
      </c>
      <c r="D141" s="182" t="s">
        <v>154</v>
      </c>
      <c r="E141" s="183" t="s">
        <v>949</v>
      </c>
      <c r="F141" s="184" t="s">
        <v>950</v>
      </c>
      <c r="G141" s="185" t="s">
        <v>343</v>
      </c>
      <c r="H141" s="186">
        <v>2</v>
      </c>
      <c r="I141" s="187"/>
      <c r="J141" s="188">
        <f>ROUND(I141*H141,2)</f>
        <v>0</v>
      </c>
      <c r="K141" s="189"/>
      <c r="L141" s="42"/>
      <c r="M141" s="190" t="s">
        <v>19</v>
      </c>
      <c r="N141" s="191" t="s">
        <v>41</v>
      </c>
      <c r="O141" s="67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4" t="s">
        <v>623</v>
      </c>
      <c r="AT141" s="194" t="s">
        <v>154</v>
      </c>
      <c r="AU141" s="194" t="s">
        <v>159</v>
      </c>
      <c r="AY141" s="20" t="s">
        <v>150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0" t="s">
        <v>77</v>
      </c>
      <c r="BK141" s="195">
        <f>ROUND(I141*H141,2)</f>
        <v>0</v>
      </c>
      <c r="BL141" s="20" t="s">
        <v>623</v>
      </c>
      <c r="BM141" s="194" t="s">
        <v>951</v>
      </c>
    </row>
    <row r="142" spans="1:47" s="2" customFormat="1" ht="12">
      <c r="A142" s="37"/>
      <c r="B142" s="38"/>
      <c r="C142" s="39"/>
      <c r="D142" s="196" t="s">
        <v>161</v>
      </c>
      <c r="E142" s="39"/>
      <c r="F142" s="197" t="s">
        <v>950</v>
      </c>
      <c r="G142" s="39"/>
      <c r="H142" s="39"/>
      <c r="I142" s="198"/>
      <c r="J142" s="39"/>
      <c r="K142" s="39"/>
      <c r="L142" s="42"/>
      <c r="M142" s="199"/>
      <c r="N142" s="200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161</v>
      </c>
      <c r="AU142" s="20" t="s">
        <v>159</v>
      </c>
    </row>
    <row r="143" spans="1:65" s="2" customFormat="1" ht="16.5" customHeight="1">
      <c r="A143" s="37"/>
      <c r="B143" s="38"/>
      <c r="C143" s="182" t="s">
        <v>7</v>
      </c>
      <c r="D143" s="182" t="s">
        <v>154</v>
      </c>
      <c r="E143" s="183" t="s">
        <v>952</v>
      </c>
      <c r="F143" s="184" t="s">
        <v>953</v>
      </c>
      <c r="G143" s="185" t="s">
        <v>343</v>
      </c>
      <c r="H143" s="186">
        <v>2</v>
      </c>
      <c r="I143" s="187"/>
      <c r="J143" s="188">
        <f>ROUND(I143*H143,2)</f>
        <v>0</v>
      </c>
      <c r="K143" s="189"/>
      <c r="L143" s="42"/>
      <c r="M143" s="190" t="s">
        <v>19</v>
      </c>
      <c r="N143" s="191" t="s">
        <v>41</v>
      </c>
      <c r="O143" s="67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4" t="s">
        <v>623</v>
      </c>
      <c r="AT143" s="194" t="s">
        <v>154</v>
      </c>
      <c r="AU143" s="194" t="s">
        <v>159</v>
      </c>
      <c r="AY143" s="20" t="s">
        <v>150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20" t="s">
        <v>77</v>
      </c>
      <c r="BK143" s="195">
        <f>ROUND(I143*H143,2)</f>
        <v>0</v>
      </c>
      <c r="BL143" s="20" t="s">
        <v>623</v>
      </c>
      <c r="BM143" s="194" t="s">
        <v>954</v>
      </c>
    </row>
    <row r="144" spans="1:47" s="2" customFormat="1" ht="12">
      <c r="A144" s="37"/>
      <c r="B144" s="38"/>
      <c r="C144" s="39"/>
      <c r="D144" s="196" t="s">
        <v>161</v>
      </c>
      <c r="E144" s="39"/>
      <c r="F144" s="197" t="s">
        <v>953</v>
      </c>
      <c r="G144" s="39"/>
      <c r="H144" s="39"/>
      <c r="I144" s="198"/>
      <c r="J144" s="39"/>
      <c r="K144" s="39"/>
      <c r="L144" s="42"/>
      <c r="M144" s="199"/>
      <c r="N144" s="200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161</v>
      </c>
      <c r="AU144" s="20" t="s">
        <v>159</v>
      </c>
    </row>
    <row r="145" spans="1:65" s="2" customFormat="1" ht="24.2" customHeight="1">
      <c r="A145" s="37"/>
      <c r="B145" s="38"/>
      <c r="C145" s="182" t="s">
        <v>321</v>
      </c>
      <c r="D145" s="182" t="s">
        <v>154</v>
      </c>
      <c r="E145" s="183" t="s">
        <v>955</v>
      </c>
      <c r="F145" s="184" t="s">
        <v>956</v>
      </c>
      <c r="G145" s="185" t="s">
        <v>343</v>
      </c>
      <c r="H145" s="186">
        <v>29</v>
      </c>
      <c r="I145" s="187"/>
      <c r="J145" s="188">
        <f>ROUND(I145*H145,2)</f>
        <v>0</v>
      </c>
      <c r="K145" s="189"/>
      <c r="L145" s="42"/>
      <c r="M145" s="190" t="s">
        <v>19</v>
      </c>
      <c r="N145" s="191" t="s">
        <v>41</v>
      </c>
      <c r="O145" s="67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4" t="s">
        <v>623</v>
      </c>
      <c r="AT145" s="194" t="s">
        <v>154</v>
      </c>
      <c r="AU145" s="194" t="s">
        <v>159</v>
      </c>
      <c r="AY145" s="20" t="s">
        <v>150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0" t="s">
        <v>77</v>
      </c>
      <c r="BK145" s="195">
        <f>ROUND(I145*H145,2)</f>
        <v>0</v>
      </c>
      <c r="BL145" s="20" t="s">
        <v>623</v>
      </c>
      <c r="BM145" s="194" t="s">
        <v>957</v>
      </c>
    </row>
    <row r="146" spans="1:47" s="2" customFormat="1" ht="12">
      <c r="A146" s="37"/>
      <c r="B146" s="38"/>
      <c r="C146" s="39"/>
      <c r="D146" s="196" t="s">
        <v>161</v>
      </c>
      <c r="E146" s="39"/>
      <c r="F146" s="197" t="s">
        <v>956</v>
      </c>
      <c r="G146" s="39"/>
      <c r="H146" s="39"/>
      <c r="I146" s="198"/>
      <c r="J146" s="39"/>
      <c r="K146" s="39"/>
      <c r="L146" s="42"/>
      <c r="M146" s="199"/>
      <c r="N146" s="200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161</v>
      </c>
      <c r="AU146" s="20" t="s">
        <v>159</v>
      </c>
    </row>
    <row r="147" spans="1:65" s="2" customFormat="1" ht="24.2" customHeight="1">
      <c r="A147" s="37"/>
      <c r="B147" s="38"/>
      <c r="C147" s="182" t="s">
        <v>330</v>
      </c>
      <c r="D147" s="182" t="s">
        <v>154</v>
      </c>
      <c r="E147" s="183" t="s">
        <v>958</v>
      </c>
      <c r="F147" s="184" t="s">
        <v>959</v>
      </c>
      <c r="G147" s="185" t="s">
        <v>343</v>
      </c>
      <c r="H147" s="186">
        <v>10</v>
      </c>
      <c r="I147" s="187"/>
      <c r="J147" s="188">
        <f>ROUND(I147*H147,2)</f>
        <v>0</v>
      </c>
      <c r="K147" s="189"/>
      <c r="L147" s="42"/>
      <c r="M147" s="190" t="s">
        <v>19</v>
      </c>
      <c r="N147" s="191" t="s">
        <v>41</v>
      </c>
      <c r="O147" s="67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4" t="s">
        <v>623</v>
      </c>
      <c r="AT147" s="194" t="s">
        <v>154</v>
      </c>
      <c r="AU147" s="194" t="s">
        <v>159</v>
      </c>
      <c r="AY147" s="20" t="s">
        <v>150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20" t="s">
        <v>77</v>
      </c>
      <c r="BK147" s="195">
        <f>ROUND(I147*H147,2)</f>
        <v>0</v>
      </c>
      <c r="BL147" s="20" t="s">
        <v>623</v>
      </c>
      <c r="BM147" s="194" t="s">
        <v>960</v>
      </c>
    </row>
    <row r="148" spans="1:47" s="2" customFormat="1" ht="12">
      <c r="A148" s="37"/>
      <c r="B148" s="38"/>
      <c r="C148" s="39"/>
      <c r="D148" s="196" t="s">
        <v>161</v>
      </c>
      <c r="E148" s="39"/>
      <c r="F148" s="197" t="s">
        <v>959</v>
      </c>
      <c r="G148" s="39"/>
      <c r="H148" s="39"/>
      <c r="I148" s="198"/>
      <c r="J148" s="39"/>
      <c r="K148" s="39"/>
      <c r="L148" s="42"/>
      <c r="M148" s="199"/>
      <c r="N148" s="200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161</v>
      </c>
      <c r="AU148" s="20" t="s">
        <v>159</v>
      </c>
    </row>
    <row r="149" spans="2:63" s="12" customFormat="1" ht="20.85" customHeight="1">
      <c r="B149" s="166"/>
      <c r="C149" s="167"/>
      <c r="D149" s="168" t="s">
        <v>69</v>
      </c>
      <c r="E149" s="180" t="s">
        <v>961</v>
      </c>
      <c r="F149" s="180" t="s">
        <v>962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SUM(P150:P165)</f>
        <v>0</v>
      </c>
      <c r="Q149" s="174"/>
      <c r="R149" s="175">
        <f>SUM(R150:R165)</f>
        <v>0</v>
      </c>
      <c r="S149" s="174"/>
      <c r="T149" s="176">
        <f>SUM(T150:T165)</f>
        <v>0</v>
      </c>
      <c r="AR149" s="177" t="s">
        <v>158</v>
      </c>
      <c r="AT149" s="178" t="s">
        <v>69</v>
      </c>
      <c r="AU149" s="178" t="s">
        <v>79</v>
      </c>
      <c r="AY149" s="177" t="s">
        <v>150</v>
      </c>
      <c r="BK149" s="179">
        <f>SUM(BK150:BK165)</f>
        <v>0</v>
      </c>
    </row>
    <row r="150" spans="1:65" s="2" customFormat="1" ht="16.5" customHeight="1">
      <c r="A150" s="37"/>
      <c r="B150" s="38"/>
      <c r="C150" s="182" t="s">
        <v>213</v>
      </c>
      <c r="D150" s="182" t="s">
        <v>154</v>
      </c>
      <c r="E150" s="183" t="s">
        <v>962</v>
      </c>
      <c r="F150" s="184" t="s">
        <v>963</v>
      </c>
      <c r="G150" s="185" t="s">
        <v>343</v>
      </c>
      <c r="H150" s="186">
        <v>1</v>
      </c>
      <c r="I150" s="187"/>
      <c r="J150" s="188">
        <f>ROUND(I150*H150,2)</f>
        <v>0</v>
      </c>
      <c r="K150" s="189"/>
      <c r="L150" s="42"/>
      <c r="M150" s="190" t="s">
        <v>19</v>
      </c>
      <c r="N150" s="191" t="s">
        <v>41</v>
      </c>
      <c r="O150" s="67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4" t="s">
        <v>623</v>
      </c>
      <c r="AT150" s="194" t="s">
        <v>154</v>
      </c>
      <c r="AU150" s="194" t="s">
        <v>159</v>
      </c>
      <c r="AY150" s="20" t="s">
        <v>150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20" t="s">
        <v>77</v>
      </c>
      <c r="BK150" s="195">
        <f>ROUND(I150*H150,2)</f>
        <v>0</v>
      </c>
      <c r="BL150" s="20" t="s">
        <v>623</v>
      </c>
      <c r="BM150" s="194" t="s">
        <v>964</v>
      </c>
    </row>
    <row r="151" spans="1:47" s="2" customFormat="1" ht="12">
      <c r="A151" s="37"/>
      <c r="B151" s="38"/>
      <c r="C151" s="39"/>
      <c r="D151" s="196" t="s">
        <v>161</v>
      </c>
      <c r="E151" s="39"/>
      <c r="F151" s="197" t="s">
        <v>963</v>
      </c>
      <c r="G151" s="39"/>
      <c r="H151" s="39"/>
      <c r="I151" s="198"/>
      <c r="J151" s="39"/>
      <c r="K151" s="39"/>
      <c r="L151" s="42"/>
      <c r="M151" s="199"/>
      <c r="N151" s="200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161</v>
      </c>
      <c r="AU151" s="20" t="s">
        <v>159</v>
      </c>
    </row>
    <row r="152" spans="1:65" s="2" customFormat="1" ht="24.2" customHeight="1">
      <c r="A152" s="37"/>
      <c r="B152" s="38"/>
      <c r="C152" s="182" t="s">
        <v>399</v>
      </c>
      <c r="D152" s="182" t="s">
        <v>154</v>
      </c>
      <c r="E152" s="183" t="s">
        <v>965</v>
      </c>
      <c r="F152" s="184" t="s">
        <v>966</v>
      </c>
      <c r="G152" s="185" t="s">
        <v>343</v>
      </c>
      <c r="H152" s="186">
        <v>16</v>
      </c>
      <c r="I152" s="187"/>
      <c r="J152" s="188">
        <f>ROUND(I152*H152,2)</f>
        <v>0</v>
      </c>
      <c r="K152" s="189"/>
      <c r="L152" s="42"/>
      <c r="M152" s="190" t="s">
        <v>19</v>
      </c>
      <c r="N152" s="191" t="s">
        <v>41</v>
      </c>
      <c r="O152" s="67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4" t="s">
        <v>623</v>
      </c>
      <c r="AT152" s="194" t="s">
        <v>154</v>
      </c>
      <c r="AU152" s="194" t="s">
        <v>159</v>
      </c>
      <c r="AY152" s="20" t="s">
        <v>150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20" t="s">
        <v>77</v>
      </c>
      <c r="BK152" s="195">
        <f>ROUND(I152*H152,2)</f>
        <v>0</v>
      </c>
      <c r="BL152" s="20" t="s">
        <v>623</v>
      </c>
      <c r="BM152" s="194" t="s">
        <v>967</v>
      </c>
    </row>
    <row r="153" spans="1:47" s="2" customFormat="1" ht="12">
      <c r="A153" s="37"/>
      <c r="B153" s="38"/>
      <c r="C153" s="39"/>
      <c r="D153" s="196" t="s">
        <v>161</v>
      </c>
      <c r="E153" s="39"/>
      <c r="F153" s="197" t="s">
        <v>966</v>
      </c>
      <c r="G153" s="39"/>
      <c r="H153" s="39"/>
      <c r="I153" s="198"/>
      <c r="J153" s="39"/>
      <c r="K153" s="39"/>
      <c r="L153" s="42"/>
      <c r="M153" s="199"/>
      <c r="N153" s="200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161</v>
      </c>
      <c r="AU153" s="20" t="s">
        <v>159</v>
      </c>
    </row>
    <row r="154" spans="1:65" s="2" customFormat="1" ht="16.5" customHeight="1">
      <c r="A154" s="37"/>
      <c r="B154" s="38"/>
      <c r="C154" s="182" t="s">
        <v>406</v>
      </c>
      <c r="D154" s="182" t="s">
        <v>154</v>
      </c>
      <c r="E154" s="183" t="s">
        <v>968</v>
      </c>
      <c r="F154" s="184" t="s">
        <v>969</v>
      </c>
      <c r="G154" s="185" t="s">
        <v>970</v>
      </c>
      <c r="H154" s="186">
        <v>4</v>
      </c>
      <c r="I154" s="187"/>
      <c r="J154" s="188">
        <f>ROUND(I154*H154,2)</f>
        <v>0</v>
      </c>
      <c r="K154" s="189"/>
      <c r="L154" s="42"/>
      <c r="M154" s="190" t="s">
        <v>19</v>
      </c>
      <c r="N154" s="191" t="s">
        <v>41</v>
      </c>
      <c r="O154" s="67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4" t="s">
        <v>623</v>
      </c>
      <c r="AT154" s="194" t="s">
        <v>154</v>
      </c>
      <c r="AU154" s="194" t="s">
        <v>159</v>
      </c>
      <c r="AY154" s="20" t="s">
        <v>150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20" t="s">
        <v>77</v>
      </c>
      <c r="BK154" s="195">
        <f>ROUND(I154*H154,2)</f>
        <v>0</v>
      </c>
      <c r="BL154" s="20" t="s">
        <v>623</v>
      </c>
      <c r="BM154" s="194" t="s">
        <v>971</v>
      </c>
    </row>
    <row r="155" spans="1:47" s="2" customFormat="1" ht="12">
      <c r="A155" s="37"/>
      <c r="B155" s="38"/>
      <c r="C155" s="39"/>
      <c r="D155" s="196" t="s">
        <v>161</v>
      </c>
      <c r="E155" s="39"/>
      <c r="F155" s="197" t="s">
        <v>969</v>
      </c>
      <c r="G155" s="39"/>
      <c r="H155" s="39"/>
      <c r="I155" s="198"/>
      <c r="J155" s="39"/>
      <c r="K155" s="39"/>
      <c r="L155" s="42"/>
      <c r="M155" s="199"/>
      <c r="N155" s="200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161</v>
      </c>
      <c r="AU155" s="20" t="s">
        <v>159</v>
      </c>
    </row>
    <row r="156" spans="1:65" s="2" customFormat="1" ht="16.5" customHeight="1">
      <c r="A156" s="37"/>
      <c r="B156" s="38"/>
      <c r="C156" s="182" t="s">
        <v>239</v>
      </c>
      <c r="D156" s="182" t="s">
        <v>154</v>
      </c>
      <c r="E156" s="183" t="s">
        <v>972</v>
      </c>
      <c r="F156" s="184" t="s">
        <v>973</v>
      </c>
      <c r="G156" s="185" t="s">
        <v>970</v>
      </c>
      <c r="H156" s="186">
        <v>4</v>
      </c>
      <c r="I156" s="187"/>
      <c r="J156" s="188">
        <f>ROUND(I156*H156,2)</f>
        <v>0</v>
      </c>
      <c r="K156" s="189"/>
      <c r="L156" s="42"/>
      <c r="M156" s="190" t="s">
        <v>19</v>
      </c>
      <c r="N156" s="191" t="s">
        <v>41</v>
      </c>
      <c r="O156" s="67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4" t="s">
        <v>623</v>
      </c>
      <c r="AT156" s="194" t="s">
        <v>154</v>
      </c>
      <c r="AU156" s="194" t="s">
        <v>159</v>
      </c>
      <c r="AY156" s="20" t="s">
        <v>150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20" t="s">
        <v>77</v>
      </c>
      <c r="BK156" s="195">
        <f>ROUND(I156*H156,2)</f>
        <v>0</v>
      </c>
      <c r="BL156" s="20" t="s">
        <v>623</v>
      </c>
      <c r="BM156" s="194" t="s">
        <v>974</v>
      </c>
    </row>
    <row r="157" spans="1:47" s="2" customFormat="1" ht="12">
      <c r="A157" s="37"/>
      <c r="B157" s="38"/>
      <c r="C157" s="39"/>
      <c r="D157" s="196" t="s">
        <v>161</v>
      </c>
      <c r="E157" s="39"/>
      <c r="F157" s="197" t="s">
        <v>973</v>
      </c>
      <c r="G157" s="39"/>
      <c r="H157" s="39"/>
      <c r="I157" s="198"/>
      <c r="J157" s="39"/>
      <c r="K157" s="39"/>
      <c r="L157" s="42"/>
      <c r="M157" s="199"/>
      <c r="N157" s="200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161</v>
      </c>
      <c r="AU157" s="20" t="s">
        <v>159</v>
      </c>
    </row>
    <row r="158" spans="1:65" s="2" customFormat="1" ht="16.5" customHeight="1">
      <c r="A158" s="37"/>
      <c r="B158" s="38"/>
      <c r="C158" s="182" t="s">
        <v>419</v>
      </c>
      <c r="D158" s="182" t="s">
        <v>154</v>
      </c>
      <c r="E158" s="183" t="s">
        <v>975</v>
      </c>
      <c r="F158" s="184" t="s">
        <v>976</v>
      </c>
      <c r="G158" s="185" t="s">
        <v>970</v>
      </c>
      <c r="H158" s="186">
        <v>4</v>
      </c>
      <c r="I158" s="187"/>
      <c r="J158" s="188">
        <f>ROUND(I158*H158,2)</f>
        <v>0</v>
      </c>
      <c r="K158" s="189"/>
      <c r="L158" s="42"/>
      <c r="M158" s="190" t="s">
        <v>19</v>
      </c>
      <c r="N158" s="191" t="s">
        <v>41</v>
      </c>
      <c r="O158" s="67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4" t="s">
        <v>623</v>
      </c>
      <c r="AT158" s="194" t="s">
        <v>154</v>
      </c>
      <c r="AU158" s="194" t="s">
        <v>159</v>
      </c>
      <c r="AY158" s="20" t="s">
        <v>150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20" t="s">
        <v>77</v>
      </c>
      <c r="BK158" s="195">
        <f>ROUND(I158*H158,2)</f>
        <v>0</v>
      </c>
      <c r="BL158" s="20" t="s">
        <v>623</v>
      </c>
      <c r="BM158" s="194" t="s">
        <v>977</v>
      </c>
    </row>
    <row r="159" spans="1:47" s="2" customFormat="1" ht="12">
      <c r="A159" s="37"/>
      <c r="B159" s="38"/>
      <c r="C159" s="39"/>
      <c r="D159" s="196" t="s">
        <v>161</v>
      </c>
      <c r="E159" s="39"/>
      <c r="F159" s="197" t="s">
        <v>976</v>
      </c>
      <c r="G159" s="39"/>
      <c r="H159" s="39"/>
      <c r="I159" s="198"/>
      <c r="J159" s="39"/>
      <c r="K159" s="39"/>
      <c r="L159" s="42"/>
      <c r="M159" s="199"/>
      <c r="N159" s="200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161</v>
      </c>
      <c r="AU159" s="20" t="s">
        <v>159</v>
      </c>
    </row>
    <row r="160" spans="1:65" s="2" customFormat="1" ht="16.5" customHeight="1">
      <c r="A160" s="37"/>
      <c r="B160" s="38"/>
      <c r="C160" s="182" t="s">
        <v>426</v>
      </c>
      <c r="D160" s="182" t="s">
        <v>154</v>
      </c>
      <c r="E160" s="183" t="s">
        <v>978</v>
      </c>
      <c r="F160" s="184" t="s">
        <v>979</v>
      </c>
      <c r="G160" s="185" t="s">
        <v>970</v>
      </c>
      <c r="H160" s="186">
        <v>4</v>
      </c>
      <c r="I160" s="187"/>
      <c r="J160" s="188">
        <f>ROUND(I160*H160,2)</f>
        <v>0</v>
      </c>
      <c r="K160" s="189"/>
      <c r="L160" s="42"/>
      <c r="M160" s="190" t="s">
        <v>19</v>
      </c>
      <c r="N160" s="191" t="s">
        <v>41</v>
      </c>
      <c r="O160" s="67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4" t="s">
        <v>623</v>
      </c>
      <c r="AT160" s="194" t="s">
        <v>154</v>
      </c>
      <c r="AU160" s="194" t="s">
        <v>159</v>
      </c>
      <c r="AY160" s="20" t="s">
        <v>150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20" t="s">
        <v>77</v>
      </c>
      <c r="BK160" s="195">
        <f>ROUND(I160*H160,2)</f>
        <v>0</v>
      </c>
      <c r="BL160" s="20" t="s">
        <v>623</v>
      </c>
      <c r="BM160" s="194" t="s">
        <v>980</v>
      </c>
    </row>
    <row r="161" spans="1:47" s="2" customFormat="1" ht="12">
      <c r="A161" s="37"/>
      <c r="B161" s="38"/>
      <c r="C161" s="39"/>
      <c r="D161" s="196" t="s">
        <v>161</v>
      </c>
      <c r="E161" s="39"/>
      <c r="F161" s="197" t="s">
        <v>979</v>
      </c>
      <c r="G161" s="39"/>
      <c r="H161" s="39"/>
      <c r="I161" s="198"/>
      <c r="J161" s="39"/>
      <c r="K161" s="39"/>
      <c r="L161" s="42"/>
      <c r="M161" s="199"/>
      <c r="N161" s="200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161</v>
      </c>
      <c r="AU161" s="20" t="s">
        <v>159</v>
      </c>
    </row>
    <row r="162" spans="1:65" s="2" customFormat="1" ht="16.5" customHeight="1">
      <c r="A162" s="37"/>
      <c r="B162" s="38"/>
      <c r="C162" s="182" t="s">
        <v>435</v>
      </c>
      <c r="D162" s="182" t="s">
        <v>154</v>
      </c>
      <c r="E162" s="183" t="s">
        <v>981</v>
      </c>
      <c r="F162" s="184" t="s">
        <v>982</v>
      </c>
      <c r="G162" s="185" t="s">
        <v>970</v>
      </c>
      <c r="H162" s="186">
        <v>4</v>
      </c>
      <c r="I162" s="187"/>
      <c r="J162" s="188">
        <f>ROUND(I162*H162,2)</f>
        <v>0</v>
      </c>
      <c r="K162" s="189"/>
      <c r="L162" s="42"/>
      <c r="M162" s="190" t="s">
        <v>19</v>
      </c>
      <c r="N162" s="191" t="s">
        <v>41</v>
      </c>
      <c r="O162" s="67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4" t="s">
        <v>623</v>
      </c>
      <c r="AT162" s="194" t="s">
        <v>154</v>
      </c>
      <c r="AU162" s="194" t="s">
        <v>159</v>
      </c>
      <c r="AY162" s="20" t="s">
        <v>150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20" t="s">
        <v>77</v>
      </c>
      <c r="BK162" s="195">
        <f>ROUND(I162*H162,2)</f>
        <v>0</v>
      </c>
      <c r="BL162" s="20" t="s">
        <v>623</v>
      </c>
      <c r="BM162" s="194" t="s">
        <v>983</v>
      </c>
    </row>
    <row r="163" spans="1:47" s="2" customFormat="1" ht="12">
      <c r="A163" s="37"/>
      <c r="B163" s="38"/>
      <c r="C163" s="39"/>
      <c r="D163" s="196" t="s">
        <v>161</v>
      </c>
      <c r="E163" s="39"/>
      <c r="F163" s="197" t="s">
        <v>982</v>
      </c>
      <c r="G163" s="39"/>
      <c r="H163" s="39"/>
      <c r="I163" s="198"/>
      <c r="J163" s="39"/>
      <c r="K163" s="39"/>
      <c r="L163" s="42"/>
      <c r="M163" s="199"/>
      <c r="N163" s="200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161</v>
      </c>
      <c r="AU163" s="20" t="s">
        <v>159</v>
      </c>
    </row>
    <row r="164" spans="1:65" s="2" customFormat="1" ht="21.75" customHeight="1">
      <c r="A164" s="37"/>
      <c r="B164" s="38"/>
      <c r="C164" s="182" t="s">
        <v>443</v>
      </c>
      <c r="D164" s="182" t="s">
        <v>154</v>
      </c>
      <c r="E164" s="183" t="s">
        <v>984</v>
      </c>
      <c r="F164" s="184" t="s">
        <v>985</v>
      </c>
      <c r="G164" s="185" t="s">
        <v>970</v>
      </c>
      <c r="H164" s="186">
        <v>4</v>
      </c>
      <c r="I164" s="187"/>
      <c r="J164" s="188">
        <f>ROUND(I164*H164,2)</f>
        <v>0</v>
      </c>
      <c r="K164" s="189"/>
      <c r="L164" s="42"/>
      <c r="M164" s="190" t="s">
        <v>19</v>
      </c>
      <c r="N164" s="191" t="s">
        <v>41</v>
      </c>
      <c r="O164" s="67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4" t="s">
        <v>623</v>
      </c>
      <c r="AT164" s="194" t="s">
        <v>154</v>
      </c>
      <c r="AU164" s="194" t="s">
        <v>159</v>
      </c>
      <c r="AY164" s="20" t="s">
        <v>150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20" t="s">
        <v>77</v>
      </c>
      <c r="BK164" s="195">
        <f>ROUND(I164*H164,2)</f>
        <v>0</v>
      </c>
      <c r="BL164" s="20" t="s">
        <v>623</v>
      </c>
      <c r="BM164" s="194" t="s">
        <v>986</v>
      </c>
    </row>
    <row r="165" spans="1:47" s="2" customFormat="1" ht="12">
      <c r="A165" s="37"/>
      <c r="B165" s="38"/>
      <c r="C165" s="39"/>
      <c r="D165" s="196" t="s">
        <v>161</v>
      </c>
      <c r="E165" s="39"/>
      <c r="F165" s="197" t="s">
        <v>985</v>
      </c>
      <c r="G165" s="39"/>
      <c r="H165" s="39"/>
      <c r="I165" s="198"/>
      <c r="J165" s="39"/>
      <c r="K165" s="39"/>
      <c r="L165" s="42"/>
      <c r="M165" s="199"/>
      <c r="N165" s="200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161</v>
      </c>
      <c r="AU165" s="20" t="s">
        <v>159</v>
      </c>
    </row>
    <row r="166" spans="2:63" s="12" customFormat="1" ht="20.85" customHeight="1">
      <c r="B166" s="166"/>
      <c r="C166" s="167"/>
      <c r="D166" s="168" t="s">
        <v>69</v>
      </c>
      <c r="E166" s="180" t="s">
        <v>987</v>
      </c>
      <c r="F166" s="180" t="s">
        <v>988</v>
      </c>
      <c r="G166" s="167"/>
      <c r="H166" s="167"/>
      <c r="I166" s="170"/>
      <c r="J166" s="181">
        <f>BK166</f>
        <v>0</v>
      </c>
      <c r="K166" s="167"/>
      <c r="L166" s="172"/>
      <c r="M166" s="173"/>
      <c r="N166" s="174"/>
      <c r="O166" s="174"/>
      <c r="P166" s="175">
        <f>SUM(P167:P174)</f>
        <v>0</v>
      </c>
      <c r="Q166" s="174"/>
      <c r="R166" s="175">
        <f>SUM(R167:R174)</f>
        <v>0</v>
      </c>
      <c r="S166" s="174"/>
      <c r="T166" s="176">
        <f>SUM(T167:T174)</f>
        <v>0</v>
      </c>
      <c r="AR166" s="177" t="s">
        <v>158</v>
      </c>
      <c r="AT166" s="178" t="s">
        <v>69</v>
      </c>
      <c r="AU166" s="178" t="s">
        <v>79</v>
      </c>
      <c r="AY166" s="177" t="s">
        <v>150</v>
      </c>
      <c r="BK166" s="179">
        <f>SUM(BK167:BK174)</f>
        <v>0</v>
      </c>
    </row>
    <row r="167" spans="1:65" s="2" customFormat="1" ht="16.5" customHeight="1">
      <c r="A167" s="37"/>
      <c r="B167" s="38"/>
      <c r="C167" s="182" t="s">
        <v>348</v>
      </c>
      <c r="D167" s="182" t="s">
        <v>154</v>
      </c>
      <c r="E167" s="183" t="s">
        <v>988</v>
      </c>
      <c r="F167" s="184" t="s">
        <v>989</v>
      </c>
      <c r="G167" s="185" t="s">
        <v>446</v>
      </c>
      <c r="H167" s="186">
        <v>50</v>
      </c>
      <c r="I167" s="187"/>
      <c r="J167" s="188">
        <f>ROUND(I167*H167,2)</f>
        <v>0</v>
      </c>
      <c r="K167" s="189"/>
      <c r="L167" s="42"/>
      <c r="M167" s="190" t="s">
        <v>19</v>
      </c>
      <c r="N167" s="191" t="s">
        <v>41</v>
      </c>
      <c r="O167" s="67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4" t="s">
        <v>623</v>
      </c>
      <c r="AT167" s="194" t="s">
        <v>154</v>
      </c>
      <c r="AU167" s="194" t="s">
        <v>159</v>
      </c>
      <c r="AY167" s="20" t="s">
        <v>150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20" t="s">
        <v>77</v>
      </c>
      <c r="BK167" s="195">
        <f>ROUND(I167*H167,2)</f>
        <v>0</v>
      </c>
      <c r="BL167" s="20" t="s">
        <v>623</v>
      </c>
      <c r="BM167" s="194" t="s">
        <v>990</v>
      </c>
    </row>
    <row r="168" spans="1:47" s="2" customFormat="1" ht="12">
      <c r="A168" s="37"/>
      <c r="B168" s="38"/>
      <c r="C168" s="39"/>
      <c r="D168" s="196" t="s">
        <v>161</v>
      </c>
      <c r="E168" s="39"/>
      <c r="F168" s="197" t="s">
        <v>989</v>
      </c>
      <c r="G168" s="39"/>
      <c r="H168" s="39"/>
      <c r="I168" s="198"/>
      <c r="J168" s="39"/>
      <c r="K168" s="39"/>
      <c r="L168" s="42"/>
      <c r="M168" s="199"/>
      <c r="N168" s="200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161</v>
      </c>
      <c r="AU168" s="20" t="s">
        <v>159</v>
      </c>
    </row>
    <row r="169" spans="1:65" s="2" customFormat="1" ht="16.5" customHeight="1">
      <c r="A169" s="37"/>
      <c r="B169" s="38"/>
      <c r="C169" s="182" t="s">
        <v>355</v>
      </c>
      <c r="D169" s="182" t="s">
        <v>154</v>
      </c>
      <c r="E169" s="183" t="s">
        <v>991</v>
      </c>
      <c r="F169" s="184" t="s">
        <v>992</v>
      </c>
      <c r="G169" s="185" t="s">
        <v>446</v>
      </c>
      <c r="H169" s="186">
        <v>60</v>
      </c>
      <c r="I169" s="187"/>
      <c r="J169" s="188">
        <f>ROUND(I169*H169,2)</f>
        <v>0</v>
      </c>
      <c r="K169" s="189"/>
      <c r="L169" s="42"/>
      <c r="M169" s="190" t="s">
        <v>19</v>
      </c>
      <c r="N169" s="191" t="s">
        <v>41</v>
      </c>
      <c r="O169" s="67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4" t="s">
        <v>623</v>
      </c>
      <c r="AT169" s="194" t="s">
        <v>154</v>
      </c>
      <c r="AU169" s="194" t="s">
        <v>159</v>
      </c>
      <c r="AY169" s="20" t="s">
        <v>150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20" t="s">
        <v>77</v>
      </c>
      <c r="BK169" s="195">
        <f>ROUND(I169*H169,2)</f>
        <v>0</v>
      </c>
      <c r="BL169" s="20" t="s">
        <v>623</v>
      </c>
      <c r="BM169" s="194" t="s">
        <v>993</v>
      </c>
    </row>
    <row r="170" spans="1:47" s="2" customFormat="1" ht="12">
      <c r="A170" s="37"/>
      <c r="B170" s="38"/>
      <c r="C170" s="39"/>
      <c r="D170" s="196" t="s">
        <v>161</v>
      </c>
      <c r="E170" s="39"/>
      <c r="F170" s="197" t="s">
        <v>992</v>
      </c>
      <c r="G170" s="39"/>
      <c r="H170" s="39"/>
      <c r="I170" s="198"/>
      <c r="J170" s="39"/>
      <c r="K170" s="39"/>
      <c r="L170" s="42"/>
      <c r="M170" s="199"/>
      <c r="N170" s="200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161</v>
      </c>
      <c r="AU170" s="20" t="s">
        <v>159</v>
      </c>
    </row>
    <row r="171" spans="1:65" s="2" customFormat="1" ht="16.5" customHeight="1">
      <c r="A171" s="37"/>
      <c r="B171" s="38"/>
      <c r="C171" s="182" t="s">
        <v>203</v>
      </c>
      <c r="D171" s="182" t="s">
        <v>154</v>
      </c>
      <c r="E171" s="183" t="s">
        <v>994</v>
      </c>
      <c r="F171" s="184" t="s">
        <v>995</v>
      </c>
      <c r="G171" s="185" t="s">
        <v>891</v>
      </c>
      <c r="H171" s="186">
        <v>2</v>
      </c>
      <c r="I171" s="187"/>
      <c r="J171" s="188">
        <f>ROUND(I171*H171,2)</f>
        <v>0</v>
      </c>
      <c r="K171" s="189"/>
      <c r="L171" s="42"/>
      <c r="M171" s="190" t="s">
        <v>19</v>
      </c>
      <c r="N171" s="191" t="s">
        <v>41</v>
      </c>
      <c r="O171" s="67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4" t="s">
        <v>623</v>
      </c>
      <c r="AT171" s="194" t="s">
        <v>154</v>
      </c>
      <c r="AU171" s="194" t="s">
        <v>159</v>
      </c>
      <c r="AY171" s="20" t="s">
        <v>150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20" t="s">
        <v>77</v>
      </c>
      <c r="BK171" s="195">
        <f>ROUND(I171*H171,2)</f>
        <v>0</v>
      </c>
      <c r="BL171" s="20" t="s">
        <v>623</v>
      </c>
      <c r="BM171" s="194" t="s">
        <v>996</v>
      </c>
    </row>
    <row r="172" spans="1:47" s="2" customFormat="1" ht="12">
      <c r="A172" s="37"/>
      <c r="B172" s="38"/>
      <c r="C172" s="39"/>
      <c r="D172" s="196" t="s">
        <v>161</v>
      </c>
      <c r="E172" s="39"/>
      <c r="F172" s="197" t="s">
        <v>995</v>
      </c>
      <c r="G172" s="39"/>
      <c r="H172" s="39"/>
      <c r="I172" s="198"/>
      <c r="J172" s="39"/>
      <c r="K172" s="39"/>
      <c r="L172" s="42"/>
      <c r="M172" s="199"/>
      <c r="N172" s="200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20" t="s">
        <v>161</v>
      </c>
      <c r="AU172" s="20" t="s">
        <v>159</v>
      </c>
    </row>
    <row r="173" spans="1:65" s="2" customFormat="1" ht="16.5" customHeight="1">
      <c r="A173" s="37"/>
      <c r="B173" s="38"/>
      <c r="C173" s="182" t="s">
        <v>370</v>
      </c>
      <c r="D173" s="182" t="s">
        <v>154</v>
      </c>
      <c r="E173" s="183" t="s">
        <v>997</v>
      </c>
      <c r="F173" s="184" t="s">
        <v>998</v>
      </c>
      <c r="G173" s="185" t="s">
        <v>446</v>
      </c>
      <c r="H173" s="186">
        <v>110</v>
      </c>
      <c r="I173" s="187"/>
      <c r="J173" s="188">
        <f>ROUND(I173*H173,2)</f>
        <v>0</v>
      </c>
      <c r="K173" s="189"/>
      <c r="L173" s="42"/>
      <c r="M173" s="190" t="s">
        <v>19</v>
      </c>
      <c r="N173" s="191" t="s">
        <v>41</v>
      </c>
      <c r="O173" s="67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4" t="s">
        <v>623</v>
      </c>
      <c r="AT173" s="194" t="s">
        <v>154</v>
      </c>
      <c r="AU173" s="194" t="s">
        <v>159</v>
      </c>
      <c r="AY173" s="20" t="s">
        <v>150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20" t="s">
        <v>77</v>
      </c>
      <c r="BK173" s="195">
        <f>ROUND(I173*H173,2)</f>
        <v>0</v>
      </c>
      <c r="BL173" s="20" t="s">
        <v>623</v>
      </c>
      <c r="BM173" s="194" t="s">
        <v>999</v>
      </c>
    </row>
    <row r="174" spans="1:47" s="2" customFormat="1" ht="12">
      <c r="A174" s="37"/>
      <c r="B174" s="38"/>
      <c r="C174" s="39"/>
      <c r="D174" s="196" t="s">
        <v>161</v>
      </c>
      <c r="E174" s="39"/>
      <c r="F174" s="197" t="s">
        <v>998</v>
      </c>
      <c r="G174" s="39"/>
      <c r="H174" s="39"/>
      <c r="I174" s="198"/>
      <c r="J174" s="39"/>
      <c r="K174" s="39"/>
      <c r="L174" s="42"/>
      <c r="M174" s="199"/>
      <c r="N174" s="200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161</v>
      </c>
      <c r="AU174" s="20" t="s">
        <v>159</v>
      </c>
    </row>
    <row r="175" spans="2:63" s="12" customFormat="1" ht="20.85" customHeight="1">
      <c r="B175" s="166"/>
      <c r="C175" s="167"/>
      <c r="D175" s="168" t="s">
        <v>69</v>
      </c>
      <c r="E175" s="180" t="s">
        <v>1000</v>
      </c>
      <c r="F175" s="180" t="s">
        <v>800</v>
      </c>
      <c r="G175" s="167"/>
      <c r="H175" s="167"/>
      <c r="I175" s="170"/>
      <c r="J175" s="181">
        <f>BK175</f>
        <v>0</v>
      </c>
      <c r="K175" s="167"/>
      <c r="L175" s="172"/>
      <c r="M175" s="173"/>
      <c r="N175" s="174"/>
      <c r="O175" s="174"/>
      <c r="P175" s="175">
        <f>SUM(P176:P177)</f>
        <v>0</v>
      </c>
      <c r="Q175" s="174"/>
      <c r="R175" s="175">
        <f>SUM(R176:R177)</f>
        <v>0</v>
      </c>
      <c r="S175" s="174"/>
      <c r="T175" s="176">
        <f>SUM(T176:T177)</f>
        <v>0</v>
      </c>
      <c r="AR175" s="177" t="s">
        <v>158</v>
      </c>
      <c r="AT175" s="178" t="s">
        <v>69</v>
      </c>
      <c r="AU175" s="178" t="s">
        <v>79</v>
      </c>
      <c r="AY175" s="177" t="s">
        <v>150</v>
      </c>
      <c r="BK175" s="179">
        <f>SUM(BK176:BK177)</f>
        <v>0</v>
      </c>
    </row>
    <row r="176" spans="1:65" s="2" customFormat="1" ht="16.5" customHeight="1">
      <c r="A176" s="37"/>
      <c r="B176" s="38"/>
      <c r="C176" s="182" t="s">
        <v>380</v>
      </c>
      <c r="D176" s="182" t="s">
        <v>154</v>
      </c>
      <c r="E176" s="183" t="s">
        <v>800</v>
      </c>
      <c r="F176" s="184" t="s">
        <v>1001</v>
      </c>
      <c r="G176" s="185" t="s">
        <v>157</v>
      </c>
      <c r="H176" s="186">
        <v>10</v>
      </c>
      <c r="I176" s="187"/>
      <c r="J176" s="188">
        <f>ROUND(I176*H176,2)</f>
        <v>0</v>
      </c>
      <c r="K176" s="189"/>
      <c r="L176" s="42"/>
      <c r="M176" s="190" t="s">
        <v>19</v>
      </c>
      <c r="N176" s="191" t="s">
        <v>41</v>
      </c>
      <c r="O176" s="67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4" t="s">
        <v>623</v>
      </c>
      <c r="AT176" s="194" t="s">
        <v>154</v>
      </c>
      <c r="AU176" s="194" t="s">
        <v>159</v>
      </c>
      <c r="AY176" s="20" t="s">
        <v>150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20" t="s">
        <v>77</v>
      </c>
      <c r="BK176" s="195">
        <f>ROUND(I176*H176,2)</f>
        <v>0</v>
      </c>
      <c r="BL176" s="20" t="s">
        <v>623</v>
      </c>
      <c r="BM176" s="194" t="s">
        <v>1002</v>
      </c>
    </row>
    <row r="177" spans="1:47" s="2" customFormat="1" ht="12">
      <c r="A177" s="37"/>
      <c r="B177" s="38"/>
      <c r="C177" s="39"/>
      <c r="D177" s="196" t="s">
        <v>161</v>
      </c>
      <c r="E177" s="39"/>
      <c r="F177" s="197" t="s">
        <v>1001</v>
      </c>
      <c r="G177" s="39"/>
      <c r="H177" s="39"/>
      <c r="I177" s="198"/>
      <c r="J177" s="39"/>
      <c r="K177" s="39"/>
      <c r="L177" s="42"/>
      <c r="M177" s="260"/>
      <c r="N177" s="261"/>
      <c r="O177" s="262"/>
      <c r="P177" s="262"/>
      <c r="Q177" s="262"/>
      <c r="R177" s="262"/>
      <c r="S177" s="262"/>
      <c r="T177" s="263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161</v>
      </c>
      <c r="AU177" s="20" t="s">
        <v>159</v>
      </c>
    </row>
    <row r="178" spans="1:31" s="2" customFormat="1" ht="6.95" customHeight="1">
      <c r="A178" s="37"/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42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sheetProtection algorithmName="SHA-512" hashValue="hWY7wuoLrua/6YS+XWPn8ILvpqVH6nCo3dCMJwESynS3CsbmTxVdHIITEKXjlUB+xKm1GgsP2lgAuhHhVPhfrQ==" saltValue="tWLJQsMw050C9aMNNFEzUHaLrfPBQugJ1/aXZQpiVJiL7rRCXaabE2YGEA8Nj6C98gSkPPSeClOwlXFrdpxKVA==" spinCount="100000" sheet="1" objects="1" scenarios="1" formatColumns="0" formatRows="0" autoFilter="0"/>
  <autoFilter ref="C93:K177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" t="s">
        <v>94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8" t="str">
        <f>'Rekapitulace stavby'!K6</f>
        <v>Stavební úpravy dílen v ZŠ Lískovec</v>
      </c>
      <c r="F7" s="399"/>
      <c r="G7" s="399"/>
      <c r="H7" s="399"/>
      <c r="L7" s="23"/>
    </row>
    <row r="8" spans="1:31" s="2" customFormat="1" ht="12" customHeight="1">
      <c r="A8" s="37"/>
      <c r="B8" s="42"/>
      <c r="C8" s="37"/>
      <c r="D8" s="115" t="s">
        <v>96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0" t="s">
        <v>1003</v>
      </c>
      <c r="F9" s="401"/>
      <c r="G9" s="401"/>
      <c r="H9" s="401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13. 3. 2024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2" t="str">
        <f>'Rekapitulace stavby'!E14</f>
        <v>Vyplň údaj</v>
      </c>
      <c r="F18" s="403"/>
      <c r="G18" s="403"/>
      <c r="H18" s="403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19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27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33</v>
      </c>
      <c r="E23" s="37"/>
      <c r="F23" s="37"/>
      <c r="G23" s="37"/>
      <c r="H23" s="37"/>
      <c r="I23" s="115" t="s">
        <v>26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27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404" t="s">
        <v>19</v>
      </c>
      <c r="F27" s="404"/>
      <c r="G27" s="404"/>
      <c r="H27" s="404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36</v>
      </c>
      <c r="E30" s="37"/>
      <c r="F30" s="37"/>
      <c r="G30" s="37"/>
      <c r="H30" s="37"/>
      <c r="I30" s="37"/>
      <c r="J30" s="123">
        <f>ROUND(J82,2)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38</v>
      </c>
      <c r="G32" s="37"/>
      <c r="H32" s="37"/>
      <c r="I32" s="124" t="s">
        <v>37</v>
      </c>
      <c r="J32" s="124" t="s">
        <v>39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40</v>
      </c>
      <c r="E33" s="115" t="s">
        <v>41</v>
      </c>
      <c r="F33" s="126">
        <f>ROUND((SUM(BE82:BE91)),2)</f>
        <v>0</v>
      </c>
      <c r="G33" s="37"/>
      <c r="H33" s="37"/>
      <c r="I33" s="127">
        <v>0.21</v>
      </c>
      <c r="J33" s="126">
        <f>ROUND(((SUM(BE82:BE91))*I33),2)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42</v>
      </c>
      <c r="F34" s="126">
        <f>ROUND((SUM(BF82:BF91)),2)</f>
        <v>0</v>
      </c>
      <c r="G34" s="37"/>
      <c r="H34" s="37"/>
      <c r="I34" s="127">
        <v>0.15</v>
      </c>
      <c r="J34" s="126">
        <f>ROUND(((SUM(BF82:BF91))*I34),2)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43</v>
      </c>
      <c r="F35" s="126">
        <f>ROUND((SUM(BG82:BG91)),2)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44</v>
      </c>
      <c r="F36" s="126">
        <f>ROUND((SUM(BH82:BH91)),2)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ROUND((SUM(BI82:BI91)),2)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46</v>
      </c>
      <c r="E39" s="130"/>
      <c r="F39" s="130"/>
      <c r="G39" s="131" t="s">
        <v>47</v>
      </c>
      <c r="H39" s="132" t="s">
        <v>48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6" t="str">
        <f>E7</f>
        <v>Stavební úpravy dílen v ZŠ Lískovec</v>
      </c>
      <c r="F48" s="397"/>
      <c r="G48" s="397"/>
      <c r="H48" s="397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84" t="str">
        <f>E9</f>
        <v>VON - Vedlejší a ostatní náklady</v>
      </c>
      <c r="F50" s="395"/>
      <c r="G50" s="395"/>
      <c r="H50" s="395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ZŠ a MŠ Lískovec, K Sedlištím 320,738 01 FM</v>
      </c>
      <c r="G52" s="39"/>
      <c r="H52" s="39"/>
      <c r="I52" s="32" t="s">
        <v>23</v>
      </c>
      <c r="J52" s="62" t="str">
        <f>IF(J12="","",J12)</f>
        <v>13. 3. 2024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 xml:space="preserve"> 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99</v>
      </c>
      <c r="D57" s="140"/>
      <c r="E57" s="140"/>
      <c r="F57" s="140"/>
      <c r="G57" s="140"/>
      <c r="H57" s="140"/>
      <c r="I57" s="140"/>
      <c r="J57" s="141" t="s">
        <v>100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68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3"/>
      <c r="C60" s="144"/>
      <c r="D60" s="145" t="s">
        <v>1004</v>
      </c>
      <c r="E60" s="146"/>
      <c r="F60" s="146"/>
      <c r="G60" s="146"/>
      <c r="H60" s="146"/>
      <c r="I60" s="146"/>
      <c r="J60" s="147">
        <f>J83</f>
        <v>0</v>
      </c>
      <c r="K60" s="144"/>
      <c r="L60" s="148"/>
    </row>
    <row r="61" spans="2:12" s="10" customFormat="1" ht="19.9" customHeight="1">
      <c r="B61" s="149"/>
      <c r="C61" s="100"/>
      <c r="D61" s="150" t="s">
        <v>1005</v>
      </c>
      <c r="E61" s="151"/>
      <c r="F61" s="151"/>
      <c r="G61" s="151"/>
      <c r="H61" s="151"/>
      <c r="I61" s="151"/>
      <c r="J61" s="152">
        <f>J84</f>
        <v>0</v>
      </c>
      <c r="K61" s="100"/>
      <c r="L61" s="153"/>
    </row>
    <row r="62" spans="2:12" s="10" customFormat="1" ht="19.9" customHeight="1">
      <c r="B62" s="149"/>
      <c r="C62" s="100"/>
      <c r="D62" s="150" t="s">
        <v>1006</v>
      </c>
      <c r="E62" s="151"/>
      <c r="F62" s="151"/>
      <c r="G62" s="151"/>
      <c r="H62" s="151"/>
      <c r="I62" s="151"/>
      <c r="J62" s="152">
        <f>J88</f>
        <v>0</v>
      </c>
      <c r="K62" s="100"/>
      <c r="L62" s="153"/>
    </row>
    <row r="63" spans="1:31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6" t="s">
        <v>135</v>
      </c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16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96" t="str">
        <f>E7</f>
        <v>Stavební úpravy dílen v ZŠ Lískovec</v>
      </c>
      <c r="F72" s="397"/>
      <c r="G72" s="397"/>
      <c r="H72" s="397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96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4" t="str">
        <f>E9</f>
        <v>VON - Vedlejší a ostatní náklady</v>
      </c>
      <c r="F74" s="395"/>
      <c r="G74" s="395"/>
      <c r="H74" s="395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21</v>
      </c>
      <c r="D76" s="39"/>
      <c r="E76" s="39"/>
      <c r="F76" s="30" t="str">
        <f>F12</f>
        <v>ZŠ a MŠ Lískovec, K Sedlištím 320,738 01 FM</v>
      </c>
      <c r="G76" s="39"/>
      <c r="H76" s="39"/>
      <c r="I76" s="32" t="s">
        <v>23</v>
      </c>
      <c r="J76" s="62" t="str">
        <f>IF(J12="","",J12)</f>
        <v>13. 3. 2024</v>
      </c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2" t="s">
        <v>25</v>
      </c>
      <c r="D78" s="39"/>
      <c r="E78" s="39"/>
      <c r="F78" s="30" t="str">
        <f>E15</f>
        <v xml:space="preserve"> </v>
      </c>
      <c r="G78" s="39"/>
      <c r="H78" s="39"/>
      <c r="I78" s="32" t="s">
        <v>31</v>
      </c>
      <c r="J78" s="35" t="str">
        <f>E21</f>
        <v xml:space="preserve"> 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2" t="s">
        <v>29</v>
      </c>
      <c r="D79" s="39"/>
      <c r="E79" s="39"/>
      <c r="F79" s="30" t="str">
        <f>IF(E18="","",E18)</f>
        <v>Vyplň údaj</v>
      </c>
      <c r="G79" s="39"/>
      <c r="H79" s="39"/>
      <c r="I79" s="32" t="s">
        <v>33</v>
      </c>
      <c r="J79" s="35" t="str">
        <f>E24</f>
        <v xml:space="preserve"> 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54"/>
      <c r="B81" s="155"/>
      <c r="C81" s="156" t="s">
        <v>136</v>
      </c>
      <c r="D81" s="157" t="s">
        <v>55</v>
      </c>
      <c r="E81" s="157" t="s">
        <v>51</v>
      </c>
      <c r="F81" s="157" t="s">
        <v>52</v>
      </c>
      <c r="G81" s="157" t="s">
        <v>137</v>
      </c>
      <c r="H81" s="157" t="s">
        <v>138</v>
      </c>
      <c r="I81" s="157" t="s">
        <v>139</v>
      </c>
      <c r="J81" s="158" t="s">
        <v>100</v>
      </c>
      <c r="K81" s="159" t="s">
        <v>140</v>
      </c>
      <c r="L81" s="160"/>
      <c r="M81" s="71" t="s">
        <v>19</v>
      </c>
      <c r="N81" s="72" t="s">
        <v>40</v>
      </c>
      <c r="O81" s="72" t="s">
        <v>141</v>
      </c>
      <c r="P81" s="72" t="s">
        <v>142</v>
      </c>
      <c r="Q81" s="72" t="s">
        <v>143</v>
      </c>
      <c r="R81" s="72" t="s">
        <v>144</v>
      </c>
      <c r="S81" s="72" t="s">
        <v>145</v>
      </c>
      <c r="T81" s="73" t="s">
        <v>146</v>
      </c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</row>
    <row r="82" spans="1:63" s="2" customFormat="1" ht="22.9" customHeight="1">
      <c r="A82" s="37"/>
      <c r="B82" s="38"/>
      <c r="C82" s="78" t="s">
        <v>147</v>
      </c>
      <c r="D82" s="39"/>
      <c r="E82" s="39"/>
      <c r="F82" s="39"/>
      <c r="G82" s="39"/>
      <c r="H82" s="39"/>
      <c r="I82" s="39"/>
      <c r="J82" s="161">
        <f>BK82</f>
        <v>0</v>
      </c>
      <c r="K82" s="39"/>
      <c r="L82" s="42"/>
      <c r="M82" s="74"/>
      <c r="N82" s="162"/>
      <c r="O82" s="75"/>
      <c r="P82" s="163">
        <f>P83</f>
        <v>0</v>
      </c>
      <c r="Q82" s="75"/>
      <c r="R82" s="163">
        <f>R83</f>
        <v>0</v>
      </c>
      <c r="S82" s="75"/>
      <c r="T82" s="164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20" t="s">
        <v>69</v>
      </c>
      <c r="AU82" s="20" t="s">
        <v>101</v>
      </c>
      <c r="BK82" s="165">
        <f>BK83</f>
        <v>0</v>
      </c>
    </row>
    <row r="83" spans="2:63" s="12" customFormat="1" ht="25.9" customHeight="1">
      <c r="B83" s="166"/>
      <c r="C83" s="167"/>
      <c r="D83" s="168" t="s">
        <v>69</v>
      </c>
      <c r="E83" s="169" t="s">
        <v>1007</v>
      </c>
      <c r="F83" s="169" t="s">
        <v>1008</v>
      </c>
      <c r="G83" s="167"/>
      <c r="H83" s="167"/>
      <c r="I83" s="170"/>
      <c r="J83" s="171">
        <f>BK83</f>
        <v>0</v>
      </c>
      <c r="K83" s="167"/>
      <c r="L83" s="172"/>
      <c r="M83" s="173"/>
      <c r="N83" s="174"/>
      <c r="O83" s="174"/>
      <c r="P83" s="175">
        <f>P84+P88</f>
        <v>0</v>
      </c>
      <c r="Q83" s="174"/>
      <c r="R83" s="175">
        <f>R84+R88</f>
        <v>0</v>
      </c>
      <c r="S83" s="174"/>
      <c r="T83" s="176">
        <f>T84+T88</f>
        <v>0</v>
      </c>
      <c r="AR83" s="177" t="s">
        <v>188</v>
      </c>
      <c r="AT83" s="178" t="s">
        <v>69</v>
      </c>
      <c r="AU83" s="178" t="s">
        <v>70</v>
      </c>
      <c r="AY83" s="177" t="s">
        <v>150</v>
      </c>
      <c r="BK83" s="179">
        <f>BK84+BK88</f>
        <v>0</v>
      </c>
    </row>
    <row r="84" spans="2:63" s="12" customFormat="1" ht="22.9" customHeight="1">
      <c r="B84" s="166"/>
      <c r="C84" s="167"/>
      <c r="D84" s="168" t="s">
        <v>69</v>
      </c>
      <c r="E84" s="180" t="s">
        <v>1009</v>
      </c>
      <c r="F84" s="180" t="s">
        <v>1010</v>
      </c>
      <c r="G84" s="167"/>
      <c r="H84" s="167"/>
      <c r="I84" s="170"/>
      <c r="J84" s="181">
        <f>BK84</f>
        <v>0</v>
      </c>
      <c r="K84" s="167"/>
      <c r="L84" s="172"/>
      <c r="M84" s="173"/>
      <c r="N84" s="174"/>
      <c r="O84" s="174"/>
      <c r="P84" s="175">
        <f>SUM(P85:P87)</f>
        <v>0</v>
      </c>
      <c r="Q84" s="174"/>
      <c r="R84" s="175">
        <f>SUM(R85:R87)</f>
        <v>0</v>
      </c>
      <c r="S84" s="174"/>
      <c r="T84" s="176">
        <f>SUM(T85:T87)</f>
        <v>0</v>
      </c>
      <c r="AR84" s="177" t="s">
        <v>188</v>
      </c>
      <c r="AT84" s="178" t="s">
        <v>69</v>
      </c>
      <c r="AU84" s="178" t="s">
        <v>77</v>
      </c>
      <c r="AY84" s="177" t="s">
        <v>150</v>
      </c>
      <c r="BK84" s="179">
        <f>SUM(BK85:BK87)</f>
        <v>0</v>
      </c>
    </row>
    <row r="85" spans="1:65" s="2" customFormat="1" ht="16.5" customHeight="1">
      <c r="A85" s="37"/>
      <c r="B85" s="38"/>
      <c r="C85" s="182" t="s">
        <v>77</v>
      </c>
      <c r="D85" s="182" t="s">
        <v>154</v>
      </c>
      <c r="E85" s="183" t="s">
        <v>1011</v>
      </c>
      <c r="F85" s="184" t="s">
        <v>1010</v>
      </c>
      <c r="G85" s="185" t="s">
        <v>804</v>
      </c>
      <c r="H85" s="186">
        <v>1</v>
      </c>
      <c r="I85" s="187"/>
      <c r="J85" s="188">
        <f>ROUND(I85*H85,2)</f>
        <v>0</v>
      </c>
      <c r="K85" s="189"/>
      <c r="L85" s="42"/>
      <c r="M85" s="190" t="s">
        <v>19</v>
      </c>
      <c r="N85" s="191" t="s">
        <v>41</v>
      </c>
      <c r="O85" s="67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94" t="s">
        <v>1012</v>
      </c>
      <c r="AT85" s="194" t="s">
        <v>154</v>
      </c>
      <c r="AU85" s="194" t="s">
        <v>79</v>
      </c>
      <c r="AY85" s="20" t="s">
        <v>150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0" t="s">
        <v>77</v>
      </c>
      <c r="BK85" s="195">
        <f>ROUND(I85*H85,2)</f>
        <v>0</v>
      </c>
      <c r="BL85" s="20" t="s">
        <v>1012</v>
      </c>
      <c r="BM85" s="194" t="s">
        <v>1013</v>
      </c>
    </row>
    <row r="86" spans="1:47" s="2" customFormat="1" ht="12">
      <c r="A86" s="37"/>
      <c r="B86" s="38"/>
      <c r="C86" s="39"/>
      <c r="D86" s="196" t="s">
        <v>161</v>
      </c>
      <c r="E86" s="39"/>
      <c r="F86" s="197" t="s">
        <v>1010</v>
      </c>
      <c r="G86" s="39"/>
      <c r="H86" s="39"/>
      <c r="I86" s="198"/>
      <c r="J86" s="39"/>
      <c r="K86" s="39"/>
      <c r="L86" s="42"/>
      <c r="M86" s="199"/>
      <c r="N86" s="200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20" t="s">
        <v>161</v>
      </c>
      <c r="AU86" s="20" t="s">
        <v>79</v>
      </c>
    </row>
    <row r="87" spans="2:51" s="13" customFormat="1" ht="12">
      <c r="B87" s="203"/>
      <c r="C87" s="204"/>
      <c r="D87" s="196" t="s">
        <v>165</v>
      </c>
      <c r="E87" s="205" t="s">
        <v>19</v>
      </c>
      <c r="F87" s="206" t="s">
        <v>1014</v>
      </c>
      <c r="G87" s="204"/>
      <c r="H87" s="207">
        <v>1</v>
      </c>
      <c r="I87" s="208"/>
      <c r="J87" s="204"/>
      <c r="K87" s="204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165</v>
      </c>
      <c r="AU87" s="213" t="s">
        <v>79</v>
      </c>
      <c r="AV87" s="13" t="s">
        <v>79</v>
      </c>
      <c r="AW87" s="13" t="s">
        <v>32</v>
      </c>
      <c r="AX87" s="13" t="s">
        <v>77</v>
      </c>
      <c r="AY87" s="213" t="s">
        <v>150</v>
      </c>
    </row>
    <row r="88" spans="2:63" s="12" customFormat="1" ht="22.9" customHeight="1">
      <c r="B88" s="166"/>
      <c r="C88" s="167"/>
      <c r="D88" s="168" t="s">
        <v>69</v>
      </c>
      <c r="E88" s="180" t="s">
        <v>1015</v>
      </c>
      <c r="F88" s="180" t="s">
        <v>1016</v>
      </c>
      <c r="G88" s="167"/>
      <c r="H88" s="167"/>
      <c r="I88" s="170"/>
      <c r="J88" s="181">
        <f>BK88</f>
        <v>0</v>
      </c>
      <c r="K88" s="167"/>
      <c r="L88" s="172"/>
      <c r="M88" s="173"/>
      <c r="N88" s="174"/>
      <c r="O88" s="174"/>
      <c r="P88" s="175">
        <f>SUM(P89:P91)</f>
        <v>0</v>
      </c>
      <c r="Q88" s="174"/>
      <c r="R88" s="175">
        <f>SUM(R89:R91)</f>
        <v>0</v>
      </c>
      <c r="S88" s="174"/>
      <c r="T88" s="176">
        <f>SUM(T89:T91)</f>
        <v>0</v>
      </c>
      <c r="AR88" s="177" t="s">
        <v>188</v>
      </c>
      <c r="AT88" s="178" t="s">
        <v>69</v>
      </c>
      <c r="AU88" s="178" t="s">
        <v>77</v>
      </c>
      <c r="AY88" s="177" t="s">
        <v>150</v>
      </c>
      <c r="BK88" s="179">
        <f>SUM(BK89:BK91)</f>
        <v>0</v>
      </c>
    </row>
    <row r="89" spans="1:65" s="2" customFormat="1" ht="16.5" customHeight="1">
      <c r="A89" s="37"/>
      <c r="B89" s="38"/>
      <c r="C89" s="182" t="s">
        <v>79</v>
      </c>
      <c r="D89" s="182" t="s">
        <v>154</v>
      </c>
      <c r="E89" s="183" t="s">
        <v>1017</v>
      </c>
      <c r="F89" s="184" t="s">
        <v>1018</v>
      </c>
      <c r="G89" s="185" t="s">
        <v>804</v>
      </c>
      <c r="H89" s="186">
        <v>1</v>
      </c>
      <c r="I89" s="187"/>
      <c r="J89" s="188">
        <f>ROUND(I89*H89,2)</f>
        <v>0</v>
      </c>
      <c r="K89" s="189"/>
      <c r="L89" s="42"/>
      <c r="M89" s="190" t="s">
        <v>19</v>
      </c>
      <c r="N89" s="191" t="s">
        <v>41</v>
      </c>
      <c r="O89" s="67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4" t="s">
        <v>1012</v>
      </c>
      <c r="AT89" s="194" t="s">
        <v>154</v>
      </c>
      <c r="AU89" s="194" t="s">
        <v>79</v>
      </c>
      <c r="AY89" s="20" t="s">
        <v>150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0" t="s">
        <v>77</v>
      </c>
      <c r="BK89" s="195">
        <f>ROUND(I89*H89,2)</f>
        <v>0</v>
      </c>
      <c r="BL89" s="20" t="s">
        <v>1012</v>
      </c>
      <c r="BM89" s="194" t="s">
        <v>1019</v>
      </c>
    </row>
    <row r="90" spans="1:47" s="2" customFormat="1" ht="12">
      <c r="A90" s="37"/>
      <c r="B90" s="38"/>
      <c r="C90" s="39"/>
      <c r="D90" s="196" t="s">
        <v>161</v>
      </c>
      <c r="E90" s="39"/>
      <c r="F90" s="197" t="s">
        <v>1018</v>
      </c>
      <c r="G90" s="39"/>
      <c r="H90" s="39"/>
      <c r="I90" s="198"/>
      <c r="J90" s="39"/>
      <c r="K90" s="39"/>
      <c r="L90" s="42"/>
      <c r="M90" s="199"/>
      <c r="N90" s="200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161</v>
      </c>
      <c r="AU90" s="20" t="s">
        <v>79</v>
      </c>
    </row>
    <row r="91" spans="2:51" s="13" customFormat="1" ht="12">
      <c r="B91" s="203"/>
      <c r="C91" s="204"/>
      <c r="D91" s="196" t="s">
        <v>165</v>
      </c>
      <c r="E91" s="205" t="s">
        <v>19</v>
      </c>
      <c r="F91" s="206" t="s">
        <v>1020</v>
      </c>
      <c r="G91" s="204"/>
      <c r="H91" s="207">
        <v>1</v>
      </c>
      <c r="I91" s="208"/>
      <c r="J91" s="204"/>
      <c r="K91" s="204"/>
      <c r="L91" s="209"/>
      <c r="M91" s="257"/>
      <c r="N91" s="258"/>
      <c r="O91" s="258"/>
      <c r="P91" s="258"/>
      <c r="Q91" s="258"/>
      <c r="R91" s="258"/>
      <c r="S91" s="258"/>
      <c r="T91" s="259"/>
      <c r="AT91" s="213" t="s">
        <v>165</v>
      </c>
      <c r="AU91" s="213" t="s">
        <v>79</v>
      </c>
      <c r="AV91" s="13" t="s">
        <v>79</v>
      </c>
      <c r="AW91" s="13" t="s">
        <v>32</v>
      </c>
      <c r="AX91" s="13" t="s">
        <v>77</v>
      </c>
      <c r="AY91" s="213" t="s">
        <v>150</v>
      </c>
    </row>
    <row r="92" spans="1:31" s="2" customFormat="1" ht="6.95" customHeight="1">
      <c r="A92" s="37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42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algorithmName="SHA-512" hashValue="BWldl/PulacJ/V0M5hA8uljqEKLyIEe21ug/PDKMAF1IzNBE9s9J7Cubt3/ZFZs0eEH9/8hlSX4yjUwrUsbTHA==" saltValue="indWBW1PilyzwuMZHZQa1h6fP4mLFm6Q7zqlY7nwCZfg+v8PBJhGCLdnzqE4PyfERNfRB1ujZkIbrfD2Bqs8NA==" spinCount="100000" sheet="1" objects="1" scenarios="1" formatColumns="0" formatRows="0" autoFilter="0"/>
  <autoFilter ref="C81:K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7" customFormat="1" ht="45" customHeight="1">
      <c r="B3" s="268"/>
      <c r="C3" s="407" t="s">
        <v>1021</v>
      </c>
      <c r="D3" s="407"/>
      <c r="E3" s="407"/>
      <c r="F3" s="407"/>
      <c r="G3" s="407"/>
      <c r="H3" s="407"/>
      <c r="I3" s="407"/>
      <c r="J3" s="407"/>
      <c r="K3" s="269"/>
    </row>
    <row r="4" spans="2:11" s="1" customFormat="1" ht="25.5" customHeight="1">
      <c r="B4" s="270"/>
      <c r="C4" s="412" t="s">
        <v>1022</v>
      </c>
      <c r="D4" s="412"/>
      <c r="E4" s="412"/>
      <c r="F4" s="412"/>
      <c r="G4" s="412"/>
      <c r="H4" s="412"/>
      <c r="I4" s="412"/>
      <c r="J4" s="412"/>
      <c r="K4" s="271"/>
    </row>
    <row r="5" spans="2:11" s="1" customFormat="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70"/>
      <c r="C6" s="411" t="s">
        <v>1023</v>
      </c>
      <c r="D6" s="411"/>
      <c r="E6" s="411"/>
      <c r="F6" s="411"/>
      <c r="G6" s="411"/>
      <c r="H6" s="411"/>
      <c r="I6" s="411"/>
      <c r="J6" s="411"/>
      <c r="K6" s="271"/>
    </row>
    <row r="7" spans="2:11" s="1" customFormat="1" ht="15" customHeight="1">
      <c r="B7" s="274"/>
      <c r="C7" s="411" t="s">
        <v>1024</v>
      </c>
      <c r="D7" s="411"/>
      <c r="E7" s="411"/>
      <c r="F7" s="411"/>
      <c r="G7" s="411"/>
      <c r="H7" s="411"/>
      <c r="I7" s="411"/>
      <c r="J7" s="411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411" t="s">
        <v>1025</v>
      </c>
      <c r="D9" s="411"/>
      <c r="E9" s="411"/>
      <c r="F9" s="411"/>
      <c r="G9" s="411"/>
      <c r="H9" s="411"/>
      <c r="I9" s="411"/>
      <c r="J9" s="411"/>
      <c r="K9" s="271"/>
    </row>
    <row r="10" spans="2:11" s="1" customFormat="1" ht="15" customHeight="1">
      <c r="B10" s="274"/>
      <c r="C10" s="273"/>
      <c r="D10" s="411" t="s">
        <v>1026</v>
      </c>
      <c r="E10" s="411"/>
      <c r="F10" s="411"/>
      <c r="G10" s="411"/>
      <c r="H10" s="411"/>
      <c r="I10" s="411"/>
      <c r="J10" s="411"/>
      <c r="K10" s="271"/>
    </row>
    <row r="11" spans="2:11" s="1" customFormat="1" ht="15" customHeight="1">
      <c r="B11" s="274"/>
      <c r="C11" s="275"/>
      <c r="D11" s="411" t="s">
        <v>1027</v>
      </c>
      <c r="E11" s="411"/>
      <c r="F11" s="411"/>
      <c r="G11" s="411"/>
      <c r="H11" s="411"/>
      <c r="I11" s="411"/>
      <c r="J11" s="411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1028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411" t="s">
        <v>1029</v>
      </c>
      <c r="E15" s="411"/>
      <c r="F15" s="411"/>
      <c r="G15" s="411"/>
      <c r="H15" s="411"/>
      <c r="I15" s="411"/>
      <c r="J15" s="411"/>
      <c r="K15" s="271"/>
    </row>
    <row r="16" spans="2:11" s="1" customFormat="1" ht="15" customHeight="1">
      <c r="B16" s="274"/>
      <c r="C16" s="275"/>
      <c r="D16" s="411" t="s">
        <v>1030</v>
      </c>
      <c r="E16" s="411"/>
      <c r="F16" s="411"/>
      <c r="G16" s="411"/>
      <c r="H16" s="411"/>
      <c r="I16" s="411"/>
      <c r="J16" s="411"/>
      <c r="K16" s="271"/>
    </row>
    <row r="17" spans="2:11" s="1" customFormat="1" ht="15" customHeight="1">
      <c r="B17" s="274"/>
      <c r="C17" s="275"/>
      <c r="D17" s="411" t="s">
        <v>1031</v>
      </c>
      <c r="E17" s="411"/>
      <c r="F17" s="411"/>
      <c r="G17" s="411"/>
      <c r="H17" s="411"/>
      <c r="I17" s="411"/>
      <c r="J17" s="411"/>
      <c r="K17" s="271"/>
    </row>
    <row r="18" spans="2:11" s="1" customFormat="1" ht="15" customHeight="1">
      <c r="B18" s="274"/>
      <c r="C18" s="275"/>
      <c r="D18" s="275"/>
      <c r="E18" s="277" t="s">
        <v>76</v>
      </c>
      <c r="F18" s="411" t="s">
        <v>1032</v>
      </c>
      <c r="G18" s="411"/>
      <c r="H18" s="411"/>
      <c r="I18" s="411"/>
      <c r="J18" s="411"/>
      <c r="K18" s="271"/>
    </row>
    <row r="19" spans="2:11" s="1" customFormat="1" ht="15" customHeight="1">
      <c r="B19" s="274"/>
      <c r="C19" s="275"/>
      <c r="D19" s="275"/>
      <c r="E19" s="277" t="s">
        <v>1033</v>
      </c>
      <c r="F19" s="411" t="s">
        <v>1034</v>
      </c>
      <c r="G19" s="411"/>
      <c r="H19" s="411"/>
      <c r="I19" s="411"/>
      <c r="J19" s="411"/>
      <c r="K19" s="271"/>
    </row>
    <row r="20" spans="2:11" s="1" customFormat="1" ht="15" customHeight="1">
      <c r="B20" s="274"/>
      <c r="C20" s="275"/>
      <c r="D20" s="275"/>
      <c r="E20" s="277" t="s">
        <v>1035</v>
      </c>
      <c r="F20" s="411" t="s">
        <v>1036</v>
      </c>
      <c r="G20" s="411"/>
      <c r="H20" s="411"/>
      <c r="I20" s="411"/>
      <c r="J20" s="411"/>
      <c r="K20" s="271"/>
    </row>
    <row r="21" spans="2:11" s="1" customFormat="1" ht="15" customHeight="1">
      <c r="B21" s="274"/>
      <c r="C21" s="275"/>
      <c r="D21" s="275"/>
      <c r="E21" s="277" t="s">
        <v>92</v>
      </c>
      <c r="F21" s="411" t="s">
        <v>93</v>
      </c>
      <c r="G21" s="411"/>
      <c r="H21" s="411"/>
      <c r="I21" s="411"/>
      <c r="J21" s="411"/>
      <c r="K21" s="271"/>
    </row>
    <row r="22" spans="2:11" s="1" customFormat="1" ht="15" customHeight="1">
      <c r="B22" s="274"/>
      <c r="C22" s="275"/>
      <c r="D22" s="275"/>
      <c r="E22" s="277" t="s">
        <v>799</v>
      </c>
      <c r="F22" s="411" t="s">
        <v>800</v>
      </c>
      <c r="G22" s="411"/>
      <c r="H22" s="411"/>
      <c r="I22" s="411"/>
      <c r="J22" s="411"/>
      <c r="K22" s="271"/>
    </row>
    <row r="23" spans="2:11" s="1" customFormat="1" ht="15" customHeight="1">
      <c r="B23" s="274"/>
      <c r="C23" s="275"/>
      <c r="D23" s="275"/>
      <c r="E23" s="277" t="s">
        <v>81</v>
      </c>
      <c r="F23" s="411" t="s">
        <v>1037</v>
      </c>
      <c r="G23" s="411"/>
      <c r="H23" s="411"/>
      <c r="I23" s="411"/>
      <c r="J23" s="411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411" t="s">
        <v>1038</v>
      </c>
      <c r="D25" s="411"/>
      <c r="E25" s="411"/>
      <c r="F25" s="411"/>
      <c r="G25" s="411"/>
      <c r="H25" s="411"/>
      <c r="I25" s="411"/>
      <c r="J25" s="411"/>
      <c r="K25" s="271"/>
    </row>
    <row r="26" spans="2:11" s="1" customFormat="1" ht="15" customHeight="1">
      <c r="B26" s="274"/>
      <c r="C26" s="411" t="s">
        <v>1039</v>
      </c>
      <c r="D26" s="411"/>
      <c r="E26" s="411"/>
      <c r="F26" s="411"/>
      <c r="G26" s="411"/>
      <c r="H26" s="411"/>
      <c r="I26" s="411"/>
      <c r="J26" s="411"/>
      <c r="K26" s="271"/>
    </row>
    <row r="27" spans="2:11" s="1" customFormat="1" ht="15" customHeight="1">
      <c r="B27" s="274"/>
      <c r="C27" s="273"/>
      <c r="D27" s="411" t="s">
        <v>1040</v>
      </c>
      <c r="E27" s="411"/>
      <c r="F27" s="411"/>
      <c r="G27" s="411"/>
      <c r="H27" s="411"/>
      <c r="I27" s="411"/>
      <c r="J27" s="411"/>
      <c r="K27" s="271"/>
    </row>
    <row r="28" spans="2:11" s="1" customFormat="1" ht="15" customHeight="1">
      <c r="B28" s="274"/>
      <c r="C28" s="275"/>
      <c r="D28" s="411" t="s">
        <v>1041</v>
      </c>
      <c r="E28" s="411"/>
      <c r="F28" s="411"/>
      <c r="G28" s="411"/>
      <c r="H28" s="411"/>
      <c r="I28" s="411"/>
      <c r="J28" s="411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411" t="s">
        <v>1042</v>
      </c>
      <c r="E30" s="411"/>
      <c r="F30" s="411"/>
      <c r="G30" s="411"/>
      <c r="H30" s="411"/>
      <c r="I30" s="411"/>
      <c r="J30" s="411"/>
      <c r="K30" s="271"/>
    </row>
    <row r="31" spans="2:11" s="1" customFormat="1" ht="15" customHeight="1">
      <c r="B31" s="274"/>
      <c r="C31" s="275"/>
      <c r="D31" s="411" t="s">
        <v>1043</v>
      </c>
      <c r="E31" s="411"/>
      <c r="F31" s="411"/>
      <c r="G31" s="411"/>
      <c r="H31" s="411"/>
      <c r="I31" s="411"/>
      <c r="J31" s="411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411" t="s">
        <v>1044</v>
      </c>
      <c r="E33" s="411"/>
      <c r="F33" s="411"/>
      <c r="G33" s="411"/>
      <c r="H33" s="411"/>
      <c r="I33" s="411"/>
      <c r="J33" s="411"/>
      <c r="K33" s="271"/>
    </row>
    <row r="34" spans="2:11" s="1" customFormat="1" ht="15" customHeight="1">
      <c r="B34" s="274"/>
      <c r="C34" s="275"/>
      <c r="D34" s="411" t="s">
        <v>1045</v>
      </c>
      <c r="E34" s="411"/>
      <c r="F34" s="411"/>
      <c r="G34" s="411"/>
      <c r="H34" s="411"/>
      <c r="I34" s="411"/>
      <c r="J34" s="411"/>
      <c r="K34" s="271"/>
    </row>
    <row r="35" spans="2:11" s="1" customFormat="1" ht="15" customHeight="1">
      <c r="B35" s="274"/>
      <c r="C35" s="275"/>
      <c r="D35" s="411" t="s">
        <v>1046</v>
      </c>
      <c r="E35" s="411"/>
      <c r="F35" s="411"/>
      <c r="G35" s="411"/>
      <c r="H35" s="411"/>
      <c r="I35" s="411"/>
      <c r="J35" s="411"/>
      <c r="K35" s="271"/>
    </row>
    <row r="36" spans="2:11" s="1" customFormat="1" ht="15" customHeight="1">
      <c r="B36" s="274"/>
      <c r="C36" s="275"/>
      <c r="D36" s="273"/>
      <c r="E36" s="276" t="s">
        <v>136</v>
      </c>
      <c r="F36" s="273"/>
      <c r="G36" s="411" t="s">
        <v>1047</v>
      </c>
      <c r="H36" s="411"/>
      <c r="I36" s="411"/>
      <c r="J36" s="411"/>
      <c r="K36" s="271"/>
    </row>
    <row r="37" spans="2:11" s="1" customFormat="1" ht="30.75" customHeight="1">
      <c r="B37" s="274"/>
      <c r="C37" s="275"/>
      <c r="D37" s="273"/>
      <c r="E37" s="276" t="s">
        <v>1048</v>
      </c>
      <c r="F37" s="273"/>
      <c r="G37" s="411" t="s">
        <v>1049</v>
      </c>
      <c r="H37" s="411"/>
      <c r="I37" s="411"/>
      <c r="J37" s="411"/>
      <c r="K37" s="271"/>
    </row>
    <row r="38" spans="2:11" s="1" customFormat="1" ht="15" customHeight="1">
      <c r="B38" s="274"/>
      <c r="C38" s="275"/>
      <c r="D38" s="273"/>
      <c r="E38" s="276" t="s">
        <v>51</v>
      </c>
      <c r="F38" s="273"/>
      <c r="G38" s="411" t="s">
        <v>1050</v>
      </c>
      <c r="H38" s="411"/>
      <c r="I38" s="411"/>
      <c r="J38" s="411"/>
      <c r="K38" s="271"/>
    </row>
    <row r="39" spans="2:11" s="1" customFormat="1" ht="15" customHeight="1">
      <c r="B39" s="274"/>
      <c r="C39" s="275"/>
      <c r="D39" s="273"/>
      <c r="E39" s="276" t="s">
        <v>52</v>
      </c>
      <c r="F39" s="273"/>
      <c r="G39" s="411" t="s">
        <v>1051</v>
      </c>
      <c r="H39" s="411"/>
      <c r="I39" s="411"/>
      <c r="J39" s="411"/>
      <c r="K39" s="271"/>
    </row>
    <row r="40" spans="2:11" s="1" customFormat="1" ht="15" customHeight="1">
      <c r="B40" s="274"/>
      <c r="C40" s="275"/>
      <c r="D40" s="273"/>
      <c r="E40" s="276" t="s">
        <v>137</v>
      </c>
      <c r="F40" s="273"/>
      <c r="G40" s="411" t="s">
        <v>1052</v>
      </c>
      <c r="H40" s="411"/>
      <c r="I40" s="411"/>
      <c r="J40" s="411"/>
      <c r="K40" s="271"/>
    </row>
    <row r="41" spans="2:11" s="1" customFormat="1" ht="15" customHeight="1">
      <c r="B41" s="274"/>
      <c r="C41" s="275"/>
      <c r="D41" s="273"/>
      <c r="E41" s="276" t="s">
        <v>138</v>
      </c>
      <c r="F41" s="273"/>
      <c r="G41" s="411" t="s">
        <v>1053</v>
      </c>
      <c r="H41" s="411"/>
      <c r="I41" s="411"/>
      <c r="J41" s="411"/>
      <c r="K41" s="271"/>
    </row>
    <row r="42" spans="2:11" s="1" customFormat="1" ht="15" customHeight="1">
      <c r="B42" s="274"/>
      <c r="C42" s="275"/>
      <c r="D42" s="273"/>
      <c r="E42" s="276" t="s">
        <v>1054</v>
      </c>
      <c r="F42" s="273"/>
      <c r="G42" s="411" t="s">
        <v>1055</v>
      </c>
      <c r="H42" s="411"/>
      <c r="I42" s="411"/>
      <c r="J42" s="411"/>
      <c r="K42" s="271"/>
    </row>
    <row r="43" spans="2:11" s="1" customFormat="1" ht="15" customHeight="1">
      <c r="B43" s="274"/>
      <c r="C43" s="275"/>
      <c r="D43" s="273"/>
      <c r="E43" s="276"/>
      <c r="F43" s="273"/>
      <c r="G43" s="411" t="s">
        <v>1056</v>
      </c>
      <c r="H43" s="411"/>
      <c r="I43" s="411"/>
      <c r="J43" s="411"/>
      <c r="K43" s="271"/>
    </row>
    <row r="44" spans="2:11" s="1" customFormat="1" ht="15" customHeight="1">
      <c r="B44" s="274"/>
      <c r="C44" s="275"/>
      <c r="D44" s="273"/>
      <c r="E44" s="276" t="s">
        <v>1057</v>
      </c>
      <c r="F44" s="273"/>
      <c r="G44" s="411" t="s">
        <v>1058</v>
      </c>
      <c r="H44" s="411"/>
      <c r="I44" s="411"/>
      <c r="J44" s="411"/>
      <c r="K44" s="271"/>
    </row>
    <row r="45" spans="2:11" s="1" customFormat="1" ht="15" customHeight="1">
      <c r="B45" s="274"/>
      <c r="C45" s="275"/>
      <c r="D45" s="273"/>
      <c r="E45" s="276" t="s">
        <v>140</v>
      </c>
      <c r="F45" s="273"/>
      <c r="G45" s="411" t="s">
        <v>1059</v>
      </c>
      <c r="H45" s="411"/>
      <c r="I45" s="411"/>
      <c r="J45" s="411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411" t="s">
        <v>1060</v>
      </c>
      <c r="E47" s="411"/>
      <c r="F47" s="411"/>
      <c r="G47" s="411"/>
      <c r="H47" s="411"/>
      <c r="I47" s="411"/>
      <c r="J47" s="411"/>
      <c r="K47" s="271"/>
    </row>
    <row r="48" spans="2:11" s="1" customFormat="1" ht="15" customHeight="1">
      <c r="B48" s="274"/>
      <c r="C48" s="275"/>
      <c r="D48" s="275"/>
      <c r="E48" s="411" t="s">
        <v>1061</v>
      </c>
      <c r="F48" s="411"/>
      <c r="G48" s="411"/>
      <c r="H48" s="411"/>
      <c r="I48" s="411"/>
      <c r="J48" s="411"/>
      <c r="K48" s="271"/>
    </row>
    <row r="49" spans="2:11" s="1" customFormat="1" ht="15" customHeight="1">
      <c r="B49" s="274"/>
      <c r="C49" s="275"/>
      <c r="D49" s="275"/>
      <c r="E49" s="411" t="s">
        <v>1062</v>
      </c>
      <c r="F49" s="411"/>
      <c r="G49" s="411"/>
      <c r="H49" s="411"/>
      <c r="I49" s="411"/>
      <c r="J49" s="411"/>
      <c r="K49" s="271"/>
    </row>
    <row r="50" spans="2:11" s="1" customFormat="1" ht="15" customHeight="1">
      <c r="B50" s="274"/>
      <c r="C50" s="275"/>
      <c r="D50" s="275"/>
      <c r="E50" s="411" t="s">
        <v>1063</v>
      </c>
      <c r="F50" s="411"/>
      <c r="G50" s="411"/>
      <c r="H50" s="411"/>
      <c r="I50" s="411"/>
      <c r="J50" s="411"/>
      <c r="K50" s="271"/>
    </row>
    <row r="51" spans="2:11" s="1" customFormat="1" ht="15" customHeight="1">
      <c r="B51" s="274"/>
      <c r="C51" s="275"/>
      <c r="D51" s="411" t="s">
        <v>1064</v>
      </c>
      <c r="E51" s="411"/>
      <c r="F51" s="411"/>
      <c r="G51" s="411"/>
      <c r="H51" s="411"/>
      <c r="I51" s="411"/>
      <c r="J51" s="411"/>
      <c r="K51" s="271"/>
    </row>
    <row r="52" spans="2:11" s="1" customFormat="1" ht="25.5" customHeight="1">
      <c r="B52" s="270"/>
      <c r="C52" s="412" t="s">
        <v>1065</v>
      </c>
      <c r="D52" s="412"/>
      <c r="E52" s="412"/>
      <c r="F52" s="412"/>
      <c r="G52" s="412"/>
      <c r="H52" s="412"/>
      <c r="I52" s="412"/>
      <c r="J52" s="412"/>
      <c r="K52" s="271"/>
    </row>
    <row r="53" spans="2:11" s="1" customFormat="1" ht="5.25" customHeight="1">
      <c r="B53" s="270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70"/>
      <c r="C54" s="411" t="s">
        <v>1066</v>
      </c>
      <c r="D54" s="411"/>
      <c r="E54" s="411"/>
      <c r="F54" s="411"/>
      <c r="G54" s="411"/>
      <c r="H54" s="411"/>
      <c r="I54" s="411"/>
      <c r="J54" s="411"/>
      <c r="K54" s="271"/>
    </row>
    <row r="55" spans="2:11" s="1" customFormat="1" ht="15" customHeight="1">
      <c r="B55" s="270"/>
      <c r="C55" s="411" t="s">
        <v>1067</v>
      </c>
      <c r="D55" s="411"/>
      <c r="E55" s="411"/>
      <c r="F55" s="411"/>
      <c r="G55" s="411"/>
      <c r="H55" s="411"/>
      <c r="I55" s="411"/>
      <c r="J55" s="411"/>
      <c r="K55" s="271"/>
    </row>
    <row r="56" spans="2:11" s="1" customFormat="1" ht="12.75" customHeight="1">
      <c r="B56" s="270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70"/>
      <c r="C57" s="411" t="s">
        <v>1068</v>
      </c>
      <c r="D57" s="411"/>
      <c r="E57" s="411"/>
      <c r="F57" s="411"/>
      <c r="G57" s="411"/>
      <c r="H57" s="411"/>
      <c r="I57" s="411"/>
      <c r="J57" s="411"/>
      <c r="K57" s="271"/>
    </row>
    <row r="58" spans="2:11" s="1" customFormat="1" ht="15" customHeight="1">
      <c r="B58" s="270"/>
      <c r="C58" s="275"/>
      <c r="D58" s="411" t="s">
        <v>1069</v>
      </c>
      <c r="E58" s="411"/>
      <c r="F58" s="411"/>
      <c r="G58" s="411"/>
      <c r="H58" s="411"/>
      <c r="I58" s="411"/>
      <c r="J58" s="411"/>
      <c r="K58" s="271"/>
    </row>
    <row r="59" spans="2:11" s="1" customFormat="1" ht="15" customHeight="1">
      <c r="B59" s="270"/>
      <c r="C59" s="275"/>
      <c r="D59" s="411" t="s">
        <v>1070</v>
      </c>
      <c r="E59" s="411"/>
      <c r="F59" s="411"/>
      <c r="G59" s="411"/>
      <c r="H59" s="411"/>
      <c r="I59" s="411"/>
      <c r="J59" s="411"/>
      <c r="K59" s="271"/>
    </row>
    <row r="60" spans="2:11" s="1" customFormat="1" ht="15" customHeight="1">
      <c r="B60" s="270"/>
      <c r="C60" s="275"/>
      <c r="D60" s="411" t="s">
        <v>1071</v>
      </c>
      <c r="E60" s="411"/>
      <c r="F60" s="411"/>
      <c r="G60" s="411"/>
      <c r="H60" s="411"/>
      <c r="I60" s="411"/>
      <c r="J60" s="411"/>
      <c r="K60" s="271"/>
    </row>
    <row r="61" spans="2:11" s="1" customFormat="1" ht="15" customHeight="1">
      <c r="B61" s="270"/>
      <c r="C61" s="275"/>
      <c r="D61" s="411" t="s">
        <v>1072</v>
      </c>
      <c r="E61" s="411"/>
      <c r="F61" s="411"/>
      <c r="G61" s="411"/>
      <c r="H61" s="411"/>
      <c r="I61" s="411"/>
      <c r="J61" s="411"/>
      <c r="K61" s="271"/>
    </row>
    <row r="62" spans="2:11" s="1" customFormat="1" ht="15" customHeight="1">
      <c r="B62" s="270"/>
      <c r="C62" s="275"/>
      <c r="D62" s="410" t="s">
        <v>1073</v>
      </c>
      <c r="E62" s="410"/>
      <c r="F62" s="410"/>
      <c r="G62" s="410"/>
      <c r="H62" s="410"/>
      <c r="I62" s="410"/>
      <c r="J62" s="410"/>
      <c r="K62" s="271"/>
    </row>
    <row r="63" spans="2:11" s="1" customFormat="1" ht="15" customHeight="1">
      <c r="B63" s="270"/>
      <c r="C63" s="275"/>
      <c r="D63" s="411" t="s">
        <v>1074</v>
      </c>
      <c r="E63" s="411"/>
      <c r="F63" s="411"/>
      <c r="G63" s="411"/>
      <c r="H63" s="411"/>
      <c r="I63" s="411"/>
      <c r="J63" s="411"/>
      <c r="K63" s="271"/>
    </row>
    <row r="64" spans="2:11" s="1" customFormat="1" ht="12.75" customHeight="1">
      <c r="B64" s="270"/>
      <c r="C64" s="275"/>
      <c r="D64" s="275"/>
      <c r="E64" s="278"/>
      <c r="F64" s="275"/>
      <c r="G64" s="275"/>
      <c r="H64" s="275"/>
      <c r="I64" s="275"/>
      <c r="J64" s="275"/>
      <c r="K64" s="271"/>
    </row>
    <row r="65" spans="2:11" s="1" customFormat="1" ht="15" customHeight="1">
      <c r="B65" s="270"/>
      <c r="C65" s="275"/>
      <c r="D65" s="411" t="s">
        <v>1075</v>
      </c>
      <c r="E65" s="411"/>
      <c r="F65" s="411"/>
      <c r="G65" s="411"/>
      <c r="H65" s="411"/>
      <c r="I65" s="411"/>
      <c r="J65" s="411"/>
      <c r="K65" s="271"/>
    </row>
    <row r="66" spans="2:11" s="1" customFormat="1" ht="15" customHeight="1">
      <c r="B66" s="270"/>
      <c r="C66" s="275"/>
      <c r="D66" s="410" t="s">
        <v>1076</v>
      </c>
      <c r="E66" s="410"/>
      <c r="F66" s="410"/>
      <c r="G66" s="410"/>
      <c r="H66" s="410"/>
      <c r="I66" s="410"/>
      <c r="J66" s="410"/>
      <c r="K66" s="271"/>
    </row>
    <row r="67" spans="2:11" s="1" customFormat="1" ht="15" customHeight="1">
      <c r="B67" s="270"/>
      <c r="C67" s="275"/>
      <c r="D67" s="411" t="s">
        <v>1077</v>
      </c>
      <c r="E67" s="411"/>
      <c r="F67" s="411"/>
      <c r="G67" s="411"/>
      <c r="H67" s="411"/>
      <c r="I67" s="411"/>
      <c r="J67" s="411"/>
      <c r="K67" s="271"/>
    </row>
    <row r="68" spans="2:11" s="1" customFormat="1" ht="15" customHeight="1">
      <c r="B68" s="270"/>
      <c r="C68" s="275"/>
      <c r="D68" s="411" t="s">
        <v>1078</v>
      </c>
      <c r="E68" s="411"/>
      <c r="F68" s="411"/>
      <c r="G68" s="411"/>
      <c r="H68" s="411"/>
      <c r="I68" s="411"/>
      <c r="J68" s="411"/>
      <c r="K68" s="271"/>
    </row>
    <row r="69" spans="2:11" s="1" customFormat="1" ht="15" customHeight="1">
      <c r="B69" s="270"/>
      <c r="C69" s="275"/>
      <c r="D69" s="411" t="s">
        <v>1079</v>
      </c>
      <c r="E69" s="411"/>
      <c r="F69" s="411"/>
      <c r="G69" s="411"/>
      <c r="H69" s="411"/>
      <c r="I69" s="411"/>
      <c r="J69" s="411"/>
      <c r="K69" s="271"/>
    </row>
    <row r="70" spans="2:11" s="1" customFormat="1" ht="15" customHeight="1">
      <c r="B70" s="270"/>
      <c r="C70" s="275"/>
      <c r="D70" s="411" t="s">
        <v>1080</v>
      </c>
      <c r="E70" s="411"/>
      <c r="F70" s="411"/>
      <c r="G70" s="411"/>
      <c r="H70" s="411"/>
      <c r="I70" s="411"/>
      <c r="J70" s="411"/>
      <c r="K70" s="271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409" t="s">
        <v>1081</v>
      </c>
      <c r="D75" s="409"/>
      <c r="E75" s="409"/>
      <c r="F75" s="409"/>
      <c r="G75" s="409"/>
      <c r="H75" s="409"/>
      <c r="I75" s="409"/>
      <c r="J75" s="409"/>
      <c r="K75" s="288"/>
    </row>
    <row r="76" spans="2:11" s="1" customFormat="1" ht="17.25" customHeight="1">
      <c r="B76" s="287"/>
      <c r="C76" s="289" t="s">
        <v>1082</v>
      </c>
      <c r="D76" s="289"/>
      <c r="E76" s="289"/>
      <c r="F76" s="289" t="s">
        <v>1083</v>
      </c>
      <c r="G76" s="290"/>
      <c r="H76" s="289" t="s">
        <v>52</v>
      </c>
      <c r="I76" s="289" t="s">
        <v>55</v>
      </c>
      <c r="J76" s="289" t="s">
        <v>1084</v>
      </c>
      <c r="K76" s="288"/>
    </row>
    <row r="77" spans="2:11" s="1" customFormat="1" ht="17.25" customHeight="1">
      <c r="B77" s="287"/>
      <c r="C77" s="291" t="s">
        <v>1085</v>
      </c>
      <c r="D77" s="291"/>
      <c r="E77" s="291"/>
      <c r="F77" s="292" t="s">
        <v>1086</v>
      </c>
      <c r="G77" s="293"/>
      <c r="H77" s="291"/>
      <c r="I77" s="291"/>
      <c r="J77" s="291" t="s">
        <v>1087</v>
      </c>
      <c r="K77" s="288"/>
    </row>
    <row r="78" spans="2:11" s="1" customFormat="1" ht="5.25" customHeight="1">
      <c r="B78" s="287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7"/>
      <c r="C79" s="276" t="s">
        <v>51</v>
      </c>
      <c r="D79" s="296"/>
      <c r="E79" s="296"/>
      <c r="F79" s="297" t="s">
        <v>1088</v>
      </c>
      <c r="G79" s="298"/>
      <c r="H79" s="276" t="s">
        <v>1089</v>
      </c>
      <c r="I79" s="276" t="s">
        <v>1090</v>
      </c>
      <c r="J79" s="276">
        <v>20</v>
      </c>
      <c r="K79" s="288"/>
    </row>
    <row r="80" spans="2:11" s="1" customFormat="1" ht="15" customHeight="1">
      <c r="B80" s="287"/>
      <c r="C80" s="276" t="s">
        <v>1091</v>
      </c>
      <c r="D80" s="276"/>
      <c r="E80" s="276"/>
      <c r="F80" s="297" t="s">
        <v>1088</v>
      </c>
      <c r="G80" s="298"/>
      <c r="H80" s="276" t="s">
        <v>1092</v>
      </c>
      <c r="I80" s="276" t="s">
        <v>1090</v>
      </c>
      <c r="J80" s="276">
        <v>120</v>
      </c>
      <c r="K80" s="288"/>
    </row>
    <row r="81" spans="2:11" s="1" customFormat="1" ht="15" customHeight="1">
      <c r="B81" s="299"/>
      <c r="C81" s="276" t="s">
        <v>1093</v>
      </c>
      <c r="D81" s="276"/>
      <c r="E81" s="276"/>
      <c r="F81" s="297" t="s">
        <v>1094</v>
      </c>
      <c r="G81" s="298"/>
      <c r="H81" s="276" t="s">
        <v>1095</v>
      </c>
      <c r="I81" s="276" t="s">
        <v>1090</v>
      </c>
      <c r="J81" s="276">
        <v>50</v>
      </c>
      <c r="K81" s="288"/>
    </row>
    <row r="82" spans="2:11" s="1" customFormat="1" ht="15" customHeight="1">
      <c r="B82" s="299"/>
      <c r="C82" s="276" t="s">
        <v>1096</v>
      </c>
      <c r="D82" s="276"/>
      <c r="E82" s="276"/>
      <c r="F82" s="297" t="s">
        <v>1088</v>
      </c>
      <c r="G82" s="298"/>
      <c r="H82" s="276" t="s">
        <v>1097</v>
      </c>
      <c r="I82" s="276" t="s">
        <v>1098</v>
      </c>
      <c r="J82" s="276"/>
      <c r="K82" s="288"/>
    </row>
    <row r="83" spans="2:11" s="1" customFormat="1" ht="15" customHeight="1">
      <c r="B83" s="299"/>
      <c r="C83" s="300" t="s">
        <v>1099</v>
      </c>
      <c r="D83" s="300"/>
      <c r="E83" s="300"/>
      <c r="F83" s="301" t="s">
        <v>1094</v>
      </c>
      <c r="G83" s="300"/>
      <c r="H83" s="300" t="s">
        <v>1100</v>
      </c>
      <c r="I83" s="300" t="s">
        <v>1090</v>
      </c>
      <c r="J83" s="300">
        <v>15</v>
      </c>
      <c r="K83" s="288"/>
    </row>
    <row r="84" spans="2:11" s="1" customFormat="1" ht="15" customHeight="1">
      <c r="B84" s="299"/>
      <c r="C84" s="300" t="s">
        <v>1101</v>
      </c>
      <c r="D84" s="300"/>
      <c r="E84" s="300"/>
      <c r="F84" s="301" t="s">
        <v>1094</v>
      </c>
      <c r="G84" s="300"/>
      <c r="H84" s="300" t="s">
        <v>1102</v>
      </c>
      <c r="I84" s="300" t="s">
        <v>1090</v>
      </c>
      <c r="J84" s="300">
        <v>15</v>
      </c>
      <c r="K84" s="288"/>
    </row>
    <row r="85" spans="2:11" s="1" customFormat="1" ht="15" customHeight="1">
      <c r="B85" s="299"/>
      <c r="C85" s="300" t="s">
        <v>1103</v>
      </c>
      <c r="D85" s="300"/>
      <c r="E85" s="300"/>
      <c r="F85" s="301" t="s">
        <v>1094</v>
      </c>
      <c r="G85" s="300"/>
      <c r="H85" s="300" t="s">
        <v>1104</v>
      </c>
      <c r="I85" s="300" t="s">
        <v>1090</v>
      </c>
      <c r="J85" s="300">
        <v>20</v>
      </c>
      <c r="K85" s="288"/>
    </row>
    <row r="86" spans="2:11" s="1" customFormat="1" ht="15" customHeight="1">
      <c r="B86" s="299"/>
      <c r="C86" s="300" t="s">
        <v>1105</v>
      </c>
      <c r="D86" s="300"/>
      <c r="E86" s="300"/>
      <c r="F86" s="301" t="s">
        <v>1094</v>
      </c>
      <c r="G86" s="300"/>
      <c r="H86" s="300" t="s">
        <v>1106</v>
      </c>
      <c r="I86" s="300" t="s">
        <v>1090</v>
      </c>
      <c r="J86" s="300">
        <v>20</v>
      </c>
      <c r="K86" s="288"/>
    </row>
    <row r="87" spans="2:11" s="1" customFormat="1" ht="15" customHeight="1">
      <c r="B87" s="299"/>
      <c r="C87" s="276" t="s">
        <v>1107</v>
      </c>
      <c r="D87" s="276"/>
      <c r="E87" s="276"/>
      <c r="F87" s="297" t="s">
        <v>1094</v>
      </c>
      <c r="G87" s="298"/>
      <c r="H87" s="276" t="s">
        <v>1108</v>
      </c>
      <c r="I87" s="276" t="s">
        <v>1090</v>
      </c>
      <c r="J87" s="276">
        <v>50</v>
      </c>
      <c r="K87" s="288"/>
    </row>
    <row r="88" spans="2:11" s="1" customFormat="1" ht="15" customHeight="1">
      <c r="B88" s="299"/>
      <c r="C88" s="276" t="s">
        <v>1109</v>
      </c>
      <c r="D88" s="276"/>
      <c r="E88" s="276"/>
      <c r="F88" s="297" t="s">
        <v>1094</v>
      </c>
      <c r="G88" s="298"/>
      <c r="H88" s="276" t="s">
        <v>1110</v>
      </c>
      <c r="I88" s="276" t="s">
        <v>1090</v>
      </c>
      <c r="J88" s="276">
        <v>20</v>
      </c>
      <c r="K88" s="288"/>
    </row>
    <row r="89" spans="2:11" s="1" customFormat="1" ht="15" customHeight="1">
      <c r="B89" s="299"/>
      <c r="C89" s="276" t="s">
        <v>1111</v>
      </c>
      <c r="D89" s="276"/>
      <c r="E89" s="276"/>
      <c r="F89" s="297" t="s">
        <v>1094</v>
      </c>
      <c r="G89" s="298"/>
      <c r="H89" s="276" t="s">
        <v>1112</v>
      </c>
      <c r="I89" s="276" t="s">
        <v>1090</v>
      </c>
      <c r="J89" s="276">
        <v>20</v>
      </c>
      <c r="K89" s="288"/>
    </row>
    <row r="90" spans="2:11" s="1" customFormat="1" ht="15" customHeight="1">
      <c r="B90" s="299"/>
      <c r="C90" s="276" t="s">
        <v>1113</v>
      </c>
      <c r="D90" s="276"/>
      <c r="E90" s="276"/>
      <c r="F90" s="297" t="s">
        <v>1094</v>
      </c>
      <c r="G90" s="298"/>
      <c r="H90" s="276" t="s">
        <v>1114</v>
      </c>
      <c r="I90" s="276" t="s">
        <v>1090</v>
      </c>
      <c r="J90" s="276">
        <v>50</v>
      </c>
      <c r="K90" s="288"/>
    </row>
    <row r="91" spans="2:11" s="1" customFormat="1" ht="15" customHeight="1">
      <c r="B91" s="299"/>
      <c r="C91" s="276" t="s">
        <v>1115</v>
      </c>
      <c r="D91" s="276"/>
      <c r="E91" s="276"/>
      <c r="F91" s="297" t="s">
        <v>1094</v>
      </c>
      <c r="G91" s="298"/>
      <c r="H91" s="276" t="s">
        <v>1115</v>
      </c>
      <c r="I91" s="276" t="s">
        <v>1090</v>
      </c>
      <c r="J91" s="276">
        <v>50</v>
      </c>
      <c r="K91" s="288"/>
    </row>
    <row r="92" spans="2:11" s="1" customFormat="1" ht="15" customHeight="1">
      <c r="B92" s="299"/>
      <c r="C92" s="276" t="s">
        <v>1116</v>
      </c>
      <c r="D92" s="276"/>
      <c r="E92" s="276"/>
      <c r="F92" s="297" t="s">
        <v>1094</v>
      </c>
      <c r="G92" s="298"/>
      <c r="H92" s="276" t="s">
        <v>1117</v>
      </c>
      <c r="I92" s="276" t="s">
        <v>1090</v>
      </c>
      <c r="J92" s="276">
        <v>255</v>
      </c>
      <c r="K92" s="288"/>
    </row>
    <row r="93" spans="2:11" s="1" customFormat="1" ht="15" customHeight="1">
      <c r="B93" s="299"/>
      <c r="C93" s="276" t="s">
        <v>1118</v>
      </c>
      <c r="D93" s="276"/>
      <c r="E93" s="276"/>
      <c r="F93" s="297" t="s">
        <v>1088</v>
      </c>
      <c r="G93" s="298"/>
      <c r="H93" s="276" t="s">
        <v>1119</v>
      </c>
      <c r="I93" s="276" t="s">
        <v>1120</v>
      </c>
      <c r="J93" s="276"/>
      <c r="K93" s="288"/>
    </row>
    <row r="94" spans="2:11" s="1" customFormat="1" ht="15" customHeight="1">
      <c r="B94" s="299"/>
      <c r="C94" s="276" t="s">
        <v>1121</v>
      </c>
      <c r="D94" s="276"/>
      <c r="E94" s="276"/>
      <c r="F94" s="297" t="s">
        <v>1088</v>
      </c>
      <c r="G94" s="298"/>
      <c r="H94" s="276" t="s">
        <v>1122</v>
      </c>
      <c r="I94" s="276" t="s">
        <v>1123</v>
      </c>
      <c r="J94" s="276"/>
      <c r="K94" s="288"/>
    </row>
    <row r="95" spans="2:11" s="1" customFormat="1" ht="15" customHeight="1">
      <c r="B95" s="299"/>
      <c r="C95" s="276" t="s">
        <v>1124</v>
      </c>
      <c r="D95" s="276"/>
      <c r="E95" s="276"/>
      <c r="F95" s="297" t="s">
        <v>1088</v>
      </c>
      <c r="G95" s="298"/>
      <c r="H95" s="276" t="s">
        <v>1124</v>
      </c>
      <c r="I95" s="276" t="s">
        <v>1123</v>
      </c>
      <c r="J95" s="276"/>
      <c r="K95" s="288"/>
    </row>
    <row r="96" spans="2:11" s="1" customFormat="1" ht="15" customHeight="1">
      <c r="B96" s="299"/>
      <c r="C96" s="276" t="s">
        <v>36</v>
      </c>
      <c r="D96" s="276"/>
      <c r="E96" s="276"/>
      <c r="F96" s="297" t="s">
        <v>1088</v>
      </c>
      <c r="G96" s="298"/>
      <c r="H96" s="276" t="s">
        <v>1125</v>
      </c>
      <c r="I96" s="276" t="s">
        <v>1123</v>
      </c>
      <c r="J96" s="276"/>
      <c r="K96" s="288"/>
    </row>
    <row r="97" spans="2:11" s="1" customFormat="1" ht="15" customHeight="1">
      <c r="B97" s="299"/>
      <c r="C97" s="276" t="s">
        <v>46</v>
      </c>
      <c r="D97" s="276"/>
      <c r="E97" s="276"/>
      <c r="F97" s="297" t="s">
        <v>1088</v>
      </c>
      <c r="G97" s="298"/>
      <c r="H97" s="276" t="s">
        <v>1126</v>
      </c>
      <c r="I97" s="276" t="s">
        <v>1123</v>
      </c>
      <c r="J97" s="276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409" t="s">
        <v>1127</v>
      </c>
      <c r="D102" s="409"/>
      <c r="E102" s="409"/>
      <c r="F102" s="409"/>
      <c r="G102" s="409"/>
      <c r="H102" s="409"/>
      <c r="I102" s="409"/>
      <c r="J102" s="409"/>
      <c r="K102" s="288"/>
    </row>
    <row r="103" spans="2:11" s="1" customFormat="1" ht="17.25" customHeight="1">
      <c r="B103" s="287"/>
      <c r="C103" s="289" t="s">
        <v>1082</v>
      </c>
      <c r="D103" s="289"/>
      <c r="E103" s="289"/>
      <c r="F103" s="289" t="s">
        <v>1083</v>
      </c>
      <c r="G103" s="290"/>
      <c r="H103" s="289" t="s">
        <v>52</v>
      </c>
      <c r="I103" s="289" t="s">
        <v>55</v>
      </c>
      <c r="J103" s="289" t="s">
        <v>1084</v>
      </c>
      <c r="K103" s="288"/>
    </row>
    <row r="104" spans="2:11" s="1" customFormat="1" ht="17.25" customHeight="1">
      <c r="B104" s="287"/>
      <c r="C104" s="291" t="s">
        <v>1085</v>
      </c>
      <c r="D104" s="291"/>
      <c r="E104" s="291"/>
      <c r="F104" s="292" t="s">
        <v>1086</v>
      </c>
      <c r="G104" s="293"/>
      <c r="H104" s="291"/>
      <c r="I104" s="291"/>
      <c r="J104" s="291" t="s">
        <v>1087</v>
      </c>
      <c r="K104" s="288"/>
    </row>
    <row r="105" spans="2:11" s="1" customFormat="1" ht="5.25" customHeight="1">
      <c r="B105" s="287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7"/>
      <c r="C106" s="276" t="s">
        <v>51</v>
      </c>
      <c r="D106" s="296"/>
      <c r="E106" s="296"/>
      <c r="F106" s="297" t="s">
        <v>1088</v>
      </c>
      <c r="G106" s="276"/>
      <c r="H106" s="276" t="s">
        <v>1128</v>
      </c>
      <c r="I106" s="276" t="s">
        <v>1090</v>
      </c>
      <c r="J106" s="276">
        <v>20</v>
      </c>
      <c r="K106" s="288"/>
    </row>
    <row r="107" spans="2:11" s="1" customFormat="1" ht="15" customHeight="1">
      <c r="B107" s="287"/>
      <c r="C107" s="276" t="s">
        <v>1091</v>
      </c>
      <c r="D107" s="276"/>
      <c r="E107" s="276"/>
      <c r="F107" s="297" t="s">
        <v>1088</v>
      </c>
      <c r="G107" s="276"/>
      <c r="H107" s="276" t="s">
        <v>1128</v>
      </c>
      <c r="I107" s="276" t="s">
        <v>1090</v>
      </c>
      <c r="J107" s="276">
        <v>120</v>
      </c>
      <c r="K107" s="288"/>
    </row>
    <row r="108" spans="2:11" s="1" customFormat="1" ht="15" customHeight="1">
      <c r="B108" s="299"/>
      <c r="C108" s="276" t="s">
        <v>1093</v>
      </c>
      <c r="D108" s="276"/>
      <c r="E108" s="276"/>
      <c r="F108" s="297" t="s">
        <v>1094</v>
      </c>
      <c r="G108" s="276"/>
      <c r="H108" s="276" t="s">
        <v>1128</v>
      </c>
      <c r="I108" s="276" t="s">
        <v>1090</v>
      </c>
      <c r="J108" s="276">
        <v>50</v>
      </c>
      <c r="K108" s="288"/>
    </row>
    <row r="109" spans="2:11" s="1" customFormat="1" ht="15" customHeight="1">
      <c r="B109" s="299"/>
      <c r="C109" s="276" t="s">
        <v>1096</v>
      </c>
      <c r="D109" s="276"/>
      <c r="E109" s="276"/>
      <c r="F109" s="297" t="s">
        <v>1088</v>
      </c>
      <c r="G109" s="276"/>
      <c r="H109" s="276" t="s">
        <v>1128</v>
      </c>
      <c r="I109" s="276" t="s">
        <v>1098</v>
      </c>
      <c r="J109" s="276"/>
      <c r="K109" s="288"/>
    </row>
    <row r="110" spans="2:11" s="1" customFormat="1" ht="15" customHeight="1">
      <c r="B110" s="299"/>
      <c r="C110" s="276" t="s">
        <v>1107</v>
      </c>
      <c r="D110" s="276"/>
      <c r="E110" s="276"/>
      <c r="F110" s="297" t="s">
        <v>1094</v>
      </c>
      <c r="G110" s="276"/>
      <c r="H110" s="276" t="s">
        <v>1128</v>
      </c>
      <c r="I110" s="276" t="s">
        <v>1090</v>
      </c>
      <c r="J110" s="276">
        <v>50</v>
      </c>
      <c r="K110" s="288"/>
    </row>
    <row r="111" spans="2:11" s="1" customFormat="1" ht="15" customHeight="1">
      <c r="B111" s="299"/>
      <c r="C111" s="276" t="s">
        <v>1115</v>
      </c>
      <c r="D111" s="276"/>
      <c r="E111" s="276"/>
      <c r="F111" s="297" t="s">
        <v>1094</v>
      </c>
      <c r="G111" s="276"/>
      <c r="H111" s="276" t="s">
        <v>1128</v>
      </c>
      <c r="I111" s="276" t="s">
        <v>1090</v>
      </c>
      <c r="J111" s="276">
        <v>50</v>
      </c>
      <c r="K111" s="288"/>
    </row>
    <row r="112" spans="2:11" s="1" customFormat="1" ht="15" customHeight="1">
      <c r="B112" s="299"/>
      <c r="C112" s="276" t="s">
        <v>1113</v>
      </c>
      <c r="D112" s="276"/>
      <c r="E112" s="276"/>
      <c r="F112" s="297" t="s">
        <v>1094</v>
      </c>
      <c r="G112" s="276"/>
      <c r="H112" s="276" t="s">
        <v>1128</v>
      </c>
      <c r="I112" s="276" t="s">
        <v>1090</v>
      </c>
      <c r="J112" s="276">
        <v>50</v>
      </c>
      <c r="K112" s="288"/>
    </row>
    <row r="113" spans="2:11" s="1" customFormat="1" ht="15" customHeight="1">
      <c r="B113" s="299"/>
      <c r="C113" s="276" t="s">
        <v>51</v>
      </c>
      <c r="D113" s="276"/>
      <c r="E113" s="276"/>
      <c r="F113" s="297" t="s">
        <v>1088</v>
      </c>
      <c r="G113" s="276"/>
      <c r="H113" s="276" t="s">
        <v>1129</v>
      </c>
      <c r="I113" s="276" t="s">
        <v>1090</v>
      </c>
      <c r="J113" s="276">
        <v>20</v>
      </c>
      <c r="K113" s="288"/>
    </row>
    <row r="114" spans="2:11" s="1" customFormat="1" ht="15" customHeight="1">
      <c r="B114" s="299"/>
      <c r="C114" s="276" t="s">
        <v>1130</v>
      </c>
      <c r="D114" s="276"/>
      <c r="E114" s="276"/>
      <c r="F114" s="297" t="s">
        <v>1088</v>
      </c>
      <c r="G114" s="276"/>
      <c r="H114" s="276" t="s">
        <v>1131</v>
      </c>
      <c r="I114" s="276" t="s">
        <v>1090</v>
      </c>
      <c r="J114" s="276">
        <v>120</v>
      </c>
      <c r="K114" s="288"/>
    </row>
    <row r="115" spans="2:11" s="1" customFormat="1" ht="15" customHeight="1">
      <c r="B115" s="299"/>
      <c r="C115" s="276" t="s">
        <v>36</v>
      </c>
      <c r="D115" s="276"/>
      <c r="E115" s="276"/>
      <c r="F115" s="297" t="s">
        <v>1088</v>
      </c>
      <c r="G115" s="276"/>
      <c r="H115" s="276" t="s">
        <v>1132</v>
      </c>
      <c r="I115" s="276" t="s">
        <v>1123</v>
      </c>
      <c r="J115" s="276"/>
      <c r="K115" s="288"/>
    </row>
    <row r="116" spans="2:11" s="1" customFormat="1" ht="15" customHeight="1">
      <c r="B116" s="299"/>
      <c r="C116" s="276" t="s">
        <v>46</v>
      </c>
      <c r="D116" s="276"/>
      <c r="E116" s="276"/>
      <c r="F116" s="297" t="s">
        <v>1088</v>
      </c>
      <c r="G116" s="276"/>
      <c r="H116" s="276" t="s">
        <v>1133</v>
      </c>
      <c r="I116" s="276" t="s">
        <v>1123</v>
      </c>
      <c r="J116" s="276"/>
      <c r="K116" s="288"/>
    </row>
    <row r="117" spans="2:11" s="1" customFormat="1" ht="15" customHeight="1">
      <c r="B117" s="299"/>
      <c r="C117" s="276" t="s">
        <v>55</v>
      </c>
      <c r="D117" s="276"/>
      <c r="E117" s="276"/>
      <c r="F117" s="297" t="s">
        <v>1088</v>
      </c>
      <c r="G117" s="276"/>
      <c r="H117" s="276" t="s">
        <v>1134</v>
      </c>
      <c r="I117" s="276" t="s">
        <v>1135</v>
      </c>
      <c r="J117" s="276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407" t="s">
        <v>1136</v>
      </c>
      <c r="D122" s="407"/>
      <c r="E122" s="407"/>
      <c r="F122" s="407"/>
      <c r="G122" s="407"/>
      <c r="H122" s="407"/>
      <c r="I122" s="407"/>
      <c r="J122" s="407"/>
      <c r="K122" s="316"/>
    </row>
    <row r="123" spans="2:11" s="1" customFormat="1" ht="17.25" customHeight="1">
      <c r="B123" s="317"/>
      <c r="C123" s="289" t="s">
        <v>1082</v>
      </c>
      <c r="D123" s="289"/>
      <c r="E123" s="289"/>
      <c r="F123" s="289" t="s">
        <v>1083</v>
      </c>
      <c r="G123" s="290"/>
      <c r="H123" s="289" t="s">
        <v>52</v>
      </c>
      <c r="I123" s="289" t="s">
        <v>55</v>
      </c>
      <c r="J123" s="289" t="s">
        <v>1084</v>
      </c>
      <c r="K123" s="318"/>
    </row>
    <row r="124" spans="2:11" s="1" customFormat="1" ht="17.25" customHeight="1">
      <c r="B124" s="317"/>
      <c r="C124" s="291" t="s">
        <v>1085</v>
      </c>
      <c r="D124" s="291"/>
      <c r="E124" s="291"/>
      <c r="F124" s="292" t="s">
        <v>1086</v>
      </c>
      <c r="G124" s="293"/>
      <c r="H124" s="291"/>
      <c r="I124" s="291"/>
      <c r="J124" s="291" t="s">
        <v>1087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6" t="s">
        <v>1091</v>
      </c>
      <c r="D126" s="296"/>
      <c r="E126" s="296"/>
      <c r="F126" s="297" t="s">
        <v>1088</v>
      </c>
      <c r="G126" s="276"/>
      <c r="H126" s="276" t="s">
        <v>1128</v>
      </c>
      <c r="I126" s="276" t="s">
        <v>1090</v>
      </c>
      <c r="J126" s="276">
        <v>120</v>
      </c>
      <c r="K126" s="322"/>
    </row>
    <row r="127" spans="2:11" s="1" customFormat="1" ht="15" customHeight="1">
      <c r="B127" s="319"/>
      <c r="C127" s="276" t="s">
        <v>1137</v>
      </c>
      <c r="D127" s="276"/>
      <c r="E127" s="276"/>
      <c r="F127" s="297" t="s">
        <v>1088</v>
      </c>
      <c r="G127" s="276"/>
      <c r="H127" s="276" t="s">
        <v>1138</v>
      </c>
      <c r="I127" s="276" t="s">
        <v>1090</v>
      </c>
      <c r="J127" s="276" t="s">
        <v>1139</v>
      </c>
      <c r="K127" s="322"/>
    </row>
    <row r="128" spans="2:11" s="1" customFormat="1" ht="15" customHeight="1">
      <c r="B128" s="319"/>
      <c r="C128" s="276" t="s">
        <v>81</v>
      </c>
      <c r="D128" s="276"/>
      <c r="E128" s="276"/>
      <c r="F128" s="297" t="s">
        <v>1088</v>
      </c>
      <c r="G128" s="276"/>
      <c r="H128" s="276" t="s">
        <v>1140</v>
      </c>
      <c r="I128" s="276" t="s">
        <v>1090</v>
      </c>
      <c r="J128" s="276" t="s">
        <v>1139</v>
      </c>
      <c r="K128" s="322"/>
    </row>
    <row r="129" spans="2:11" s="1" customFormat="1" ht="15" customHeight="1">
      <c r="B129" s="319"/>
      <c r="C129" s="276" t="s">
        <v>1099</v>
      </c>
      <c r="D129" s="276"/>
      <c r="E129" s="276"/>
      <c r="F129" s="297" t="s">
        <v>1094</v>
      </c>
      <c r="G129" s="276"/>
      <c r="H129" s="276" t="s">
        <v>1100</v>
      </c>
      <c r="I129" s="276" t="s">
        <v>1090</v>
      </c>
      <c r="J129" s="276">
        <v>15</v>
      </c>
      <c r="K129" s="322"/>
    </row>
    <row r="130" spans="2:11" s="1" customFormat="1" ht="15" customHeight="1">
      <c r="B130" s="319"/>
      <c r="C130" s="300" t="s">
        <v>1101</v>
      </c>
      <c r="D130" s="300"/>
      <c r="E130" s="300"/>
      <c r="F130" s="301" t="s">
        <v>1094</v>
      </c>
      <c r="G130" s="300"/>
      <c r="H130" s="300" t="s">
        <v>1102</v>
      </c>
      <c r="I130" s="300" t="s">
        <v>1090</v>
      </c>
      <c r="J130" s="300">
        <v>15</v>
      </c>
      <c r="K130" s="322"/>
    </row>
    <row r="131" spans="2:11" s="1" customFormat="1" ht="15" customHeight="1">
      <c r="B131" s="319"/>
      <c r="C131" s="300" t="s">
        <v>1103</v>
      </c>
      <c r="D131" s="300"/>
      <c r="E131" s="300"/>
      <c r="F131" s="301" t="s">
        <v>1094</v>
      </c>
      <c r="G131" s="300"/>
      <c r="H131" s="300" t="s">
        <v>1104</v>
      </c>
      <c r="I131" s="300" t="s">
        <v>1090</v>
      </c>
      <c r="J131" s="300">
        <v>20</v>
      </c>
      <c r="K131" s="322"/>
    </row>
    <row r="132" spans="2:11" s="1" customFormat="1" ht="15" customHeight="1">
      <c r="B132" s="319"/>
      <c r="C132" s="300" t="s">
        <v>1105</v>
      </c>
      <c r="D132" s="300"/>
      <c r="E132" s="300"/>
      <c r="F132" s="301" t="s">
        <v>1094</v>
      </c>
      <c r="G132" s="300"/>
      <c r="H132" s="300" t="s">
        <v>1106</v>
      </c>
      <c r="I132" s="300" t="s">
        <v>1090</v>
      </c>
      <c r="J132" s="300">
        <v>20</v>
      </c>
      <c r="K132" s="322"/>
    </row>
    <row r="133" spans="2:11" s="1" customFormat="1" ht="15" customHeight="1">
      <c r="B133" s="319"/>
      <c r="C133" s="276" t="s">
        <v>1093</v>
      </c>
      <c r="D133" s="276"/>
      <c r="E133" s="276"/>
      <c r="F133" s="297" t="s">
        <v>1094</v>
      </c>
      <c r="G133" s="276"/>
      <c r="H133" s="276" t="s">
        <v>1128</v>
      </c>
      <c r="I133" s="276" t="s">
        <v>1090</v>
      </c>
      <c r="J133" s="276">
        <v>50</v>
      </c>
      <c r="K133" s="322"/>
    </row>
    <row r="134" spans="2:11" s="1" customFormat="1" ht="15" customHeight="1">
      <c r="B134" s="319"/>
      <c r="C134" s="276" t="s">
        <v>1107</v>
      </c>
      <c r="D134" s="276"/>
      <c r="E134" s="276"/>
      <c r="F134" s="297" t="s">
        <v>1094</v>
      </c>
      <c r="G134" s="276"/>
      <c r="H134" s="276" t="s">
        <v>1128</v>
      </c>
      <c r="I134" s="276" t="s">
        <v>1090</v>
      </c>
      <c r="J134" s="276">
        <v>50</v>
      </c>
      <c r="K134" s="322"/>
    </row>
    <row r="135" spans="2:11" s="1" customFormat="1" ht="15" customHeight="1">
      <c r="B135" s="319"/>
      <c r="C135" s="276" t="s">
        <v>1113</v>
      </c>
      <c r="D135" s="276"/>
      <c r="E135" s="276"/>
      <c r="F135" s="297" t="s">
        <v>1094</v>
      </c>
      <c r="G135" s="276"/>
      <c r="H135" s="276" t="s">
        <v>1128</v>
      </c>
      <c r="I135" s="276" t="s">
        <v>1090</v>
      </c>
      <c r="J135" s="276">
        <v>50</v>
      </c>
      <c r="K135" s="322"/>
    </row>
    <row r="136" spans="2:11" s="1" customFormat="1" ht="15" customHeight="1">
      <c r="B136" s="319"/>
      <c r="C136" s="276" t="s">
        <v>1115</v>
      </c>
      <c r="D136" s="276"/>
      <c r="E136" s="276"/>
      <c r="F136" s="297" t="s">
        <v>1094</v>
      </c>
      <c r="G136" s="276"/>
      <c r="H136" s="276" t="s">
        <v>1128</v>
      </c>
      <c r="I136" s="276" t="s">
        <v>1090</v>
      </c>
      <c r="J136" s="276">
        <v>50</v>
      </c>
      <c r="K136" s="322"/>
    </row>
    <row r="137" spans="2:11" s="1" customFormat="1" ht="15" customHeight="1">
      <c r="B137" s="319"/>
      <c r="C137" s="276" t="s">
        <v>1116</v>
      </c>
      <c r="D137" s="276"/>
      <c r="E137" s="276"/>
      <c r="F137" s="297" t="s">
        <v>1094</v>
      </c>
      <c r="G137" s="276"/>
      <c r="H137" s="276" t="s">
        <v>1141</v>
      </c>
      <c r="I137" s="276" t="s">
        <v>1090</v>
      </c>
      <c r="J137" s="276">
        <v>255</v>
      </c>
      <c r="K137" s="322"/>
    </row>
    <row r="138" spans="2:11" s="1" customFormat="1" ht="15" customHeight="1">
      <c r="B138" s="319"/>
      <c r="C138" s="276" t="s">
        <v>1118</v>
      </c>
      <c r="D138" s="276"/>
      <c r="E138" s="276"/>
      <c r="F138" s="297" t="s">
        <v>1088</v>
      </c>
      <c r="G138" s="276"/>
      <c r="H138" s="276" t="s">
        <v>1142</v>
      </c>
      <c r="I138" s="276" t="s">
        <v>1120</v>
      </c>
      <c r="J138" s="276"/>
      <c r="K138" s="322"/>
    </row>
    <row r="139" spans="2:11" s="1" customFormat="1" ht="15" customHeight="1">
      <c r="B139" s="319"/>
      <c r="C139" s="276" t="s">
        <v>1121</v>
      </c>
      <c r="D139" s="276"/>
      <c r="E139" s="276"/>
      <c r="F139" s="297" t="s">
        <v>1088</v>
      </c>
      <c r="G139" s="276"/>
      <c r="H139" s="276" t="s">
        <v>1143</v>
      </c>
      <c r="I139" s="276" t="s">
        <v>1123</v>
      </c>
      <c r="J139" s="276"/>
      <c r="K139" s="322"/>
    </row>
    <row r="140" spans="2:11" s="1" customFormat="1" ht="15" customHeight="1">
      <c r="B140" s="319"/>
      <c r="C140" s="276" t="s">
        <v>1124</v>
      </c>
      <c r="D140" s="276"/>
      <c r="E140" s="276"/>
      <c r="F140" s="297" t="s">
        <v>1088</v>
      </c>
      <c r="G140" s="276"/>
      <c r="H140" s="276" t="s">
        <v>1124</v>
      </c>
      <c r="I140" s="276" t="s">
        <v>1123</v>
      </c>
      <c r="J140" s="276"/>
      <c r="K140" s="322"/>
    </row>
    <row r="141" spans="2:11" s="1" customFormat="1" ht="15" customHeight="1">
      <c r="B141" s="319"/>
      <c r="C141" s="276" t="s">
        <v>36</v>
      </c>
      <c r="D141" s="276"/>
      <c r="E141" s="276"/>
      <c r="F141" s="297" t="s">
        <v>1088</v>
      </c>
      <c r="G141" s="276"/>
      <c r="H141" s="276" t="s">
        <v>1144</v>
      </c>
      <c r="I141" s="276" t="s">
        <v>1123</v>
      </c>
      <c r="J141" s="276"/>
      <c r="K141" s="322"/>
    </row>
    <row r="142" spans="2:11" s="1" customFormat="1" ht="15" customHeight="1">
      <c r="B142" s="319"/>
      <c r="C142" s="276" t="s">
        <v>1145</v>
      </c>
      <c r="D142" s="276"/>
      <c r="E142" s="276"/>
      <c r="F142" s="297" t="s">
        <v>1088</v>
      </c>
      <c r="G142" s="276"/>
      <c r="H142" s="276" t="s">
        <v>1146</v>
      </c>
      <c r="I142" s="276" t="s">
        <v>1123</v>
      </c>
      <c r="J142" s="276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409" t="s">
        <v>1147</v>
      </c>
      <c r="D147" s="409"/>
      <c r="E147" s="409"/>
      <c r="F147" s="409"/>
      <c r="G147" s="409"/>
      <c r="H147" s="409"/>
      <c r="I147" s="409"/>
      <c r="J147" s="409"/>
      <c r="K147" s="288"/>
    </row>
    <row r="148" spans="2:11" s="1" customFormat="1" ht="17.25" customHeight="1">
      <c r="B148" s="287"/>
      <c r="C148" s="289" t="s">
        <v>1082</v>
      </c>
      <c r="D148" s="289"/>
      <c r="E148" s="289"/>
      <c r="F148" s="289" t="s">
        <v>1083</v>
      </c>
      <c r="G148" s="290"/>
      <c r="H148" s="289" t="s">
        <v>52</v>
      </c>
      <c r="I148" s="289" t="s">
        <v>55</v>
      </c>
      <c r="J148" s="289" t="s">
        <v>1084</v>
      </c>
      <c r="K148" s="288"/>
    </row>
    <row r="149" spans="2:11" s="1" customFormat="1" ht="17.25" customHeight="1">
      <c r="B149" s="287"/>
      <c r="C149" s="291" t="s">
        <v>1085</v>
      </c>
      <c r="D149" s="291"/>
      <c r="E149" s="291"/>
      <c r="F149" s="292" t="s">
        <v>1086</v>
      </c>
      <c r="G149" s="293"/>
      <c r="H149" s="291"/>
      <c r="I149" s="291"/>
      <c r="J149" s="291" t="s">
        <v>1087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1091</v>
      </c>
      <c r="D151" s="276"/>
      <c r="E151" s="276"/>
      <c r="F151" s="327" t="s">
        <v>1088</v>
      </c>
      <c r="G151" s="276"/>
      <c r="H151" s="326" t="s">
        <v>1128</v>
      </c>
      <c r="I151" s="326" t="s">
        <v>1090</v>
      </c>
      <c r="J151" s="326">
        <v>120</v>
      </c>
      <c r="K151" s="322"/>
    </row>
    <row r="152" spans="2:11" s="1" customFormat="1" ht="15" customHeight="1">
      <c r="B152" s="299"/>
      <c r="C152" s="326" t="s">
        <v>1137</v>
      </c>
      <c r="D152" s="276"/>
      <c r="E152" s="276"/>
      <c r="F152" s="327" t="s">
        <v>1088</v>
      </c>
      <c r="G152" s="276"/>
      <c r="H152" s="326" t="s">
        <v>1148</v>
      </c>
      <c r="I152" s="326" t="s">
        <v>1090</v>
      </c>
      <c r="J152" s="326" t="s">
        <v>1139</v>
      </c>
      <c r="K152" s="322"/>
    </row>
    <row r="153" spans="2:11" s="1" customFormat="1" ht="15" customHeight="1">
      <c r="B153" s="299"/>
      <c r="C153" s="326" t="s">
        <v>81</v>
      </c>
      <c r="D153" s="276"/>
      <c r="E153" s="276"/>
      <c r="F153" s="327" t="s">
        <v>1088</v>
      </c>
      <c r="G153" s="276"/>
      <c r="H153" s="326" t="s">
        <v>1149</v>
      </c>
      <c r="I153" s="326" t="s">
        <v>1090</v>
      </c>
      <c r="J153" s="326" t="s">
        <v>1139</v>
      </c>
      <c r="K153" s="322"/>
    </row>
    <row r="154" spans="2:11" s="1" customFormat="1" ht="15" customHeight="1">
      <c r="B154" s="299"/>
      <c r="C154" s="326" t="s">
        <v>1093</v>
      </c>
      <c r="D154" s="276"/>
      <c r="E154" s="276"/>
      <c r="F154" s="327" t="s">
        <v>1094</v>
      </c>
      <c r="G154" s="276"/>
      <c r="H154" s="326" t="s">
        <v>1128</v>
      </c>
      <c r="I154" s="326" t="s">
        <v>1090</v>
      </c>
      <c r="J154" s="326">
        <v>50</v>
      </c>
      <c r="K154" s="322"/>
    </row>
    <row r="155" spans="2:11" s="1" customFormat="1" ht="15" customHeight="1">
      <c r="B155" s="299"/>
      <c r="C155" s="326" t="s">
        <v>1096</v>
      </c>
      <c r="D155" s="276"/>
      <c r="E155" s="276"/>
      <c r="F155" s="327" t="s">
        <v>1088</v>
      </c>
      <c r="G155" s="276"/>
      <c r="H155" s="326" t="s">
        <v>1128</v>
      </c>
      <c r="I155" s="326" t="s">
        <v>1098</v>
      </c>
      <c r="J155" s="326"/>
      <c r="K155" s="322"/>
    </row>
    <row r="156" spans="2:11" s="1" customFormat="1" ht="15" customHeight="1">
      <c r="B156" s="299"/>
      <c r="C156" s="326" t="s">
        <v>1107</v>
      </c>
      <c r="D156" s="276"/>
      <c r="E156" s="276"/>
      <c r="F156" s="327" t="s">
        <v>1094</v>
      </c>
      <c r="G156" s="276"/>
      <c r="H156" s="326" t="s">
        <v>1128</v>
      </c>
      <c r="I156" s="326" t="s">
        <v>1090</v>
      </c>
      <c r="J156" s="326">
        <v>50</v>
      </c>
      <c r="K156" s="322"/>
    </row>
    <row r="157" spans="2:11" s="1" customFormat="1" ht="15" customHeight="1">
      <c r="B157" s="299"/>
      <c r="C157" s="326" t="s">
        <v>1115</v>
      </c>
      <c r="D157" s="276"/>
      <c r="E157" s="276"/>
      <c r="F157" s="327" t="s">
        <v>1094</v>
      </c>
      <c r="G157" s="276"/>
      <c r="H157" s="326" t="s">
        <v>1128</v>
      </c>
      <c r="I157" s="326" t="s">
        <v>1090</v>
      </c>
      <c r="J157" s="326">
        <v>50</v>
      </c>
      <c r="K157" s="322"/>
    </row>
    <row r="158" spans="2:11" s="1" customFormat="1" ht="15" customHeight="1">
      <c r="B158" s="299"/>
      <c r="C158" s="326" t="s">
        <v>1113</v>
      </c>
      <c r="D158" s="276"/>
      <c r="E158" s="276"/>
      <c r="F158" s="327" t="s">
        <v>1094</v>
      </c>
      <c r="G158" s="276"/>
      <c r="H158" s="326" t="s">
        <v>1128</v>
      </c>
      <c r="I158" s="326" t="s">
        <v>1090</v>
      </c>
      <c r="J158" s="326">
        <v>50</v>
      </c>
      <c r="K158" s="322"/>
    </row>
    <row r="159" spans="2:11" s="1" customFormat="1" ht="15" customHeight="1">
      <c r="B159" s="299"/>
      <c r="C159" s="326" t="s">
        <v>99</v>
      </c>
      <c r="D159" s="276"/>
      <c r="E159" s="276"/>
      <c r="F159" s="327" t="s">
        <v>1088</v>
      </c>
      <c r="G159" s="276"/>
      <c r="H159" s="326" t="s">
        <v>1150</v>
      </c>
      <c r="I159" s="326" t="s">
        <v>1090</v>
      </c>
      <c r="J159" s="326" t="s">
        <v>1151</v>
      </c>
      <c r="K159" s="322"/>
    </row>
    <row r="160" spans="2:11" s="1" customFormat="1" ht="15" customHeight="1">
      <c r="B160" s="299"/>
      <c r="C160" s="326" t="s">
        <v>1152</v>
      </c>
      <c r="D160" s="276"/>
      <c r="E160" s="276"/>
      <c r="F160" s="327" t="s">
        <v>1088</v>
      </c>
      <c r="G160" s="276"/>
      <c r="H160" s="326" t="s">
        <v>1153</v>
      </c>
      <c r="I160" s="326" t="s">
        <v>1123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407" t="s">
        <v>1154</v>
      </c>
      <c r="D165" s="407"/>
      <c r="E165" s="407"/>
      <c r="F165" s="407"/>
      <c r="G165" s="407"/>
      <c r="H165" s="407"/>
      <c r="I165" s="407"/>
      <c r="J165" s="407"/>
      <c r="K165" s="269"/>
    </row>
    <row r="166" spans="2:11" s="1" customFormat="1" ht="17.25" customHeight="1">
      <c r="B166" s="268"/>
      <c r="C166" s="289" t="s">
        <v>1082</v>
      </c>
      <c r="D166" s="289"/>
      <c r="E166" s="289"/>
      <c r="F166" s="289" t="s">
        <v>1083</v>
      </c>
      <c r="G166" s="331"/>
      <c r="H166" s="332" t="s">
        <v>52</v>
      </c>
      <c r="I166" s="332" t="s">
        <v>55</v>
      </c>
      <c r="J166" s="289" t="s">
        <v>1084</v>
      </c>
      <c r="K166" s="269"/>
    </row>
    <row r="167" spans="2:11" s="1" customFormat="1" ht="17.25" customHeight="1">
      <c r="B167" s="270"/>
      <c r="C167" s="291" t="s">
        <v>1085</v>
      </c>
      <c r="D167" s="291"/>
      <c r="E167" s="291"/>
      <c r="F167" s="292" t="s">
        <v>1086</v>
      </c>
      <c r="G167" s="333"/>
      <c r="H167" s="334"/>
      <c r="I167" s="334"/>
      <c r="J167" s="291" t="s">
        <v>1087</v>
      </c>
      <c r="K167" s="271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6" t="s">
        <v>1091</v>
      </c>
      <c r="D169" s="276"/>
      <c r="E169" s="276"/>
      <c r="F169" s="297" t="s">
        <v>1088</v>
      </c>
      <c r="G169" s="276"/>
      <c r="H169" s="276" t="s">
        <v>1128</v>
      </c>
      <c r="I169" s="276" t="s">
        <v>1090</v>
      </c>
      <c r="J169" s="276">
        <v>120</v>
      </c>
      <c r="K169" s="322"/>
    </row>
    <row r="170" spans="2:11" s="1" customFormat="1" ht="15" customHeight="1">
      <c r="B170" s="299"/>
      <c r="C170" s="276" t="s">
        <v>1137</v>
      </c>
      <c r="D170" s="276"/>
      <c r="E170" s="276"/>
      <c r="F170" s="297" t="s">
        <v>1088</v>
      </c>
      <c r="G170" s="276"/>
      <c r="H170" s="276" t="s">
        <v>1138</v>
      </c>
      <c r="I170" s="276" t="s">
        <v>1090</v>
      </c>
      <c r="J170" s="276" t="s">
        <v>1139</v>
      </c>
      <c r="K170" s="322"/>
    </row>
    <row r="171" spans="2:11" s="1" customFormat="1" ht="15" customHeight="1">
      <c r="B171" s="299"/>
      <c r="C171" s="276" t="s">
        <v>81</v>
      </c>
      <c r="D171" s="276"/>
      <c r="E171" s="276"/>
      <c r="F171" s="297" t="s">
        <v>1088</v>
      </c>
      <c r="G171" s="276"/>
      <c r="H171" s="276" t="s">
        <v>1155</v>
      </c>
      <c r="I171" s="276" t="s">
        <v>1090</v>
      </c>
      <c r="J171" s="276" t="s">
        <v>1139</v>
      </c>
      <c r="K171" s="322"/>
    </row>
    <row r="172" spans="2:11" s="1" customFormat="1" ht="15" customHeight="1">
      <c r="B172" s="299"/>
      <c r="C172" s="276" t="s">
        <v>1093</v>
      </c>
      <c r="D172" s="276"/>
      <c r="E172" s="276"/>
      <c r="F172" s="297" t="s">
        <v>1094</v>
      </c>
      <c r="G172" s="276"/>
      <c r="H172" s="276" t="s">
        <v>1155</v>
      </c>
      <c r="I172" s="276" t="s">
        <v>1090</v>
      </c>
      <c r="J172" s="276">
        <v>50</v>
      </c>
      <c r="K172" s="322"/>
    </row>
    <row r="173" spans="2:11" s="1" customFormat="1" ht="15" customHeight="1">
      <c r="B173" s="299"/>
      <c r="C173" s="276" t="s">
        <v>1096</v>
      </c>
      <c r="D173" s="276"/>
      <c r="E173" s="276"/>
      <c r="F173" s="297" t="s">
        <v>1088</v>
      </c>
      <c r="G173" s="276"/>
      <c r="H173" s="276" t="s">
        <v>1155</v>
      </c>
      <c r="I173" s="276" t="s">
        <v>1098</v>
      </c>
      <c r="J173" s="276"/>
      <c r="K173" s="322"/>
    </row>
    <row r="174" spans="2:11" s="1" customFormat="1" ht="15" customHeight="1">
      <c r="B174" s="299"/>
      <c r="C174" s="276" t="s">
        <v>1107</v>
      </c>
      <c r="D174" s="276"/>
      <c r="E174" s="276"/>
      <c r="F174" s="297" t="s">
        <v>1094</v>
      </c>
      <c r="G174" s="276"/>
      <c r="H174" s="276" t="s">
        <v>1155</v>
      </c>
      <c r="I174" s="276" t="s">
        <v>1090</v>
      </c>
      <c r="J174" s="276">
        <v>50</v>
      </c>
      <c r="K174" s="322"/>
    </row>
    <row r="175" spans="2:11" s="1" customFormat="1" ht="15" customHeight="1">
      <c r="B175" s="299"/>
      <c r="C175" s="276" t="s">
        <v>1115</v>
      </c>
      <c r="D175" s="276"/>
      <c r="E175" s="276"/>
      <c r="F175" s="297" t="s">
        <v>1094</v>
      </c>
      <c r="G175" s="276"/>
      <c r="H175" s="276" t="s">
        <v>1155</v>
      </c>
      <c r="I175" s="276" t="s">
        <v>1090</v>
      </c>
      <c r="J175" s="276">
        <v>50</v>
      </c>
      <c r="K175" s="322"/>
    </row>
    <row r="176" spans="2:11" s="1" customFormat="1" ht="15" customHeight="1">
      <c r="B176" s="299"/>
      <c r="C176" s="276" t="s">
        <v>1113</v>
      </c>
      <c r="D176" s="276"/>
      <c r="E176" s="276"/>
      <c r="F176" s="297" t="s">
        <v>1094</v>
      </c>
      <c r="G176" s="276"/>
      <c r="H176" s="276" t="s">
        <v>1155</v>
      </c>
      <c r="I176" s="276" t="s">
        <v>1090</v>
      </c>
      <c r="J176" s="276">
        <v>50</v>
      </c>
      <c r="K176" s="322"/>
    </row>
    <row r="177" spans="2:11" s="1" customFormat="1" ht="15" customHeight="1">
      <c r="B177" s="299"/>
      <c r="C177" s="276" t="s">
        <v>136</v>
      </c>
      <c r="D177" s="276"/>
      <c r="E177" s="276"/>
      <c r="F177" s="297" t="s">
        <v>1088</v>
      </c>
      <c r="G177" s="276"/>
      <c r="H177" s="276" t="s">
        <v>1156</v>
      </c>
      <c r="I177" s="276" t="s">
        <v>1157</v>
      </c>
      <c r="J177" s="276"/>
      <c r="K177" s="322"/>
    </row>
    <row r="178" spans="2:11" s="1" customFormat="1" ht="15" customHeight="1">
      <c r="B178" s="299"/>
      <c r="C178" s="276" t="s">
        <v>55</v>
      </c>
      <c r="D178" s="276"/>
      <c r="E178" s="276"/>
      <c r="F178" s="297" t="s">
        <v>1088</v>
      </c>
      <c r="G178" s="276"/>
      <c r="H178" s="276" t="s">
        <v>1158</v>
      </c>
      <c r="I178" s="276" t="s">
        <v>1159</v>
      </c>
      <c r="J178" s="276">
        <v>1</v>
      </c>
      <c r="K178" s="322"/>
    </row>
    <row r="179" spans="2:11" s="1" customFormat="1" ht="15" customHeight="1">
      <c r="B179" s="299"/>
      <c r="C179" s="276" t="s">
        <v>51</v>
      </c>
      <c r="D179" s="276"/>
      <c r="E179" s="276"/>
      <c r="F179" s="297" t="s">
        <v>1088</v>
      </c>
      <c r="G179" s="276"/>
      <c r="H179" s="276" t="s">
        <v>1160</v>
      </c>
      <c r="I179" s="276" t="s">
        <v>1090</v>
      </c>
      <c r="J179" s="276">
        <v>20</v>
      </c>
      <c r="K179" s="322"/>
    </row>
    <row r="180" spans="2:11" s="1" customFormat="1" ht="15" customHeight="1">
      <c r="B180" s="299"/>
      <c r="C180" s="276" t="s">
        <v>52</v>
      </c>
      <c r="D180" s="276"/>
      <c r="E180" s="276"/>
      <c r="F180" s="297" t="s">
        <v>1088</v>
      </c>
      <c r="G180" s="276"/>
      <c r="H180" s="276" t="s">
        <v>1161</v>
      </c>
      <c r="I180" s="276" t="s">
        <v>1090</v>
      </c>
      <c r="J180" s="276">
        <v>255</v>
      </c>
      <c r="K180" s="322"/>
    </row>
    <row r="181" spans="2:11" s="1" customFormat="1" ht="15" customHeight="1">
      <c r="B181" s="299"/>
      <c r="C181" s="276" t="s">
        <v>137</v>
      </c>
      <c r="D181" s="276"/>
      <c r="E181" s="276"/>
      <c r="F181" s="297" t="s">
        <v>1088</v>
      </c>
      <c r="G181" s="276"/>
      <c r="H181" s="276" t="s">
        <v>1052</v>
      </c>
      <c r="I181" s="276" t="s">
        <v>1090</v>
      </c>
      <c r="J181" s="276">
        <v>10</v>
      </c>
      <c r="K181" s="322"/>
    </row>
    <row r="182" spans="2:11" s="1" customFormat="1" ht="15" customHeight="1">
      <c r="B182" s="299"/>
      <c r="C182" s="276" t="s">
        <v>138</v>
      </c>
      <c r="D182" s="276"/>
      <c r="E182" s="276"/>
      <c r="F182" s="297" t="s">
        <v>1088</v>
      </c>
      <c r="G182" s="276"/>
      <c r="H182" s="276" t="s">
        <v>1162</v>
      </c>
      <c r="I182" s="276" t="s">
        <v>1123</v>
      </c>
      <c r="J182" s="276"/>
      <c r="K182" s="322"/>
    </row>
    <row r="183" spans="2:11" s="1" customFormat="1" ht="15" customHeight="1">
      <c r="B183" s="299"/>
      <c r="C183" s="276" t="s">
        <v>1163</v>
      </c>
      <c r="D183" s="276"/>
      <c r="E183" s="276"/>
      <c r="F183" s="297" t="s">
        <v>1088</v>
      </c>
      <c r="G183" s="276"/>
      <c r="H183" s="276" t="s">
        <v>1164</v>
      </c>
      <c r="I183" s="276" t="s">
        <v>1123</v>
      </c>
      <c r="J183" s="276"/>
      <c r="K183" s="322"/>
    </row>
    <row r="184" spans="2:11" s="1" customFormat="1" ht="15" customHeight="1">
      <c r="B184" s="299"/>
      <c r="C184" s="276" t="s">
        <v>1152</v>
      </c>
      <c r="D184" s="276"/>
      <c r="E184" s="276"/>
      <c r="F184" s="297" t="s">
        <v>1088</v>
      </c>
      <c r="G184" s="276"/>
      <c r="H184" s="276" t="s">
        <v>1165</v>
      </c>
      <c r="I184" s="276" t="s">
        <v>1123</v>
      </c>
      <c r="J184" s="276"/>
      <c r="K184" s="322"/>
    </row>
    <row r="185" spans="2:11" s="1" customFormat="1" ht="15" customHeight="1">
      <c r="B185" s="299"/>
      <c r="C185" s="276" t="s">
        <v>140</v>
      </c>
      <c r="D185" s="276"/>
      <c r="E185" s="276"/>
      <c r="F185" s="297" t="s">
        <v>1094</v>
      </c>
      <c r="G185" s="276"/>
      <c r="H185" s="276" t="s">
        <v>1166</v>
      </c>
      <c r="I185" s="276" t="s">
        <v>1090</v>
      </c>
      <c r="J185" s="276">
        <v>50</v>
      </c>
      <c r="K185" s="322"/>
    </row>
    <row r="186" spans="2:11" s="1" customFormat="1" ht="15" customHeight="1">
      <c r="B186" s="299"/>
      <c r="C186" s="276" t="s">
        <v>1167</v>
      </c>
      <c r="D186" s="276"/>
      <c r="E186" s="276"/>
      <c r="F186" s="297" t="s">
        <v>1094</v>
      </c>
      <c r="G186" s="276"/>
      <c r="H186" s="276" t="s">
        <v>1168</v>
      </c>
      <c r="I186" s="276" t="s">
        <v>1169</v>
      </c>
      <c r="J186" s="276"/>
      <c r="K186" s="322"/>
    </row>
    <row r="187" spans="2:11" s="1" customFormat="1" ht="15" customHeight="1">
      <c r="B187" s="299"/>
      <c r="C187" s="276" t="s">
        <v>1170</v>
      </c>
      <c r="D187" s="276"/>
      <c r="E187" s="276"/>
      <c r="F187" s="297" t="s">
        <v>1094</v>
      </c>
      <c r="G187" s="276"/>
      <c r="H187" s="276" t="s">
        <v>1171</v>
      </c>
      <c r="I187" s="276" t="s">
        <v>1169</v>
      </c>
      <c r="J187" s="276"/>
      <c r="K187" s="322"/>
    </row>
    <row r="188" spans="2:11" s="1" customFormat="1" ht="15" customHeight="1">
      <c r="B188" s="299"/>
      <c r="C188" s="276" t="s">
        <v>1172</v>
      </c>
      <c r="D188" s="276"/>
      <c r="E188" s="276"/>
      <c r="F188" s="297" t="s">
        <v>1094</v>
      </c>
      <c r="G188" s="276"/>
      <c r="H188" s="276" t="s">
        <v>1173</v>
      </c>
      <c r="I188" s="276" t="s">
        <v>1169</v>
      </c>
      <c r="J188" s="276"/>
      <c r="K188" s="322"/>
    </row>
    <row r="189" spans="2:11" s="1" customFormat="1" ht="15" customHeight="1">
      <c r="B189" s="299"/>
      <c r="C189" s="335" t="s">
        <v>1174</v>
      </c>
      <c r="D189" s="276"/>
      <c r="E189" s="276"/>
      <c r="F189" s="297" t="s">
        <v>1094</v>
      </c>
      <c r="G189" s="276"/>
      <c r="H189" s="276" t="s">
        <v>1175</v>
      </c>
      <c r="I189" s="276" t="s">
        <v>1176</v>
      </c>
      <c r="J189" s="336" t="s">
        <v>1177</v>
      </c>
      <c r="K189" s="322"/>
    </row>
    <row r="190" spans="2:11" s="18" customFormat="1" ht="15" customHeight="1">
      <c r="B190" s="337"/>
      <c r="C190" s="338" t="s">
        <v>1178</v>
      </c>
      <c r="D190" s="339"/>
      <c r="E190" s="339"/>
      <c r="F190" s="340" t="s">
        <v>1094</v>
      </c>
      <c r="G190" s="339"/>
      <c r="H190" s="339" t="s">
        <v>1179</v>
      </c>
      <c r="I190" s="339" t="s">
        <v>1176</v>
      </c>
      <c r="J190" s="341" t="s">
        <v>1177</v>
      </c>
      <c r="K190" s="342"/>
    </row>
    <row r="191" spans="2:11" s="1" customFormat="1" ht="15" customHeight="1">
      <c r="B191" s="299"/>
      <c r="C191" s="335" t="s">
        <v>40</v>
      </c>
      <c r="D191" s="276"/>
      <c r="E191" s="276"/>
      <c r="F191" s="297" t="s">
        <v>1088</v>
      </c>
      <c r="G191" s="276"/>
      <c r="H191" s="273" t="s">
        <v>1180</v>
      </c>
      <c r="I191" s="276" t="s">
        <v>1181</v>
      </c>
      <c r="J191" s="276"/>
      <c r="K191" s="322"/>
    </row>
    <row r="192" spans="2:11" s="1" customFormat="1" ht="15" customHeight="1">
      <c r="B192" s="299"/>
      <c r="C192" s="335" t="s">
        <v>1182</v>
      </c>
      <c r="D192" s="276"/>
      <c r="E192" s="276"/>
      <c r="F192" s="297" t="s">
        <v>1088</v>
      </c>
      <c r="G192" s="276"/>
      <c r="H192" s="276" t="s">
        <v>1183</v>
      </c>
      <c r="I192" s="276" t="s">
        <v>1123</v>
      </c>
      <c r="J192" s="276"/>
      <c r="K192" s="322"/>
    </row>
    <row r="193" spans="2:11" s="1" customFormat="1" ht="15" customHeight="1">
      <c r="B193" s="299"/>
      <c r="C193" s="335" t="s">
        <v>1184</v>
      </c>
      <c r="D193" s="276"/>
      <c r="E193" s="276"/>
      <c r="F193" s="297" t="s">
        <v>1088</v>
      </c>
      <c r="G193" s="276"/>
      <c r="H193" s="276" t="s">
        <v>1185</v>
      </c>
      <c r="I193" s="276" t="s">
        <v>1123</v>
      </c>
      <c r="J193" s="276"/>
      <c r="K193" s="322"/>
    </row>
    <row r="194" spans="2:11" s="1" customFormat="1" ht="15" customHeight="1">
      <c r="B194" s="299"/>
      <c r="C194" s="335" t="s">
        <v>1186</v>
      </c>
      <c r="D194" s="276"/>
      <c r="E194" s="276"/>
      <c r="F194" s="297" t="s">
        <v>1094</v>
      </c>
      <c r="G194" s="276"/>
      <c r="H194" s="276" t="s">
        <v>1187</v>
      </c>
      <c r="I194" s="276" t="s">
        <v>1123</v>
      </c>
      <c r="J194" s="276"/>
      <c r="K194" s="322"/>
    </row>
    <row r="195" spans="2:11" s="1" customFormat="1" ht="15" customHeight="1">
      <c r="B195" s="328"/>
      <c r="C195" s="343"/>
      <c r="D195" s="308"/>
      <c r="E195" s="308"/>
      <c r="F195" s="308"/>
      <c r="G195" s="308"/>
      <c r="H195" s="308"/>
      <c r="I195" s="308"/>
      <c r="J195" s="308"/>
      <c r="K195" s="329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310"/>
      <c r="C197" s="320"/>
      <c r="D197" s="320"/>
      <c r="E197" s="320"/>
      <c r="F197" s="330"/>
      <c r="G197" s="320"/>
      <c r="H197" s="320"/>
      <c r="I197" s="320"/>
      <c r="J197" s="320"/>
      <c r="K197" s="310"/>
    </row>
    <row r="198" spans="2:11" s="1" customFormat="1" ht="18.75" customHeight="1"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407" t="s">
        <v>1188</v>
      </c>
      <c r="D200" s="407"/>
      <c r="E200" s="407"/>
      <c r="F200" s="407"/>
      <c r="G200" s="407"/>
      <c r="H200" s="407"/>
      <c r="I200" s="407"/>
      <c r="J200" s="407"/>
      <c r="K200" s="269"/>
    </row>
    <row r="201" spans="2:11" s="1" customFormat="1" ht="25.5" customHeight="1">
      <c r="B201" s="268"/>
      <c r="C201" s="344" t="s">
        <v>1189</v>
      </c>
      <c r="D201" s="344"/>
      <c r="E201" s="344"/>
      <c r="F201" s="344" t="s">
        <v>1190</v>
      </c>
      <c r="G201" s="345"/>
      <c r="H201" s="408" t="s">
        <v>1191</v>
      </c>
      <c r="I201" s="408"/>
      <c r="J201" s="408"/>
      <c r="K201" s="269"/>
    </row>
    <row r="202" spans="2:11" s="1" customFormat="1" ht="5.25" customHeight="1">
      <c r="B202" s="299"/>
      <c r="C202" s="294"/>
      <c r="D202" s="294"/>
      <c r="E202" s="294"/>
      <c r="F202" s="294"/>
      <c r="G202" s="320"/>
      <c r="H202" s="294"/>
      <c r="I202" s="294"/>
      <c r="J202" s="294"/>
      <c r="K202" s="322"/>
    </row>
    <row r="203" spans="2:11" s="1" customFormat="1" ht="15" customHeight="1">
      <c r="B203" s="299"/>
      <c r="C203" s="276" t="s">
        <v>1181</v>
      </c>
      <c r="D203" s="276"/>
      <c r="E203" s="276"/>
      <c r="F203" s="297" t="s">
        <v>41</v>
      </c>
      <c r="G203" s="276"/>
      <c r="H203" s="406" t="s">
        <v>1192</v>
      </c>
      <c r="I203" s="406"/>
      <c r="J203" s="406"/>
      <c r="K203" s="322"/>
    </row>
    <row r="204" spans="2:11" s="1" customFormat="1" ht="15" customHeight="1">
      <c r="B204" s="299"/>
      <c r="C204" s="276"/>
      <c r="D204" s="276"/>
      <c r="E204" s="276"/>
      <c r="F204" s="297" t="s">
        <v>42</v>
      </c>
      <c r="G204" s="276"/>
      <c r="H204" s="406" t="s">
        <v>1193</v>
      </c>
      <c r="I204" s="406"/>
      <c r="J204" s="406"/>
      <c r="K204" s="322"/>
    </row>
    <row r="205" spans="2:11" s="1" customFormat="1" ht="15" customHeight="1">
      <c r="B205" s="299"/>
      <c r="C205" s="276"/>
      <c r="D205" s="276"/>
      <c r="E205" s="276"/>
      <c r="F205" s="297" t="s">
        <v>45</v>
      </c>
      <c r="G205" s="276"/>
      <c r="H205" s="406" t="s">
        <v>1194</v>
      </c>
      <c r="I205" s="406"/>
      <c r="J205" s="406"/>
      <c r="K205" s="322"/>
    </row>
    <row r="206" spans="2:11" s="1" customFormat="1" ht="15" customHeight="1">
      <c r="B206" s="299"/>
      <c r="C206" s="276"/>
      <c r="D206" s="276"/>
      <c r="E206" s="276"/>
      <c r="F206" s="297" t="s">
        <v>43</v>
      </c>
      <c r="G206" s="276"/>
      <c r="H206" s="406" t="s">
        <v>1195</v>
      </c>
      <c r="I206" s="406"/>
      <c r="J206" s="406"/>
      <c r="K206" s="322"/>
    </row>
    <row r="207" spans="2:11" s="1" customFormat="1" ht="15" customHeight="1">
      <c r="B207" s="299"/>
      <c r="C207" s="276"/>
      <c r="D207" s="276"/>
      <c r="E207" s="276"/>
      <c r="F207" s="297" t="s">
        <v>44</v>
      </c>
      <c r="G207" s="276"/>
      <c r="H207" s="406" t="s">
        <v>1196</v>
      </c>
      <c r="I207" s="406"/>
      <c r="J207" s="406"/>
      <c r="K207" s="322"/>
    </row>
    <row r="208" spans="2:11" s="1" customFormat="1" ht="15" customHeight="1">
      <c r="B208" s="299"/>
      <c r="C208" s="276"/>
      <c r="D208" s="276"/>
      <c r="E208" s="276"/>
      <c r="F208" s="297"/>
      <c r="G208" s="276"/>
      <c r="H208" s="276"/>
      <c r="I208" s="276"/>
      <c r="J208" s="276"/>
      <c r="K208" s="322"/>
    </row>
    <row r="209" spans="2:11" s="1" customFormat="1" ht="15" customHeight="1">
      <c r="B209" s="299"/>
      <c r="C209" s="276" t="s">
        <v>1135</v>
      </c>
      <c r="D209" s="276"/>
      <c r="E209" s="276"/>
      <c r="F209" s="297" t="s">
        <v>76</v>
      </c>
      <c r="G209" s="276"/>
      <c r="H209" s="406" t="s">
        <v>1197</v>
      </c>
      <c r="I209" s="406"/>
      <c r="J209" s="406"/>
      <c r="K209" s="322"/>
    </row>
    <row r="210" spans="2:11" s="1" customFormat="1" ht="15" customHeight="1">
      <c r="B210" s="299"/>
      <c r="C210" s="276"/>
      <c r="D210" s="276"/>
      <c r="E210" s="276"/>
      <c r="F210" s="297" t="s">
        <v>1035</v>
      </c>
      <c r="G210" s="276"/>
      <c r="H210" s="406" t="s">
        <v>1036</v>
      </c>
      <c r="I210" s="406"/>
      <c r="J210" s="406"/>
      <c r="K210" s="322"/>
    </row>
    <row r="211" spans="2:11" s="1" customFormat="1" ht="15" customHeight="1">
      <c r="B211" s="299"/>
      <c r="C211" s="276"/>
      <c r="D211" s="276"/>
      <c r="E211" s="276"/>
      <c r="F211" s="297" t="s">
        <v>1033</v>
      </c>
      <c r="G211" s="276"/>
      <c r="H211" s="406" t="s">
        <v>1198</v>
      </c>
      <c r="I211" s="406"/>
      <c r="J211" s="406"/>
      <c r="K211" s="322"/>
    </row>
    <row r="212" spans="2:11" s="1" customFormat="1" ht="15" customHeight="1">
      <c r="B212" s="346"/>
      <c r="C212" s="276"/>
      <c r="D212" s="276"/>
      <c r="E212" s="276"/>
      <c r="F212" s="297" t="s">
        <v>92</v>
      </c>
      <c r="G212" s="335"/>
      <c r="H212" s="405" t="s">
        <v>93</v>
      </c>
      <c r="I212" s="405"/>
      <c r="J212" s="405"/>
      <c r="K212" s="347"/>
    </row>
    <row r="213" spans="2:11" s="1" customFormat="1" ht="15" customHeight="1">
      <c r="B213" s="346"/>
      <c r="C213" s="276"/>
      <c r="D213" s="276"/>
      <c r="E213" s="276"/>
      <c r="F213" s="297" t="s">
        <v>799</v>
      </c>
      <c r="G213" s="335"/>
      <c r="H213" s="405" t="s">
        <v>1199</v>
      </c>
      <c r="I213" s="405"/>
      <c r="J213" s="405"/>
      <c r="K213" s="347"/>
    </row>
    <row r="214" spans="2:11" s="1" customFormat="1" ht="15" customHeight="1">
      <c r="B214" s="346"/>
      <c r="C214" s="276"/>
      <c r="D214" s="276"/>
      <c r="E214" s="276"/>
      <c r="F214" s="297"/>
      <c r="G214" s="335"/>
      <c r="H214" s="326"/>
      <c r="I214" s="326"/>
      <c r="J214" s="326"/>
      <c r="K214" s="347"/>
    </row>
    <row r="215" spans="2:11" s="1" customFormat="1" ht="15" customHeight="1">
      <c r="B215" s="346"/>
      <c r="C215" s="276" t="s">
        <v>1159</v>
      </c>
      <c r="D215" s="276"/>
      <c r="E215" s="276"/>
      <c r="F215" s="297">
        <v>1</v>
      </c>
      <c r="G215" s="335"/>
      <c r="H215" s="405" t="s">
        <v>1200</v>
      </c>
      <c r="I215" s="405"/>
      <c r="J215" s="405"/>
      <c r="K215" s="347"/>
    </row>
    <row r="216" spans="2:11" s="1" customFormat="1" ht="15" customHeight="1">
      <c r="B216" s="346"/>
      <c r="C216" s="276"/>
      <c r="D216" s="276"/>
      <c r="E216" s="276"/>
      <c r="F216" s="297">
        <v>2</v>
      </c>
      <c r="G216" s="335"/>
      <c r="H216" s="405" t="s">
        <v>1201</v>
      </c>
      <c r="I216" s="405"/>
      <c r="J216" s="405"/>
      <c r="K216" s="347"/>
    </row>
    <row r="217" spans="2:11" s="1" customFormat="1" ht="15" customHeight="1">
      <c r="B217" s="346"/>
      <c r="C217" s="276"/>
      <c r="D217" s="276"/>
      <c r="E217" s="276"/>
      <c r="F217" s="297">
        <v>3</v>
      </c>
      <c r="G217" s="335"/>
      <c r="H217" s="405" t="s">
        <v>1202</v>
      </c>
      <c r="I217" s="405"/>
      <c r="J217" s="405"/>
      <c r="K217" s="347"/>
    </row>
    <row r="218" spans="2:11" s="1" customFormat="1" ht="15" customHeight="1">
      <c r="B218" s="346"/>
      <c r="C218" s="276"/>
      <c r="D218" s="276"/>
      <c r="E218" s="276"/>
      <c r="F218" s="297">
        <v>4</v>
      </c>
      <c r="G218" s="335"/>
      <c r="H218" s="405" t="s">
        <v>1203</v>
      </c>
      <c r="I218" s="405"/>
      <c r="J218" s="405"/>
      <c r="K218" s="347"/>
    </row>
    <row r="219" spans="2:11" s="1" customFormat="1" ht="12.75" customHeight="1">
      <c r="B219" s="348"/>
      <c r="C219" s="349"/>
      <c r="D219" s="349"/>
      <c r="E219" s="349"/>
      <c r="F219" s="349"/>
      <c r="G219" s="349"/>
      <c r="H219" s="349"/>
      <c r="I219" s="349"/>
      <c r="J219" s="349"/>
      <c r="K219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Divín Pavel, Mgr., MBA</dc:creator>
  <cp:keywords/>
  <dc:description/>
  <cp:lastModifiedBy>Ing. Tomáš VEČEŘA</cp:lastModifiedBy>
  <cp:lastPrinted>2024-03-14T04:43:42Z</cp:lastPrinted>
  <dcterms:created xsi:type="dcterms:W3CDTF">2024-03-13T10:20:10Z</dcterms:created>
  <dcterms:modified xsi:type="dcterms:W3CDTF">2024-03-26T08:56:07Z</dcterms:modified>
  <cp:category/>
  <cp:version/>
  <cp:contentType/>
  <cp:contentStatus/>
</cp:coreProperties>
</file>