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01_Pracovní\"/>
    </mc:Choice>
  </mc:AlternateContent>
  <bookViews>
    <workbookView xWindow="0" yWindow="0" windowWidth="0" windowHeight="0"/>
  </bookViews>
  <sheets>
    <sheet name="Rekapitulace stavby" sheetId="1" r:id="rId1"/>
    <sheet name="SO 01 - Sanace spodní sta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Sanace spodní sta...'!$C$103:$K$261</definedName>
    <definedName name="_xlnm.Print_Area" localSheetId="1">'SO 01 - Sanace spodní sta...'!$C$4:$J$41,'SO 01 - Sanace spodní sta...'!$C$47:$J$83,'SO 01 - Sanace spodní sta...'!$C$89:$K$261</definedName>
    <definedName name="_xlnm.Print_Titles" localSheetId="1">'SO 01 - Sanace spodní sta...'!$103:$103</definedName>
    <definedName name="_xlnm._FilterDatabase" localSheetId="2" hidden="1">'VRN - Vedlejší rozpočtové...'!$C$82:$K$103</definedName>
    <definedName name="_xlnm.Print_Area" localSheetId="2">'VRN - Vedlejší rozpočtové...'!$C$4:$J$39,'VRN - Vedlejší rozpočtové...'!$C$45:$J$64,'VRN - Vedlejší rozpočtové...'!$C$70:$K$103</definedName>
    <definedName name="_xlnm.Print_Titles" localSheetId="2">'VRN - Vedlejší rozpočtové...'!$82:$82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7"/>
  <c i="3" r="J35"/>
  <c i="1" r="AX57"/>
  <c i="3" r="BI103"/>
  <c r="BH103"/>
  <c r="BG103"/>
  <c r="BF103"/>
  <c r="T103"/>
  <c r="T102"/>
  <c r="R103"/>
  <c r="R102"/>
  <c r="P103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2" r="J39"/>
  <c r="J38"/>
  <c i="1" r="AY56"/>
  <c i="2" r="J37"/>
  <c i="1" r="AX56"/>
  <c i="2"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T213"/>
  <c r="R214"/>
  <c r="R213"/>
  <c r="P214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J101"/>
  <c r="J100"/>
  <c r="F100"/>
  <c r="F98"/>
  <c r="E96"/>
  <c r="J59"/>
  <c r="J58"/>
  <c r="F58"/>
  <c r="F56"/>
  <c r="E54"/>
  <c r="J20"/>
  <c r="E20"/>
  <c r="F101"/>
  <c r="J19"/>
  <c r="J14"/>
  <c r="J98"/>
  <c r="E7"/>
  <c r="E92"/>
  <c i="1" r="L50"/>
  <c r="AM50"/>
  <c r="AM49"/>
  <c r="L49"/>
  <c r="AM47"/>
  <c r="L47"/>
  <c r="L45"/>
  <c r="L44"/>
  <c i="2" r="BK247"/>
  <c r="J140"/>
  <c r="J177"/>
  <c i="3" r="J88"/>
  <c i="2" r="BK203"/>
  <c r="BK210"/>
  <c r="J142"/>
  <c r="BK196"/>
  <c r="J110"/>
  <c r="J156"/>
  <c r="J240"/>
  <c r="BK108"/>
  <c r="BK208"/>
  <c r="J163"/>
  <c r="BK116"/>
  <c r="BK152"/>
  <c r="J196"/>
  <c r="J186"/>
  <c r="J205"/>
  <c i="3" r="J96"/>
  <c i="2" r="BK255"/>
  <c r="BK198"/>
  <c r="BK214"/>
  <c r="BK249"/>
  <c r="BK224"/>
  <c r="J251"/>
  <c r="J259"/>
  <c r="BK168"/>
  <c r="BK236"/>
  <c i="3" r="BK90"/>
  <c i="2" r="BK207"/>
  <c r="BK121"/>
  <c r="BK231"/>
  <c i="3" r="BK92"/>
  <c r="J87"/>
  <c i="2" r="J136"/>
  <c r="J118"/>
  <c r="J249"/>
  <c r="BK259"/>
  <c r="J203"/>
  <c r="BK166"/>
  <c r="BK171"/>
  <c r="BK114"/>
  <c r="BK129"/>
  <c r="BK174"/>
  <c r="J127"/>
  <c r="BK140"/>
  <c r="BK261"/>
  <c r="BK234"/>
  <c r="J208"/>
  <c r="BK156"/>
  <c i="3" r="J98"/>
  <c i="2" r="J174"/>
  <c i="3" r="J89"/>
  <c i="2" r="J123"/>
  <c r="J131"/>
  <c r="BK200"/>
  <c r="BK218"/>
  <c r="BK118"/>
  <c r="BK205"/>
  <c r="BK164"/>
  <c r="BK244"/>
  <c r="BK219"/>
  <c r="BK257"/>
  <c r="BK154"/>
  <c r="J129"/>
  <c r="BK138"/>
  <c r="J255"/>
  <c r="BK253"/>
  <c r="BK179"/>
  <c r="J247"/>
  <c r="J114"/>
  <c r="J106"/>
  <c i="3" r="J101"/>
  <c i="2" r="J181"/>
  <c r="BK127"/>
  <c i="3" r="BK101"/>
  <c r="J97"/>
  <c i="2" r="BK183"/>
  <c i="3" r="BK87"/>
  <c i="2" r="BK123"/>
  <c r="J231"/>
  <c r="J179"/>
  <c r="BK134"/>
  <c r="BK148"/>
  <c r="J125"/>
  <c i="3" r="J92"/>
  <c i="2" r="J112"/>
  <c r="J214"/>
  <c i="3" r="BK98"/>
  <c i="2" r="J257"/>
  <c r="J154"/>
  <c r="BK187"/>
  <c i="3" r="BK89"/>
  <c i="2" r="J108"/>
  <c r="BK146"/>
  <c r="J146"/>
  <c r="J138"/>
  <c r="BK190"/>
  <c r="BK251"/>
  <c r="J183"/>
  <c i="3" r="BK86"/>
  <c i="2" r="J226"/>
  <c r="J210"/>
  <c r="BK142"/>
  <c r="BK163"/>
  <c r="J198"/>
  <c r="J253"/>
  <c r="J261"/>
  <c r="BK125"/>
  <c r="J161"/>
  <c r="BK192"/>
  <c r="BK194"/>
  <c r="BK131"/>
  <c r="J190"/>
  <c i="3" r="BK103"/>
  <c i="2" r="BK144"/>
  <c r="BK161"/>
  <c r="J200"/>
  <c r="J160"/>
  <c i="3" r="J90"/>
  <c i="2" r="J150"/>
  <c r="BK110"/>
  <c r="J238"/>
  <c i="3" r="BK96"/>
  <c i="2" r="J192"/>
  <c r="BK186"/>
  <c r="J134"/>
  <c r="BK106"/>
  <c r="J152"/>
  <c r="BK160"/>
  <c r="J224"/>
  <c r="J212"/>
  <c r="J144"/>
  <c r="BK240"/>
  <c i="3" r="J94"/>
  <c i="2" r="BK158"/>
  <c r="J218"/>
  <c r="BK112"/>
  <c r="J221"/>
  <c r="J148"/>
  <c r="J234"/>
  <c r="J166"/>
  <c i="3" r="J99"/>
  <c i="2" r="BK221"/>
  <c r="BK233"/>
  <c i="3" r="BK99"/>
  <c i="2" r="J164"/>
  <c i="3" r="BK88"/>
  <c i="2" r="J168"/>
  <c i="3" r="BK97"/>
  <c i="2" r="J158"/>
  <c i="3" r="J86"/>
  <c i="2" r="BK242"/>
  <c i="1" r="AS55"/>
  <c i="2" r="J187"/>
  <c r="J244"/>
  <c r="J207"/>
  <c r="J116"/>
  <c r="J219"/>
  <c r="BK136"/>
  <c r="J171"/>
  <c r="BK238"/>
  <c r="BK229"/>
  <c i="3" r="J103"/>
  <c i="2" r="BK226"/>
  <c r="BK181"/>
  <c r="BK177"/>
  <c r="J236"/>
  <c i="3" r="BK94"/>
  <c i="2" r="BK216"/>
  <c r="BK212"/>
  <c r="J121"/>
  <c r="BK150"/>
  <c r="J233"/>
  <c r="J229"/>
  <c r="J242"/>
  <c r="J216"/>
  <c r="J194"/>
  <c l="1" r="BK105"/>
  <c r="J105"/>
  <c r="J64"/>
  <c r="R120"/>
  <c r="BK159"/>
  <c r="J159"/>
  <c r="J69"/>
  <c r="P176"/>
  <c r="T202"/>
  <c r="R228"/>
  <c r="T105"/>
  <c r="P128"/>
  <c r="R159"/>
  <c r="BK189"/>
  <c r="J189"/>
  <c r="J75"/>
  <c r="P215"/>
  <c r="P246"/>
  <c r="P133"/>
  <c r="T159"/>
  <c r="T189"/>
  <c r="T228"/>
  <c r="T133"/>
  <c r="R176"/>
  <c r="R202"/>
  <c r="BK223"/>
  <c r="J223"/>
  <c r="J79"/>
  <c r="T223"/>
  <c r="P105"/>
  <c r="BK128"/>
  <c r="J128"/>
  <c r="J66"/>
  <c r="T162"/>
  <c r="P189"/>
  <c r="BK133"/>
  <c r="J133"/>
  <c r="J67"/>
  <c r="P159"/>
  <c r="BK185"/>
  <c r="J185"/>
  <c r="J74"/>
  <c i="3" r="P85"/>
  <c i="2" r="T120"/>
  <c r="R162"/>
  <c r="R185"/>
  <c r="R215"/>
  <c r="BK228"/>
  <c r="J228"/>
  <c r="J80"/>
  <c i="3" r="BK85"/>
  <c r="J85"/>
  <c r="J61"/>
  <c r="R85"/>
  <c i="2" r="R105"/>
  <c r="T128"/>
  <c r="T185"/>
  <c r="BK215"/>
  <c r="J215"/>
  <c r="J78"/>
  <c r="BK246"/>
  <c r="J246"/>
  <c r="J81"/>
  <c i="3" r="BK91"/>
  <c r="J91"/>
  <c r="J62"/>
  <c i="2" r="P120"/>
  <c r="BK162"/>
  <c r="J162"/>
  <c r="J70"/>
  <c r="T176"/>
  <c r="P202"/>
  <c r="P228"/>
  <c i="3" r="T85"/>
  <c i="2" r="R128"/>
  <c r="BK176"/>
  <c r="J176"/>
  <c r="J73"/>
  <c r="BK202"/>
  <c r="J202"/>
  <c r="J76"/>
  <c r="P223"/>
  <c r="R223"/>
  <c i="3" r="T91"/>
  <c i="2" r="BK120"/>
  <c r="J120"/>
  <c r="J65"/>
  <c r="R189"/>
  <c r="R246"/>
  <c i="3" r="P91"/>
  <c i="2" r="R133"/>
  <c r="P162"/>
  <c r="P185"/>
  <c r="T215"/>
  <c r="T246"/>
  <c i="3" r="R91"/>
  <c i="2" r="BK173"/>
  <c r="J173"/>
  <c r="J72"/>
  <c r="BK157"/>
  <c r="J157"/>
  <c r="J68"/>
  <c r="BK170"/>
  <c r="J170"/>
  <c r="J71"/>
  <c r="BK213"/>
  <c r="J213"/>
  <c r="J77"/>
  <c r="BK260"/>
  <c r="J260"/>
  <c r="J82"/>
  <c i="3" r="BK102"/>
  <c r="J102"/>
  <c r="J63"/>
  <c r="E73"/>
  <c r="J77"/>
  <c i="2" r="BK104"/>
  <c r="J104"/>
  <c i="3" r="F55"/>
  <c r="BE86"/>
  <c r="BE88"/>
  <c r="BE89"/>
  <c r="BE97"/>
  <c r="BE87"/>
  <c r="BE94"/>
  <c r="BE96"/>
  <c r="BE98"/>
  <c r="BE103"/>
  <c r="BE101"/>
  <c r="BE90"/>
  <c r="BE92"/>
  <c r="BE99"/>
  <c i="2" r="BE164"/>
  <c r="BE106"/>
  <c r="BE125"/>
  <c r="BE144"/>
  <c r="BE156"/>
  <c r="BE160"/>
  <c r="BE181"/>
  <c r="F59"/>
  <c r="BE110"/>
  <c r="BE150"/>
  <c r="BE186"/>
  <c r="BE238"/>
  <c r="BE259"/>
  <c r="E50"/>
  <c r="BE116"/>
  <c r="BE123"/>
  <c r="BE131"/>
  <c r="BE146"/>
  <c r="BE161"/>
  <c r="BE163"/>
  <c r="BE179"/>
  <c r="BE187"/>
  <c r="BE203"/>
  <c r="BE214"/>
  <c r="BE226"/>
  <c r="BE233"/>
  <c r="BE261"/>
  <c r="BE166"/>
  <c r="BE177"/>
  <c r="BE200"/>
  <c r="BE212"/>
  <c r="BE218"/>
  <c r="BE221"/>
  <c r="BE224"/>
  <c r="BE229"/>
  <c r="BE244"/>
  <c r="BE247"/>
  <c r="BE257"/>
  <c r="BE118"/>
  <c r="BE134"/>
  <c r="BE138"/>
  <c r="BE152"/>
  <c r="J56"/>
  <c r="BE108"/>
  <c r="BE112"/>
  <c r="BE148"/>
  <c r="BE174"/>
  <c r="BE216"/>
  <c r="BE190"/>
  <c r="BE234"/>
  <c r="BE114"/>
  <c r="BE127"/>
  <c r="BE136"/>
  <c r="BE140"/>
  <c r="BE183"/>
  <c r="BE207"/>
  <c r="BE236"/>
  <c r="BE242"/>
  <c r="BE121"/>
  <c r="BE129"/>
  <c r="BE142"/>
  <c r="BE158"/>
  <c r="BE192"/>
  <c r="BE196"/>
  <c r="BE198"/>
  <c r="BE205"/>
  <c r="BE231"/>
  <c r="BE154"/>
  <c r="BE168"/>
  <c r="BE171"/>
  <c r="BE194"/>
  <c r="BE208"/>
  <c r="BE210"/>
  <c r="BE219"/>
  <c r="BE240"/>
  <c r="BE249"/>
  <c r="BE251"/>
  <c r="BE253"/>
  <c r="BE255"/>
  <c i="3" r="F37"/>
  <c i="1" r="BD57"/>
  <c i="3" r="F34"/>
  <c i="1" r="BA57"/>
  <c r="AS54"/>
  <c i="3" r="F36"/>
  <c i="1" r="BC57"/>
  <c i="2" r="F37"/>
  <c i="1" r="BB56"/>
  <c r="BB55"/>
  <c r="AX55"/>
  <c i="2" r="F39"/>
  <c i="1" r="BD56"/>
  <c r="BD55"/>
  <c i="2" r="J32"/>
  <c r="F38"/>
  <c i="1" r="BC56"/>
  <c r="BC55"/>
  <c i="3" r="F35"/>
  <c i="1" r="BB57"/>
  <c i="2" r="J36"/>
  <c i="1" r="AW56"/>
  <c i="2" r="F36"/>
  <c i="1" r="BA56"/>
  <c r="BA55"/>
  <c i="3" r="J34"/>
  <c i="1" r="AW57"/>
  <c i="2" l="1" r="R104"/>
  <c i="3" r="P84"/>
  <c r="P83"/>
  <c i="1" r="AU57"/>
  <c i="3" r="T84"/>
  <c r="T83"/>
  <c r="R84"/>
  <c r="R83"/>
  <c i="2" r="P104"/>
  <c i="1" r="AU56"/>
  <c i="2" r="T104"/>
  <c i="3" r="BK84"/>
  <c r="J84"/>
  <c r="J60"/>
  <c i="1" r="AG56"/>
  <c i="2" r="J63"/>
  <c r="F35"/>
  <c i="1" r="AZ56"/>
  <c r="AZ55"/>
  <c r="AV55"/>
  <c r="AW55"/>
  <c i="3" r="F33"/>
  <c i="1" r="AZ57"/>
  <c r="AU55"/>
  <c r="AU54"/>
  <c r="BD54"/>
  <c r="W33"/>
  <c r="AY55"/>
  <c r="BC54"/>
  <c r="AY54"/>
  <c r="BB54"/>
  <c r="AX54"/>
  <c r="BA54"/>
  <c r="AW54"/>
  <c r="AK30"/>
  <c i="3" r="J33"/>
  <c i="1" r="AV57"/>
  <c r="AT57"/>
  <c r="AG55"/>
  <c i="2" r="J35"/>
  <c i="1" r="AV56"/>
  <c r="AT56"/>
  <c r="AN56"/>
  <c i="3" l="1" r="BK83"/>
  <c r="J83"/>
  <c r="J59"/>
  <c i="2" r="J41"/>
  <c i="1" r="W31"/>
  <c r="W30"/>
  <c r="W32"/>
  <c r="AZ54"/>
  <c r="W29"/>
  <c r="AT55"/>
  <c r="AN55"/>
  <c i="3" l="1" r="J30"/>
  <c i="1" r="AG57"/>
  <c r="AV54"/>
  <c r="AK29"/>
  <c i="3" l="1" r="J39"/>
  <c i="1" r="AN57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<sst xmlns="http://schemas.openxmlformats.org/spreadsheetml/2006/main">
  <si>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</si>
  <si>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</si>
  <si>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</si>
  <si>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</si>
  <si>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</si>
  <si>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{a5393da3-bfb5-46ae-8b98-49c68454aefb}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</si>
  <si>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</si>
  <si>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</si>
  <si>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</si>
  <si>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</si>
  <si>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</si>
  <si>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</si>
  <si>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</si>
  <si>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</si>
  <si>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25_b_01_1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</si>
  <si>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</si>
  <si>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</si>
  <si>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nár. um. P. Bezruče, tř. T. G. M. 454, Frýdek, Frýdek-Místek - I.etapa</t>
  </si>
  <si>
    <t>KSO:</t>
  </si>
  <si>
    <t/>
  </si>
  <si>
    <t>CC-CZ:</t>
  </si>
  <si>
    <t>Místo:</t>
  </si>
  <si>
    <t>tř. T. G. M. 454</t>
  </si>
  <si>
    <t>Datum:</t>
  </si>
  <si>
    <t>13. 1. 2025</t>
  </si>
  <si>
    <t>Zadavatel:</t>
  </si>
  <si>
    <t>IČ:</t>
  </si>
  <si>
    <t>Statutární město Frýdek-Místek</t>
  </si>
  <si>
    <t>DIČ:</t>
  </si>
  <si>
    <t>Účastník:</t>
  </si>
  <si>
    <t>Vyplň údaj</t>
  </si>
  <si>
    <t>Projektant:</t>
  </si>
  <si>
    <t>BENEPRO,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</si>
  <si>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</si>
  <si>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</si>
  <si>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</si>
  <si>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</si>
  <si>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</si>
  <si>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</si>
  <si>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</si>
  <si>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</si>
  <si>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</si>
  <si>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</si>
  <si>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</si>
  <si>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</si>
  <si>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</si>
  <si>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</si>
  <si>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</si>
  <si>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</si>
  <si>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</si>
  <si>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</si>
  <si>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</si>
  <si>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</si>
  <si>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</si>
  <si>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</si>
  <si>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</si>
  <si>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</si>
  <si>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</si>
  <si>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</si>
  <si>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</si>
  <si>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</si>
  <si>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</si>
  <si>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</si>
  <si>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</si>
  <si>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</si>
  <si>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</si>
  <si>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</si>
  <si>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</si>
  <si>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</si>
  <si>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</si>
  <si>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</si>
  <si>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</si>
  <si>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</si>
  <si>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</si>
  <si>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</si>
  <si>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</si>
  <si>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Architektonicko-stavební řešení</t>
  </si>
  <si>
    <t>STA</t>
  </si>
  <si>
    <t>1</t>
  </si>
  <si>
    <t>{d1139c6e-2401-428b-b757-da876bbcf199}</t>
  </si>
  <si>
    <t>2</t>
  </si>
  <si>
    <t>/</t>
  </si>
  <si>
    <t>SO 01</t>
  </si>
  <si>
    <t>Sanace spodní stavby - vnitřní izolace</t>
  </si>
  <si>
    <t>Soupis</t>
  </si>
  <si>
    <t>{319a4ace-7032-4783-842d-76ec0b291ade}</t>
  </si>
  <si>
    <t>VRN</t>
  </si>
  <si>
    <t>Vedlejší rozpočtové náklady</t>
  </si>
  <si>
    <t>{33903357-c3d7-491b-9f29-08ab7d163d85}</t>
  </si>
  <si>
    <t>KRYCÍ LIST SOUPISU PRACÍ</t>
  </si>
  <si>
    <t>Objekt:</t>
  </si>
  <si>
    <t>01 - Architektonicko-stavební řešení</t>
  </si>
  <si>
    <t>Soupis:</t>
  </si>
  <si>
    <t>SO 01 - Sanace spodní stavby - vnitřní izolace</t>
  </si>
  <si>
    <t>REKAPITULACE ČLENĚNÍ SOUPISU PRACÍ</t>
  </si>
  <si>
    <t>Kód dílu - Popis</t>
  </si>
  <si>
    <t>Cena celkem [CZK]</t>
  </si>
  <si>
    <t>-1</t>
  </si>
  <si>
    <t>1 - Zemní práce</t>
  </si>
  <si>
    <t>2 - Základy a zvláštní zakládání</t>
  </si>
  <si>
    <t>6 - Úpravy povrchu, podlahy</t>
  </si>
  <si>
    <t>61 - Úpravy povrchů vnitřní</t>
  </si>
  <si>
    <t>8 - Trubní vedení</t>
  </si>
  <si>
    <t>91 - Doplňující práce</t>
  </si>
  <si>
    <t>93 - Dokončovací práce inženýrských staveb</t>
  </si>
  <si>
    <t>94 - Lešení a stavební výtahy</t>
  </si>
  <si>
    <t>95 - Dokončovací konstrukce na pozemních stavbách</t>
  </si>
  <si>
    <t>96 - Bourání konstrukcí</t>
  </si>
  <si>
    <t>S01 - Prorážení otvorů</t>
  </si>
  <si>
    <t>SA - Sanace</t>
  </si>
  <si>
    <t>711 - Izolace proti vodě</t>
  </si>
  <si>
    <t>735 - Otopná tělesa</t>
  </si>
  <si>
    <t>762 - Konstrukce tesařské</t>
  </si>
  <si>
    <t>771 - Podlahy z dlaždic a obklady</t>
  </si>
  <si>
    <t>M21 - Elektromontáže</t>
  </si>
  <si>
    <t>D96 - Přesuny suti a vybouraných hmot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</si>
  <si>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</si>
  <si>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</si>
  <si>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</si>
  <si>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</si>
  <si>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</si>
  <si>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</si>
  <si>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</si>
  <si>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</si>
  <si>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</si>
  <si>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</si>
  <si>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</si>
  <si>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</si>
  <si>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</si>
  <si>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</si>
  <si>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</si>
  <si>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</si>
  <si>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</si>
  <si>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120901121RT1</t>
  </si>
  <si>
    <t>Bourání konstrukcí z prostého betonu pneumatickým kladivem</t>
  </si>
  <si>
    <t>m3</t>
  </si>
  <si>
    <t>RTS 24/ II</t>
  </si>
  <si>
    <t>4</t>
  </si>
  <si>
    <t>P</t>
  </si>
  <si>
    <t>Poznámka k položce:_x000d_
betonový žlab : ((12,1*0,8*1,5)/2,0)*0,15</t>
  </si>
  <si>
    <t>122202509R00</t>
  </si>
  <si>
    <t>Příplatek za lepivost pro hor. 3</t>
  </si>
  <si>
    <t>Poznámka k položce:_x000d_
(3,8*0,8*0,6)+(12,1*0,65*0,6)</t>
  </si>
  <si>
    <t>3</t>
  </si>
  <si>
    <t>139601102R00</t>
  </si>
  <si>
    <t>Ruční výkop jam, rýh a šachet v hornině tř. 3</t>
  </si>
  <si>
    <t>6</t>
  </si>
  <si>
    <t>162201203R00</t>
  </si>
  <si>
    <t>Vodorovné přemíst.výkopku, kolečko hor.1-4, do 10m</t>
  </si>
  <si>
    <t>8</t>
  </si>
  <si>
    <t>5</t>
  </si>
  <si>
    <t>162201210R00</t>
  </si>
  <si>
    <t>Příplatek za dalš.10 m, kolečko, výkop. z hor.1- 4</t>
  </si>
  <si>
    <t>10</t>
  </si>
  <si>
    <t>Poznámka k položce:_x000d_
(3,8*0,8*0,6)+(12,1*0,65*0,6)*2,0</t>
  </si>
  <si>
    <t>167101101R00</t>
  </si>
  <si>
    <t>Nakládání výkopku z hor.1-4 v množství do 100 m3</t>
  </si>
  <si>
    <t>7</t>
  </si>
  <si>
    <t>174101102R00</t>
  </si>
  <si>
    <t>Zásyp ruční se zhutněním</t>
  </si>
  <si>
    <t>14</t>
  </si>
  <si>
    <t>Základy a zvláštní zakládání</t>
  </si>
  <si>
    <t>711823121R00</t>
  </si>
  <si>
    <t>Montáž nopové fólie svisle</t>
  </si>
  <si>
    <t>m2</t>
  </si>
  <si>
    <t>16</t>
  </si>
  <si>
    <t>Poznámka k položce:_x000d_
Rubová izolace severovýchodní strany : 15,9*1,20</t>
  </si>
  <si>
    <t>9</t>
  </si>
  <si>
    <t>711823129R00</t>
  </si>
  <si>
    <t>Montáž ukončovací lišty</t>
  </si>
  <si>
    <t>m</t>
  </si>
  <si>
    <t>18</t>
  </si>
  <si>
    <t>Poznámka k položce:_x000d_
Rubová izolace severovýchodní strany : 15,9</t>
  </si>
  <si>
    <t>28323132R</t>
  </si>
  <si>
    <t>Fólie nopová PE-HD</t>
  </si>
  <si>
    <t>20</t>
  </si>
  <si>
    <t>Poznámka k položce:_x000d_
Odkaz na mn. položky pořadí 8 : 19,08000</t>
  </si>
  <si>
    <t>11</t>
  </si>
  <si>
    <t>283424102R</t>
  </si>
  <si>
    <t>Lišta ukončovací černá dl. 2 m 10x50 mm</t>
  </si>
  <si>
    <t>kus</t>
  </si>
  <si>
    <t>22</t>
  </si>
  <si>
    <t>Úpravy povrchu, podlahy</t>
  </si>
  <si>
    <t>622412326RT1</t>
  </si>
  <si>
    <t>Nátěr režných stěn a stropů, slož.3-4 , vápenný, dvouvrstvá aplikace</t>
  </si>
  <si>
    <t>24</t>
  </si>
  <si>
    <t>Poznámka k položce:_x000d_
bez penetrace podkladu_x000d_
m.č. 001a : 19,4*2,50_x000d_
m.č. 016 : 29,6*2,50_x000d_
m.č. 022 : 12,7*4,40_x000d_
m.č. 010 : 7,7*2,50_x000d_
m.č. 011 : 19,8*2,50</t>
  </si>
  <si>
    <t>13</t>
  </si>
  <si>
    <t>627452101R00</t>
  </si>
  <si>
    <t>Spárování maltou zapuštěné rovné, zdí z cihel a kamene, úprava zdiva v režné podobě položka bude účtována dle skutečnosti</t>
  </si>
  <si>
    <t>26</t>
  </si>
  <si>
    <t>Poznámka k položce:_x000d_
m.č. 001a : 19,4*2,50_x000d_
m.č. 016 : 29,6*2,50_x000d_
m.č. 022 : 12,7*4,40_x000d_
m.č. 010 : 4,9*2,50_x000d_
m.č. 011 : 10,0*2,50</t>
  </si>
  <si>
    <t>61</t>
  </si>
  <si>
    <t>Úpravy povrchů vnitřní</t>
  </si>
  <si>
    <t>601015103R00</t>
  </si>
  <si>
    <t>Postřik stěn, stropů , krytí 80%, ručně</t>
  </si>
  <si>
    <t>28</t>
  </si>
  <si>
    <t>Poznámka k položce:_x000d_
Včetně pomocného lešení._x000d_
m.č. 002 : (70,4*1,60)+(8,3*2,2)_x000d_
m.č. 003 : (6,7*1,00)+(3,1*1,6)_x000d_
m.č. 004 : (12,4*1,00)+(2,6*1,6)_x000d_
m.č. 005 : 26,0*1,00_x000d_
m.č. 008 : 10,5*1,00_x000d_
m.č. 009 : 11,8*1,00_x000d_
m.č. 012 : 50,5*1,00_x000d_
m.č. 013 : (7,4*1,00)+(11,3*1,6)_x000d_
m.č. 014 : 35,8*1,00_x000d_
m.č. 015 : 52,0*1,00_x000d_
m.č. 017 : 16,0*1,00_x000d_
m.č. 018 : 16,5*1,00_x000d_
m.č. 019 : 11,8*1,00_x000d_
m.č. 020 : 1,7*1,00_x000d_
m.č. 023 : 7,1*1,00_x000d_
m.č. 024 : 10,7*1,00_x000d_
m.č. 025 : 4,3*1,00_x000d_
m.č. 027 : (3,7*1,00)+(3,2*2,2)+(8,5*2,0)_x000d_
m.č. 028 : (13,1*1,00)+(4,0*1,6)</t>
  </si>
  <si>
    <t>15</t>
  </si>
  <si>
    <t>601021141RT1</t>
  </si>
  <si>
    <t>Štuk vnitřní sanační, ručně tloušťka vrstvy 2 mm, pro interiér</t>
  </si>
  <si>
    <t>30</t>
  </si>
  <si>
    <t>Poznámka k položce:_x000d_
Včetně pomocného lešení._x000d_
Odkaz na mn. položky pořadí 14 : 486,54000</t>
  </si>
  <si>
    <t>602011124R00</t>
  </si>
  <si>
    <t>Omítka na stěnách podkladní tepelně izolační sanační ručně, tl. 15 mm</t>
  </si>
  <si>
    <t>32</t>
  </si>
  <si>
    <t>Poznámka k položce:_x000d_
Odkaz na mn. položky pořadí 14 : 486,54000</t>
  </si>
  <si>
    <t>17</t>
  </si>
  <si>
    <t>610411129R00</t>
  </si>
  <si>
    <t>Nástřik roztokem na neutralizaci solí</t>
  </si>
  <si>
    <t>34</t>
  </si>
  <si>
    <t>Poznámka k položce:_x000d_
první vrstva_x000d_
m.č. 002 : (70,4*1,60)+(8,3*2,2)_x000d_
m.č. 003 : (6,7*1,00)+(3,1*1,6)_x000d_
m.č. 004 : (12,4*1,00)+(2,6*1,6)_x000d_
m.č. 005 : 26,0*1,00_x000d_
m.č. 008 : 10,5*1,00_x000d_
m.č. 009 : 11,8*1,00_x000d_
m.č. 010 : 4,9*2,50_x000d_
m.č. 011 : 10,0*2,50_x000d_
m.č. 012 : 50,5*1,00_x000d_
m.č. 013 : (7,4*1,00)+(11,3*1,6)_x000d_
m.č. 014 : 35,8*1,00_x000d_
m.č. 015 : 52,0*1,00_x000d_
m.č. 017 : 16,0*1,00_x000d_
m.č. 018 : 16,5*1,00_x000d_
m.č. 019 : 11,8*1,00_x000d_
m.č. 020 : 1,7*1,00_x000d_
m.č. 023 : 7,1*1,00_x000d_
m.č. 024 : 10,7*1,00_x000d_
m.č. 025 : 4,3*1,00_x000d_
m.č. 027 : (3,7*1,00)+(3,2*2,2)+(8,5*2,0)_x000d_
m.č. 028 : (13,1*1,00)+(4,0*1,6)</t>
  </si>
  <si>
    <t>36</t>
  </si>
  <si>
    <t>Poznámka k položce:_x000d_
druhá vrstva_x000d_
Odkaz na mn. položky pořadí 17 : 523,79000</t>
  </si>
  <si>
    <t>19</t>
  </si>
  <si>
    <t>610991111R00</t>
  </si>
  <si>
    <t>Zakrývání vnitřních podlahových ploch</t>
  </si>
  <si>
    <t>38</t>
  </si>
  <si>
    <t>Poznámka k položce:_x000d_
m.č. 001a : 10,24_x000d_
m.č. 001 : 54,81_x000d_
m.č. 002 : 117,52_x000d_
m.č. 003 : 5,95_x000d_
m.č. 004 : 15,0_x000d_
m.č. 005 : 41,76_x000d_
m.č. 006 : 2,99_x000d_
m.č. 007 : 9,60_x000d_
m.č. 008 : 18,33_x000d_
m.č. 009 : 14,50_x000d_
m.č. 010 : 4,83_x000d_
m.č. 011 : 14,62_x000d_
m.č. 012 : 172,63_x000d_
m.č. 013 : 31,67_x000d_
m.č. 014 : 59,97_x000d_
m.č. 015 : 67,23_x000d_
m.č. 016 : 30,84_x000d_
m.č. 017 : 29,83_x000d_
m.č. 018 : 23,52_x000d_
m.č. 019 : 20,00_x000d_
m.č. 020 : 15,81_x000d_
m.č. 021 : 138,60_x000d_
m.č. 022 : 27,43_x000d_
m.č. 023 : 14,58_x000d_
m.č. 024 : 28,38_x000d_
m.č. 025 : 3,91_x000d_
m.č. 026 : 3,41_x000d_
m.č. 027 : 16,03_x000d_
m.č. 028 : 17,10</t>
  </si>
  <si>
    <t>612433311RT1</t>
  </si>
  <si>
    <t>Omítka sanační vnitřní tepelně izolační, vysoké zasolení, tl.30 mm</t>
  </si>
  <si>
    <t>40</t>
  </si>
  <si>
    <t>Poznámka k položce:_x000d_
Kotvící postřik, jádrová omítka do 30mm, štuk_x000d_
Odkaz na mn. položky pořadí 14 : 486,54000</t>
  </si>
  <si>
    <t>622412312RT1</t>
  </si>
  <si>
    <t>Nátěr stěn, slož.1-2 malba na sanační omítky</t>
  </si>
  <si>
    <t>42</t>
  </si>
  <si>
    <t>Poznámka k položce:_x000d_
včetně penetrace podkladu, malba silikátová s velmi nízkým difúzním odporem a otěruvzdornou úpravou, malby musí mít deklarovaný difúzní odpor SD&lt; 0,1 m_x000d_
m.č. 001 : 15,3*3,60_x000d_
m.č. 002 : 78,7*3,60_x000d_
m.č. 003 : 9,8*3,60_x000d_
m.č. 004 : 15,0*3,60_x000d_
m.č. 005 : 26,0*3,60_x000d_
m.č. 006 : 6,5*3,60_x000d_
m.č. 007 : 12,8*3,60_x000d_
m.č. 008 : 15,7*3,60_x000d_
m.č. 009 : 14,6*3,60_x000d_
m.č. 012 : 80,4*3,60_x000d_
m.č. 013 : 21,7*3,60_x000d_
m.č. 014 : 38,8*3,60_x000d_
m.č. 015 : 52,0*3,60_x000d_
m.č. 017 : 19,2*3,60_x000d_
m.č. 018 : 19,7*3,60_x000d_
m.č. 019 : 17,1*3,60_x000d_
m.č. 020 : 15,5*3,60_x000d_
m.č. 021 : 59,4*3,60_x000d_
m.č. 023 : 15,7*3,60_x000d_
m.č. 024 : 21,3*3,60_x000d_
m.č. 025 : 5,7*3,60_x000d_
m.č. 026 : 7,5*3,60_x000d_
m.č. 027 : 15,4*3,60_x000d_
m.č. 028 : 17,1*3,60</t>
  </si>
  <si>
    <t>R-02</t>
  </si>
  <si>
    <t>Příplatek za úpravu návaznosti styčné spáry stávajících a nových omítek</t>
  </si>
  <si>
    <t>bm</t>
  </si>
  <si>
    <t>Vlastní</t>
  </si>
  <si>
    <t>44</t>
  </si>
  <si>
    <t>Poznámka k položce:_x000d_
m.č. 001 : 5,4_x000d_
m.č. 002 : 78,7_x000d_
m.č. 003 : 9,8_x000d_
m.č. 004 : 15,0_x000d_
m.č. 005 : 26,0_x000d_
m.č. 008 : 10,5_x000d_
m.č. 009 : 11,8_x000d_
m.č. 010 : 4,9_x000d_
m.č. 011 : 10,0_x000d_
m.č. 012 : 50,5_x000d_
m.č. 013 : 18,7_x000d_
m.č. 014 : 35,8_x000d_
m.č. 015 : 52,0_x000d_
m.č. 017 : 16,0_x000d_
m.č. 018 : 16,5_x000d_
m.č. 019 : 11,8_x000d_
m.č. 020 : 1,7_x000d_
m.č. 023 : 7,1_x000d_
m.č. 024 : 10,7_x000d_
m.č. 025 : 4,3_x000d_
m.č. 027 : 15,4_x000d_
m.č. 028 : 17,1</t>
  </si>
  <si>
    <t>23</t>
  </si>
  <si>
    <t>R02-600</t>
  </si>
  <si>
    <t>Difuzní lišta v patě stěny dodávka vč. montáže</t>
  </si>
  <si>
    <t>46</t>
  </si>
  <si>
    <t>San. odsol.2</t>
  </si>
  <si>
    <t>Snížení salinity zdiva propařováním</t>
  </si>
  <si>
    <t>48</t>
  </si>
  <si>
    <t>Poznámka k položce:_x000d_
m.č. 001a : 19,4*2,50_x000d_
m.č. 001 : 5,4*1,60_x000d_
m.č. 002 : (70,4*1,60)+(8,3*2,2)_x000d_
m.č. 003 : (6,7*1,00)+(3,1*1,6)_x000d_
m.č. 004 : (12,4*1,00)+(2,6*1,6)_x000d_
m.č. 005 : 26,0*1,00_x000d_
m.č. 008 : 10,5*1,00_x000d_
m.č. 009 : 11,8*1,00_x000d_
m.č. 010 : 4,9*2,50_x000d_
m.č. 011 : 10,0*2,50_x000d_
m.č. 012 : 50,5*1,00_x000d_
m.č. 013 : (7,4*1,00)+(11,3*1,6)_x000d_
m.č. 014 : 35,8*1,00_x000d_
m.č. 015 : 52,0*1,00_x000d_
m.č. 016 : 29,6*2,50_x000d_
m.č. 017 : 16,0*1,00_x000d_
m.č. 018 : 16,5*1,00_x000d_
m.č. 019 : 11,8*1,00_x000d_
m.č. 020 : 1,7*1,00_x000d_
m.č. 021 : 59,4*2,50_x000d_
m.č. 022 : 12,7*4,40_x000d_
m.č. 023 : 7,1*1,00_x000d_
m.č. 024 : 10,7*1,00_x000d_
m.č. 025 : 4,3*1,00_x000d_
m.č. 027 : (3,7*1,00)+(3,2*2,2)+(8,5*2,0)_x000d_
m.č. 028 : (13,1*1,00)+(4,0*1,6)</t>
  </si>
  <si>
    <t>25</t>
  </si>
  <si>
    <t xml:space="preserve">900      RT3</t>
  </si>
  <si>
    <t>HZS - neměřitelné práce (dořešení sanačních detailů)</t>
  </si>
  <si>
    <t>h</t>
  </si>
  <si>
    <t>50</t>
  </si>
  <si>
    <t>Trubní vedení</t>
  </si>
  <si>
    <t xml:space="preserve">900      R02</t>
  </si>
  <si>
    <t>HZS - oprava dešťové kanalizace, napojení gajgru dešťové svody bude účtováno dle skutečnosti</t>
  </si>
  <si>
    <t>hod</t>
  </si>
  <si>
    <t>52</t>
  </si>
  <si>
    <t>91</t>
  </si>
  <si>
    <t>Doplňující práce</t>
  </si>
  <si>
    <t>27</t>
  </si>
  <si>
    <t xml:space="preserve">900      R03</t>
  </si>
  <si>
    <t>HZS - revize a kontrola rozvodů vniřních instalací a elektrorozvodů před před povrchovými úpravami</t>
  </si>
  <si>
    <t>54</t>
  </si>
  <si>
    <t xml:space="preserve">900      RT1</t>
  </si>
  <si>
    <t>HZS - překotvení instalací v zóně sanace bude útováno dle skutečností</t>
  </si>
  <si>
    <t>56</t>
  </si>
  <si>
    <t>93</t>
  </si>
  <si>
    <t>Dokončovací práce inženýrských staveb</t>
  </si>
  <si>
    <t>29</t>
  </si>
  <si>
    <t>627991037R00</t>
  </si>
  <si>
    <t>Těsnění spár zatmelením lukoprénem</t>
  </si>
  <si>
    <t>58</t>
  </si>
  <si>
    <t>631313621RN5</t>
  </si>
  <si>
    <t>Mazanina betonová tl. 8 - 12 cm C 20/25n XF3</t>
  </si>
  <si>
    <t>60</t>
  </si>
  <si>
    <t>Poznámka k položce:_x000d_
Včetně vytvoření dilatačních spár, bez zaplnění._x000d_
((12,1*0,5*1,2)/2)*0,10</t>
  </si>
  <si>
    <t>31</t>
  </si>
  <si>
    <t>935112111R00</t>
  </si>
  <si>
    <t>Osazení betonového příkopového žlabu s vyplněním a zatřením spár cementovou maltopu s ložem tl.100mm z betonu prostého z betonových příkopových tvárnic šířky do 500 mm</t>
  </si>
  <si>
    <t>62</t>
  </si>
  <si>
    <t xml:space="preserve">Poznámka k položce:_x000d_
Včetně  dodání hmot pro lože a vyplnění spár.</t>
  </si>
  <si>
    <t>592275200R</t>
  </si>
  <si>
    <t>Žlab betonový 300x200x80 mm</t>
  </si>
  <si>
    <t>64</t>
  </si>
  <si>
    <t>Poznámka k položce:_x000d_
12,1/0,3 : 41</t>
  </si>
  <si>
    <t>94</t>
  </si>
  <si>
    <t>Lešení a stavební výtahy</t>
  </si>
  <si>
    <t>33</t>
  </si>
  <si>
    <t>941940031RAB</t>
  </si>
  <si>
    <t>Lešení lehké, š. 1 m, výška do 10 m montáž, demontáž, doprava, pronájem 2 měsíce</t>
  </si>
  <si>
    <t>66</t>
  </si>
  <si>
    <t>Poznámka k položce:_x000d_
lešení k vybourání stěny v tělocvičně_x000d_
Bourání stěny v tělocvičně : 6,8*4,40</t>
  </si>
  <si>
    <t>95</t>
  </si>
  <si>
    <t>Dokončovací konstrukce na pozemních stavbách</t>
  </si>
  <si>
    <t>952901114R00</t>
  </si>
  <si>
    <t>Vyčištění budov o výšce podlaží nad 4 m</t>
  </si>
  <si>
    <t>68</t>
  </si>
  <si>
    <t>96</t>
  </si>
  <si>
    <t>Bourání konstrukcí</t>
  </si>
  <si>
    <t>35</t>
  </si>
  <si>
    <t>130901102RT1</t>
  </si>
  <si>
    <t>Bourání konstrukcí cihelných na MVC pneumatickým kladivem</t>
  </si>
  <si>
    <t>70</t>
  </si>
  <si>
    <t>Poznámka k položce:_x000d_
Bourání stěny v tělocvičně : 6,8*4,40*0,20</t>
  </si>
  <si>
    <t>216904391R00</t>
  </si>
  <si>
    <t>Příplatek za ruční dočištění ocelovými kartáči</t>
  </si>
  <si>
    <t>72</t>
  </si>
  <si>
    <t>Poznámka k položce:_x000d_
Odkaz na mn. položky pořadí 37 : 872,03000</t>
  </si>
  <si>
    <t>37</t>
  </si>
  <si>
    <t>289902111R00</t>
  </si>
  <si>
    <t>Otlučení nebo odsekání omítek stěn</t>
  </si>
  <si>
    <t>74</t>
  </si>
  <si>
    <t>Poznámka k položce:_x000d_
m.č. 001a : 19,4*2,50_x000d_
m.č. 001 : 5,4*1,60_x000d_
m.č. 002 : (70,4*1,60)+(8,3*2,2)_x000d_
m.č. 003 : (6,7*1,00)+(3,1*1,6)_x000d_
m.č. 004 : (12,4*1,00)+(2,6*1,6)_x000d_
m.č. 005 : 26,0*1,00_x000d_
m.č. 008 : 10,5*1,00_x000d_
m.č. 009 : 11,8*1,00_x000d_
m.č. 010 : 4,9*2,50_x000d_
m.č. 011 : 10,0*2,50_x000d_
m.č. 012 : 50,5*1,00_x000d_
m.č. 013 : (7,4*1,00)+(11,3*1,6)_x000d_
m.č. 014 : 35,8*1,00_x000d_
m.č. 015 : 52,0*1,00_x000d_
m.č. 016 : 29,6*2,50_x000d_
m.č. 017 : 16,0*1,00_x000d_
m.č. 018 : 16,5*1,00_x000d_
m.č. 019 : 11,8*1,00_x000d_
m.č. 020 : 1,7*1,00_x000d_
m.č. 021 : 59,4*2,50_x000d_
m.č. 022 : 12,7*4,40_x000d_
m.č. 023 : 7,1*1,00_x000d_
m.č. 024 : 10,7*1,00_x000d_
m.č. 025 : 4,3*1,00_x000d_
m.č. 027 : (3,7*1,00)+(3,2*2,2)+(8,5*2,0)_x000d_
m.č. 028 : (13,1*1,00)+(4,0*1,6)_x000d_
Rubová izolace severovýchodní strany : 15,9*0,80</t>
  </si>
  <si>
    <t>978023411R00</t>
  </si>
  <si>
    <t>Vysekání a úprava spár zdiva cihelného mimo komín</t>
  </si>
  <si>
    <t>76</t>
  </si>
  <si>
    <t>S01</t>
  </si>
  <si>
    <t>Prorážení otvorů</t>
  </si>
  <si>
    <t>39</t>
  </si>
  <si>
    <t>970031018R00</t>
  </si>
  <si>
    <t>Vrtání jádrové do zdiva cihelného d 14-18 mm</t>
  </si>
  <si>
    <t>78</t>
  </si>
  <si>
    <t>970031035R00</t>
  </si>
  <si>
    <t>Vrtání jádrové do zdiva cihelného d 35-39 mm ro katody systému elektroosmózy ( 1ks / 1,0bm )</t>
  </si>
  <si>
    <t>80</t>
  </si>
  <si>
    <t>Poznámka k položce:_x000d_
Standardní provedení je hloubka 1,0 m pro instalaci 1 ks katody</t>
  </si>
  <si>
    <t>SA</t>
  </si>
  <si>
    <t>Sanace</t>
  </si>
  <si>
    <t>41</t>
  </si>
  <si>
    <t>281606214.T01</t>
  </si>
  <si>
    <t>Nízkotlaká dvouřadá chemická injektáž zdiva, vrty d=12 mm osově do 150 mm, řady do 80 mm na sebou horizontální izolace</t>
  </si>
  <si>
    <t>82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</si>
  <si>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2,74 l/m2_x000d_
8,8*0,95_x000d_
4,2*0,75_x000d_
4,2*0,75_x000d_
4,5*0,60_x000d_
17,9*0,70_x000d_
1,8*0,75_x000d_
1,8*0,60_x000d_
7,3*0,95_x000d_
7,7*0,40_x000d_
9,6*0,95_x000d_
8,7*0,75_x000d_
9,7*0,90_x000d_
6,3*0,75_x000d_
8,7*0,75_x000d_
19,8*0,95_x000d_
1,0*0,90_x000d_
7,0*1,10_x000d_
1,8*0,80_x000d_
1,9*0,50_x000d_
13,6*0,45_x000d_
8,0*0,90_x000d_
2,2*0,60_x000d_
37,4*0,70_x000d_
2,1*0,30_x000d_
6,5*0,70_x000d_
16,5*0,95_x000d_
6,2*0,90_x000d_
8,0*0,50_x000d_
6,2*0,90_x000d_
10,2*0,90_x000d_
8,1*0,90_x000d_
10,2*0,95_x000d_
2,2*0,50_x000d_
13,3*0,95_x000d_
2,3*1,40_x000d_
2,2*0,70_x000d_
5,7*0,45_x000d_
23,4*0,95_x000d_
22,5*0,90_x000d_
8,4*0,95_x000d_
9,3*0,90_x000d_
7,3*0,65_x000d_
3,1*1,15_x000d_
2,9*0,85_x000d_
12,1*0,95</t>
  </si>
  <si>
    <t>281606211.SA02T00</t>
  </si>
  <si>
    <t>Injektáž - vyčištění otvorů stlačeným vzduchem, d=12-18 mm</t>
  </si>
  <si>
    <t>84</t>
  </si>
  <si>
    <t>Poznámka k položce:_x000d_
Dvouřadá horizontální izolace : 312,915_x000d_
Jednořadá horizontální izolace : 56,765_x000d_
Jednořadé svislé přechody : 19,65_x000d_
Rubová izolace : 30,27</t>
  </si>
  <si>
    <t>43</t>
  </si>
  <si>
    <t>281606214.T02</t>
  </si>
  <si>
    <t>Nízkotlaká jednořadá chemická injektáž zdiva, vrty d=12 mm osově100 - 120 mm, horizontální izolace infúzní clona křemičitan alkalického kovu ( silikonát ) spotřeba min. 15kg/m2</t>
  </si>
  <si>
    <t>86</t>
  </si>
  <si>
    <t>Poznámka k položce:_x000d_
infúzní clona křemičitan alkalického kovu ( silikonát ) spotřeba min. 15kg/m2_x000d_
7,2*0,70_x000d_
5,2*0,70_x000d_
9,6*0,95_x000d_
5,2*0,75_x000d_
9,0*0,90_x000d_
6,3*0,75_x000d_
8,7*0,75_x000d_
7,5*0,95_x000d_
1,6*0,70_x000d_
8,3*0,90</t>
  </si>
  <si>
    <t>281606214.T03</t>
  </si>
  <si>
    <t>Nízkotlaká jednořadá chemická injektáž zdiva, vrty d=12 mm osově 100- 120 mm, svislé přechody</t>
  </si>
  <si>
    <t>88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</si>
  <si>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1,37 l/m2_x000d_
1,9*1,00_x000d_
0,95*1,00_x000d_
1,75*1,00_x000d_
0,75*1,00_x000d_
0,9*1,80_x000d_
1,1*1,80_x000d_
0,9*1,10_x000d_
1,2*2,40_x000d_
1,15*2,40_x000d_
0,95*1,00_x000d_
1,3*2,40</t>
  </si>
  <si>
    <t>45</t>
  </si>
  <si>
    <t>281606214.T07</t>
  </si>
  <si>
    <t>Plošná tlaková injektáž akrylátovými gely vrty rozteč 150/150 hl. 30cm, příp. 200/200 hl. 40cm</t>
  </si>
  <si>
    <t>90</t>
  </si>
  <si>
    <t>Poznámka k položce:_x000d_
Dvousložková těsnící injektáž_x000d_
- včetně přesunu hmot_x000d_
3,5*0,90_x000d_
11,3*2,40</t>
  </si>
  <si>
    <t>R 28101</t>
  </si>
  <si>
    <t>Zapravení vrtů po provedené injektáži, zamazání vodotěsnou maltou</t>
  </si>
  <si>
    <t>92</t>
  </si>
  <si>
    <t>Poznámka k položce:_x000d_
Včetně přesunu hmot_x000d_
Dvouřadá horizontální izolace : 312,915_x000d_
Jednořadá horizontální izolace : 56,765_x000d_
Jednořadé svislé přechody : 19,65_x000d_
Rubová izolace : 30,27</t>
  </si>
  <si>
    <t>711</t>
  </si>
  <si>
    <t>Izolace proti vodě</t>
  </si>
  <si>
    <t>47</t>
  </si>
  <si>
    <t>711212002RW4</t>
  </si>
  <si>
    <t>Stěrka hydroizolační včetně dodávky materiálu, dvousložková, flexibilní, 2x, proti půdní vlhkosti a netlakové vodě</t>
  </si>
  <si>
    <t>Poznámka k položce:_x000d_
m.č. 002 : (10,5*1,2)+(8,3*2,0)_x000d_
m.č. 003 : 3,1*1,2_x000d_
m.č. 004 : 2,6*1,2_x000d_
m.č. 013 : 11,3*1,2_x000d_
m.č. 021 : 8,3*1,0_x000d_
m.č. 027 : (3,2*2,0)+(8,5*1,2)_x000d_
m.č. 028 : 4,0*1,0</t>
  </si>
  <si>
    <t>711212015RT1</t>
  </si>
  <si>
    <t>Hydroizolační bitumenová stěrka tl. 4 mm</t>
  </si>
  <si>
    <t>Poznámka k položce:_x000d_
Rubová izolace severovýchodní strany : 15,9*0,80</t>
  </si>
  <si>
    <t>49</t>
  </si>
  <si>
    <t>98</t>
  </si>
  <si>
    <t>602021211RT7</t>
  </si>
  <si>
    <t>Omítka stěn cement. jádrová ručně, srovnání pod hydroizolační stěrky tloušťka vrstvy do 25 mm</t>
  </si>
  <si>
    <t>100</t>
  </si>
  <si>
    <t>Poznámka k položce:_x000d_
Podrovnání pod vnitřní stěrky: : _x000d_
m.č. 002 : (10,5*1,2)+(8,3*2,0)_x000d_
m.č. 003 : 3,1*1,2_x000d_
m.č. 004 : 2,6*1,2_x000d_
m.č. 013 : 11,3*1,2_x000d_
m.č. 021 : 8,3*1,0_x000d_
m.č. 027 : (3,2*2,0)+(8,5*1,2)_x000d_
m.č. 028 : 4,0*1,0_x000d_
Rubová izolace jihovýchodní strany : 15,9*0,8</t>
  </si>
  <si>
    <t>51</t>
  </si>
  <si>
    <t>711212000R00</t>
  </si>
  <si>
    <t>Penetrace podkladu pod hydroizolační hmoty, včetně dodávky</t>
  </si>
  <si>
    <t>102</t>
  </si>
  <si>
    <t>Poznámka k položce:_x000d_
Odkaz na mn. položky pořadí 50 : 91,22000</t>
  </si>
  <si>
    <t>998711203R00</t>
  </si>
  <si>
    <t>Přesun hmot pro izolace proti vodě, výšky do 60 m</t>
  </si>
  <si>
    <t>%</t>
  </si>
  <si>
    <t>104</t>
  </si>
  <si>
    <t>735</t>
  </si>
  <si>
    <t>Otopná tělesa</t>
  </si>
  <si>
    <t>53</t>
  </si>
  <si>
    <t xml:space="preserve">900      R04</t>
  </si>
  <si>
    <t>HZS - demontáž a zpětná montáž, zařízení a otopných těles v zóně sanací, vč. vypuštění a napuštění otopné soustavy, vč. potřebného materiálu</t>
  </si>
  <si>
    <t>106</t>
  </si>
  <si>
    <t>762</t>
  </si>
  <si>
    <t>Konstrukce tesařské</t>
  </si>
  <si>
    <t>289970111R00</t>
  </si>
  <si>
    <t>Vrstva geotextilie Geofiltex 300g/m2</t>
  </si>
  <si>
    <t>108</t>
  </si>
  <si>
    <t>Poznámka k položce:_x000d_
mezivrstva pod OSB desky zakrývající podlahu tělocvičny</t>
  </si>
  <si>
    <t>55</t>
  </si>
  <si>
    <t xml:space="preserve">900      R01</t>
  </si>
  <si>
    <t>HZS - zakrývání podlah tělocvičny geotextílií + OSB deskami proti poškození stavební dělník v tarifní třídě 4</t>
  </si>
  <si>
    <t>110</t>
  </si>
  <si>
    <t>762431225RT3</t>
  </si>
  <si>
    <t>Montáž OSB desek včetně dodávky OSB desky tl. 10 mm</t>
  </si>
  <si>
    <t>112</t>
  </si>
  <si>
    <t>Poznámka k položce:_x000d_
Zakrývání podlah tělocvičny proti poškození</t>
  </si>
  <si>
    <t>57</t>
  </si>
  <si>
    <t>767900020RA0</t>
  </si>
  <si>
    <t>Demontáž obložení podhledů</t>
  </si>
  <si>
    <t>114</t>
  </si>
  <si>
    <t>Poznámka k položce:_x000d_
Svislé přemístění ze 2. NP, nebo 1. PP, vodorovné vnitrostaveništní přemístění do 30 m, odvoz na skládku do 10 km. Bez poplatku za skládku._x000d_
m.č. 021 : 59,4*2,50</t>
  </si>
  <si>
    <t>771</t>
  </si>
  <si>
    <t>Podlahy z dlaždic a obklady</t>
  </si>
  <si>
    <t>771479001R00</t>
  </si>
  <si>
    <t>Řezání dlaždic keramických pro soklíky</t>
  </si>
  <si>
    <t>116</t>
  </si>
  <si>
    <t>59</t>
  </si>
  <si>
    <t>781470010RA0</t>
  </si>
  <si>
    <t>Obklad vnitřní keramický 20 x 20 cm</t>
  </si>
  <si>
    <t>118</t>
  </si>
  <si>
    <t>Poznámka k položce:_x000d_
keramický sokl : 429,7*0,10</t>
  </si>
  <si>
    <t>M21</t>
  </si>
  <si>
    <t>Elektromontáže</t>
  </si>
  <si>
    <t>319201316R00</t>
  </si>
  <si>
    <t>Vyrovnání zdiva pod kladnou pásovou elektrodu</t>
  </si>
  <si>
    <t>120</t>
  </si>
  <si>
    <t>Poznámka k položce:_x000d_
21,5*0,35</t>
  </si>
  <si>
    <t>602011118RT1</t>
  </si>
  <si>
    <t>Krycí omítka vápenná kladné pásové elektrody s příměší grafitu, ručně tloušťka vrstvy 10 mm</t>
  </si>
  <si>
    <t>122</t>
  </si>
  <si>
    <t xml:space="preserve">900      R02.1</t>
  </si>
  <si>
    <t>HZS vytýčení systému drátové elektroosmózy, kladných a záporných pólů, průvrtů</t>
  </si>
  <si>
    <t>124</t>
  </si>
  <si>
    <t>63</t>
  </si>
  <si>
    <t>R - EL. 1001</t>
  </si>
  <si>
    <t>D+M aktivní (mírné-drátové) elektroosmózy - řídící jednotka systému elektroosmózy</t>
  </si>
  <si>
    <t>ks</t>
  </si>
  <si>
    <t>126</t>
  </si>
  <si>
    <t xml:space="preserve">Poznámka k položce:_x000d_
Dodávka, montáž a uvedení do provozu řídící jednotky systému mírné drátové elektroosmózy. Výstupní hodnoty ŘJ -  napětí max. 6V s účinnou efektivní hodnotou 2,8V, záznam údajů (průtok proudu v mA, počítadlo provozních hodin), vč. napojení na stávající el. rozvadeč, kabeláž vedena v bílé elektrikářské liště</t>
  </si>
  <si>
    <t>R - EL. 1002</t>
  </si>
  <si>
    <t>D+M aktivní (mírné-drátové) elektroosmózy - provedení kladné pásové elektrody ( ANODY )</t>
  </si>
  <si>
    <t>128</t>
  </si>
  <si>
    <t xml:space="preserve">Poznámka k položce:_x000d_
Síťová elektroda (anoda + pól) -  pás ze skelných vláken potažených vodivým plastem vysoký 25-30cm, kontaktní vodič titan stříbro (3:4). Instalace na zdivo zbavené stávajících omítek vč. spárování, po předchozím podrovnáním maltou vápenné báze ( standard Knauf MV 1 )_x000d_
3,8+12,1+5,6</t>
  </si>
  <si>
    <t>65</t>
  </si>
  <si>
    <t>R - EL. 1003</t>
  </si>
  <si>
    <t>D+M aktivní (mírné-drátové) elektroosmózy - provedení záporné tyčové elektrody ( KATODY )</t>
  </si>
  <si>
    <t>130</t>
  </si>
  <si>
    <t xml:space="preserve">Poznámka k položce:_x000d_
Zemní elektroda (katoda -pól) - tyčové elektrody na bázi grafitu v délce 450-650 mm  průměru min 20 mm, osová rozteč do 4,5 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t>
  </si>
  <si>
    <t>R - EL. 1004</t>
  </si>
  <si>
    <t>D+M aktivní (mírné-drátové) elektroosmózy - propojovací vedení systému</t>
  </si>
  <si>
    <t>132</t>
  </si>
  <si>
    <t>Poznámka k položce:_x000d_
vč. dodávky systémových vodičů a těsněných spojů_x000d_
2,10</t>
  </si>
  <si>
    <t>67</t>
  </si>
  <si>
    <t>R - EL. 1005</t>
  </si>
  <si>
    <t>Vybudování kontrolních bodů systému mírné drátové elektroosmózy</t>
  </si>
  <si>
    <t>134</t>
  </si>
  <si>
    <t xml:space="preserve">Poznámka k položce:_x000d_
Zřízení  vývodu katodového a anodového okruhu s vyvedením přes svorkovnici uloženou v podomítkové krabičce, vč. dodávky a usazení el. krabičky a souvisejících propojovacích vedení a těsněných spojů.</t>
  </si>
  <si>
    <t>R - EL. 1006</t>
  </si>
  <si>
    <t>Kontrolní bod pevné sítě měřičských bodů pro sledování vývoje a změn vlhkosti zdiva, při odvlhčování systémem mírné (drátové) elektroosmózy</t>
  </si>
  <si>
    <t>136</t>
  </si>
  <si>
    <t>Poznámka k položce:_x000d_
Cena za 1 pozici ve 3 výškových úrovních, součástí zhotovení je provedení zaměření výchozí vlhkosti se záznamem v protokolu. Přesné umístění bude konzultováno při realizaci</t>
  </si>
  <si>
    <t>D96</t>
  </si>
  <si>
    <t>Přesuny suti a vybouraných hmot</t>
  </si>
  <si>
    <t>69</t>
  </si>
  <si>
    <t>979081111R00</t>
  </si>
  <si>
    <t>Odvoz suti a vybour. hmot na skládku do 1 km</t>
  </si>
  <si>
    <t>t</t>
  </si>
  <si>
    <t>138</t>
  </si>
  <si>
    <t>Poznámka k položce:_x000d_
Sutě z omítek vnitřních : 859,31*0,04*1,9_x000d_
Sutě z očištění zdiva pod terénem : 12,72*0,03*1,9_x000d_
Sutě z bourání betonu a betonových žlabů : 12,1*0,8*0,15*2,2</t>
  </si>
  <si>
    <t>979081121R00</t>
  </si>
  <si>
    <t>Příplatek k odvozu za každý další 1 km</t>
  </si>
  <si>
    <t>140</t>
  </si>
  <si>
    <t>Poznámka k položce:_x000d_
skladka do 15 km_x000d_
Sutě z omítek vnitřních : 859,31*0,04*1,9*15,0_x000d_
Sutě z očištění zdiva pod terénem : 12,72*0,03*1,9*15,0_x000d_
Sutě z bourání betonu a betonových žlabů : 12,1*0,8*0,15*2,2*15,0</t>
  </si>
  <si>
    <t>71</t>
  </si>
  <si>
    <t>979082111R00</t>
  </si>
  <si>
    <t>Vnitrostaveništní doprava suti do 10 m</t>
  </si>
  <si>
    <t>142</t>
  </si>
  <si>
    <t>979082121R00</t>
  </si>
  <si>
    <t>Příplatek k vnitrost. dopravě suti za dalších 5 m</t>
  </si>
  <si>
    <t>144</t>
  </si>
  <si>
    <t>Poznámka k položce:_x000d_
Sutě z omítek vnitřních : 859,31*0,04*1,9*20,0_x000d_
Sutě z očištění zdiva pod terénem : 12,72*0,03*1,9*20,0_x000d_
Sutě z bourání betonu a betonových žlabů : 12,1*0,8*0,15*2,2*20,0</t>
  </si>
  <si>
    <t>73</t>
  </si>
  <si>
    <t>979981104R00</t>
  </si>
  <si>
    <t>Kontejner, suť bez příměsí, odvoz a likvidace, 9 t</t>
  </si>
  <si>
    <t>146</t>
  </si>
  <si>
    <t>979990107R00</t>
  </si>
  <si>
    <t>Poplatek za skládku suti - směs betonu,cihel,omítek</t>
  </si>
  <si>
    <t>148</t>
  </si>
  <si>
    <t>75</t>
  </si>
  <si>
    <t>979011221R00</t>
  </si>
  <si>
    <t>Svislá doprava suti a vybour. hmot za 1.PP nošením</t>
  </si>
  <si>
    <t>150</t>
  </si>
  <si>
    <t>ON</t>
  </si>
  <si>
    <t>Ostatní náklady</t>
  </si>
  <si>
    <t xml:space="preserve">905      R01</t>
  </si>
  <si>
    <t>Dokumentace skutečného provedení</t>
  </si>
  <si>
    <t>152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</si>
  <si>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</si>
  <si>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</si>
  <si>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</si>
  <si>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</si>
  <si>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</si>
  <si>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</si>
  <si>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011503003</t>
  </si>
  <si>
    <t>Vytyčení stavby včetně fotodokumentace</t>
  </si>
  <si>
    <t>komplet</t>
  </si>
  <si>
    <t>na podkladě CS ÚRS</t>
  </si>
  <si>
    <t>1024</t>
  </si>
  <si>
    <t>91361783</t>
  </si>
  <si>
    <t>013254000.1</t>
  </si>
  <si>
    <t>Zaměření skutečného provedení stavby</t>
  </si>
  <si>
    <t>186810076</t>
  </si>
  <si>
    <t>013254000.3</t>
  </si>
  <si>
    <t>Aktualizace dokladových částí projektové dokumentace</t>
  </si>
  <si>
    <t>-1676213288</t>
  </si>
  <si>
    <t>013254000.4</t>
  </si>
  <si>
    <t>Kompletní dokumentace ke kolaudaci stavby – provozní řády, revize a ostatní nutné podklady dle požadavků investora</t>
  </si>
  <si>
    <t>-1119657140</t>
  </si>
  <si>
    <t>013274000</t>
  </si>
  <si>
    <t>Pasportizace stavby před zahájením stavby dle požadavků investora</t>
  </si>
  <si>
    <t>-1675852539</t>
  </si>
  <si>
    <t>VRN3</t>
  </si>
  <si>
    <t>Zařízení staveniště</t>
  </si>
  <si>
    <t>032103000</t>
  </si>
  <si>
    <t>Náklady na stavební buňky</t>
  </si>
  <si>
    <t>214402737</t>
  </si>
  <si>
    <t>Poznámka k položce:_x000d_
montáž, pronájem po celou dobu výstavby, demontáž</t>
  </si>
  <si>
    <t>032103000.1</t>
  </si>
  <si>
    <t>Náklady na stavební buňky - chemické WC</t>
  </si>
  <si>
    <t>726472683</t>
  </si>
  <si>
    <t>032503000</t>
  </si>
  <si>
    <t>Skládky na staveništi</t>
  </si>
  <si>
    <t>-1869726613</t>
  </si>
  <si>
    <t>032903000</t>
  </si>
  <si>
    <t>Náklady na provoz a údržbu vybavení staveniště</t>
  </si>
  <si>
    <t>1478766760</t>
  </si>
  <si>
    <t>033203000</t>
  </si>
  <si>
    <t>Náklady na veškeré energie související s realizací stavby</t>
  </si>
  <si>
    <t>461025061</t>
  </si>
  <si>
    <t>034503000</t>
  </si>
  <si>
    <t>Informační tabule na staveništi s údaji o stavbě (1,5 x 1,0 m)</t>
  </si>
  <si>
    <t>-1718705694</t>
  </si>
  <si>
    <t>Poznámka k položce:_x000d_
Dle grafického návrhu investora</t>
  </si>
  <si>
    <t>039103000</t>
  </si>
  <si>
    <t>Rozebrání, bourání a odvoz zařízení staveniště</t>
  </si>
  <si>
    <t>916370720</t>
  </si>
  <si>
    <t>VRN4</t>
  </si>
  <si>
    <t>Inženýrská činnost</t>
  </si>
  <si>
    <t>045303000</t>
  </si>
  <si>
    <t>Koordinační a kompletační činnost dodavatele</t>
  </si>
  <si>
    <t>1387343002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</si>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</sst>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top" wrapText="1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6" fillId="0" borderId="29" xfId="0" applyFont="1" applyBorder="1" applyAlignment="1">
      <alignment horizontal="left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25_b_01_1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ZŠ nár. um. P. Bezruče, tř. T. G. M. 454, Frýdek, Frýdek-Místek - I.etapa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tř. T. G. M. 454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13. 1. 2025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Statutární město Frýdek-Místek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BENEPRO, a.s.</v>
      </c>
      <c r="AN49" s="63"/>
      <c r="AO49" s="63"/>
      <c r="AP49" s="63"/>
      <c r="AQ49" s="39"/>
      <c r="AR49" s="43"/>
      <c r="AS49" s="73" t="s">
        <v>51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BENEPRO, a.s.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52</v>
      </c>
      <c r="D52" s="86"/>
      <c r="E52" s="86"/>
      <c r="F52" s="86"/>
      <c r="G52" s="86"/>
      <c r="H52" s="87"/>
      <c r="I52" s="88" t="s">
        <v>53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54</v>
      </c>
      <c r="AH52" s="86"/>
      <c r="AI52" s="86"/>
      <c r="AJ52" s="86"/>
      <c r="AK52" s="86"/>
      <c r="AL52" s="86"/>
      <c r="AM52" s="86"/>
      <c r="AN52" s="88" t="s">
        <v>55</v>
      </c>
      <c r="AO52" s="86"/>
      <c r="AP52" s="86"/>
      <c r="AQ52" s="90" t="s">
        <v>56</v>
      </c>
      <c r="AR52" s="43"/>
      <c r="AS52" s="91" t="s">
        <v>57</v>
      </c>
      <c r="AT52" s="92" t="s">
        <v>58</v>
      </c>
      <c r="AU52" s="92" t="s">
        <v>59</v>
      </c>
      <c r="AV52" s="92" t="s">
        <v>60</v>
      </c>
      <c r="AW52" s="92" t="s">
        <v>61</v>
      </c>
      <c r="AX52" s="92" t="s">
        <v>62</v>
      </c>
      <c r="AY52" s="92" t="s">
        <v>63</v>
      </c>
      <c r="AZ52" s="92" t="s">
        <v>64</v>
      </c>
      <c r="BA52" s="92" t="s">
        <v>65</v>
      </c>
      <c r="BB52" s="92" t="s">
        <v>66</v>
      </c>
      <c r="BC52" s="92" t="s">
        <v>67</v>
      </c>
      <c r="BD52" s="93" t="s">
        <v>68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69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ROUND(AG55+AG57,2)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ROUND(AS55+AS57,2)</f>
        <v>0</v>
      </c>
      <c r="AT54" s="105">
        <f>ROUND(SUM(AV54:AW54),2)</f>
        <v>0</v>
      </c>
      <c r="AU54" s="106">
        <f>ROUND(AU55+AU57,5)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ROUND(AZ55+AZ57,2)</f>
        <v>0</v>
      </c>
      <c r="BA54" s="105">
        <f>ROUND(BA55+BA57,2)</f>
        <v>0</v>
      </c>
      <c r="BB54" s="105">
        <f>ROUND(BB55+BB57,2)</f>
        <v>0</v>
      </c>
      <c r="BC54" s="105">
        <f>ROUND(BC55+BC57,2)</f>
        <v>0</v>
      </c>
      <c r="BD54" s="107">
        <f>ROUND(BD55+BD57,2)</f>
        <v>0</v>
      </c>
      <c r="BE54" s="6"/>
      <c r="BS54" s="108" t="s">
        <v>70</v>
      </c>
      <c r="BT54" s="108" t="s">
        <v>71</v>
      </c>
      <c r="BU54" s="109" t="s">
        <v>72</v>
      </c>
      <c r="BV54" s="108" t="s">
        <v>73</v>
      </c>
      <c r="BW54" s="108" t="s">
        <v>5</v>
      </c>
      <c r="BX54" s="108" t="s">
        <v>74</v>
      </c>
      <c r="CL54" s="108" t="s">
        <v>19</v>
      </c>
    </row>
    <row r="55" s="7" customFormat="1" ht="16.5" customHeight="1">
      <c r="A55" s="7"/>
      <c r="B55" s="110"/>
      <c r="C55" s="111"/>
      <c r="D55" s="112" t="s">
        <v>75</v>
      </c>
      <c r="E55" s="112"/>
      <c r="F55" s="112"/>
      <c r="G55" s="112"/>
      <c r="H55" s="112"/>
      <c r="I55" s="113"/>
      <c r="J55" s="112" t="s">
        <v>76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ROUND(AG56,2)</f>
        <v>0</v>
      </c>
      <c r="AH55" s="113"/>
      <c r="AI55" s="113"/>
      <c r="AJ55" s="113"/>
      <c r="AK55" s="113"/>
      <c r="AL55" s="113"/>
      <c r="AM55" s="113"/>
      <c r="AN55" s="115">
        <f>SUM(AG55,AT55)</f>
        <v>0</v>
      </c>
      <c r="AO55" s="113"/>
      <c r="AP55" s="113"/>
      <c r="AQ55" s="116" t="s">
        <v>77</v>
      </c>
      <c r="AR55" s="117"/>
      <c r="AS55" s="118">
        <f>ROUND(AS56,2)</f>
        <v>0</v>
      </c>
      <c r="AT55" s="119">
        <f>ROUND(SUM(AV55:AW55),2)</f>
        <v>0</v>
      </c>
      <c r="AU55" s="120">
        <f>ROUND(AU56,5)</f>
        <v>0</v>
      </c>
      <c r="AV55" s="119">
        <f>ROUND(AZ55*L29,2)</f>
        <v>0</v>
      </c>
      <c r="AW55" s="119">
        <f>ROUND(BA55*L30,2)</f>
        <v>0</v>
      </c>
      <c r="AX55" s="119">
        <f>ROUND(BB55*L29,2)</f>
        <v>0</v>
      </c>
      <c r="AY55" s="119">
        <f>ROUND(BC55*L30,2)</f>
        <v>0</v>
      </c>
      <c r="AZ55" s="119">
        <f>ROUND(AZ56,2)</f>
        <v>0</v>
      </c>
      <c r="BA55" s="119">
        <f>ROUND(BA56,2)</f>
        <v>0</v>
      </c>
      <c r="BB55" s="119">
        <f>ROUND(BB56,2)</f>
        <v>0</v>
      </c>
      <c r="BC55" s="119">
        <f>ROUND(BC56,2)</f>
        <v>0</v>
      </c>
      <c r="BD55" s="121">
        <f>ROUND(BD56,2)</f>
        <v>0</v>
      </c>
      <c r="BE55" s="7"/>
      <c r="BS55" s="122" t="s">
        <v>70</v>
      </c>
      <c r="BT55" s="122" t="s">
        <v>78</v>
      </c>
      <c r="BU55" s="122" t="s">
        <v>72</v>
      </c>
      <c r="BV55" s="122" t="s">
        <v>73</v>
      </c>
      <c r="BW55" s="122" t="s">
        <v>79</v>
      </c>
      <c r="BX55" s="122" t="s">
        <v>5</v>
      </c>
      <c r="CL55" s="122" t="s">
        <v>19</v>
      </c>
      <c r="CM55" s="122" t="s">
        <v>80</v>
      </c>
    </row>
    <row r="56" s="4" customFormat="1" ht="16.5" customHeight="1">
      <c r="A56" s="123" t="s">
        <v>81</v>
      </c>
      <c r="B56" s="62"/>
      <c r="C56" s="124"/>
      <c r="D56" s="124"/>
      <c r="E56" s="125" t="s">
        <v>82</v>
      </c>
      <c r="F56" s="125"/>
      <c r="G56" s="125"/>
      <c r="H56" s="125"/>
      <c r="I56" s="125"/>
      <c r="J56" s="124"/>
      <c r="K56" s="125" t="s">
        <v>83</v>
      </c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6">
        <f>'SO 01 - Sanace spodní sta...'!J32</f>
        <v>0</v>
      </c>
      <c r="AH56" s="124"/>
      <c r="AI56" s="124"/>
      <c r="AJ56" s="124"/>
      <c r="AK56" s="124"/>
      <c r="AL56" s="124"/>
      <c r="AM56" s="124"/>
      <c r="AN56" s="126">
        <f>SUM(AG56,AT56)</f>
        <v>0</v>
      </c>
      <c r="AO56" s="124"/>
      <c r="AP56" s="124"/>
      <c r="AQ56" s="127" t="s">
        <v>84</v>
      </c>
      <c r="AR56" s="64"/>
      <c r="AS56" s="128">
        <v>0</v>
      </c>
      <c r="AT56" s="129">
        <f>ROUND(SUM(AV56:AW56),2)</f>
        <v>0</v>
      </c>
      <c r="AU56" s="130">
        <f>'SO 01 - Sanace spodní sta...'!P104</f>
        <v>0</v>
      </c>
      <c r="AV56" s="129">
        <f>'SO 01 - Sanace spodní sta...'!J35</f>
        <v>0</v>
      </c>
      <c r="AW56" s="129">
        <f>'SO 01 - Sanace spodní sta...'!J36</f>
        <v>0</v>
      </c>
      <c r="AX56" s="129">
        <f>'SO 01 - Sanace spodní sta...'!J37</f>
        <v>0</v>
      </c>
      <c r="AY56" s="129">
        <f>'SO 01 - Sanace spodní sta...'!J38</f>
        <v>0</v>
      </c>
      <c r="AZ56" s="129">
        <f>'SO 01 - Sanace spodní sta...'!F35</f>
        <v>0</v>
      </c>
      <c r="BA56" s="129">
        <f>'SO 01 - Sanace spodní sta...'!F36</f>
        <v>0</v>
      </c>
      <c r="BB56" s="129">
        <f>'SO 01 - Sanace spodní sta...'!F37</f>
        <v>0</v>
      </c>
      <c r="BC56" s="129">
        <f>'SO 01 - Sanace spodní sta...'!F38</f>
        <v>0</v>
      </c>
      <c r="BD56" s="131">
        <f>'SO 01 - Sanace spodní sta...'!F39</f>
        <v>0</v>
      </c>
      <c r="BE56" s="4"/>
      <c r="BT56" s="132" t="s">
        <v>80</v>
      </c>
      <c r="BV56" s="132" t="s">
        <v>73</v>
      </c>
      <c r="BW56" s="132" t="s">
        <v>85</v>
      </c>
      <c r="BX56" s="132" t="s">
        <v>79</v>
      </c>
      <c r="CL56" s="132" t="s">
        <v>19</v>
      </c>
    </row>
    <row r="57" s="7" customFormat="1" ht="16.5" customHeight="1">
      <c r="A57" s="123" t="s">
        <v>81</v>
      </c>
      <c r="B57" s="110"/>
      <c r="C57" s="111"/>
      <c r="D57" s="112" t="s">
        <v>86</v>
      </c>
      <c r="E57" s="112"/>
      <c r="F57" s="112"/>
      <c r="G57" s="112"/>
      <c r="H57" s="112"/>
      <c r="I57" s="113"/>
      <c r="J57" s="112" t="s">
        <v>87</v>
      </c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5">
        <f>'VRN - Vedlejší rozpočtové...'!J30</f>
        <v>0</v>
      </c>
      <c r="AH57" s="113"/>
      <c r="AI57" s="113"/>
      <c r="AJ57" s="113"/>
      <c r="AK57" s="113"/>
      <c r="AL57" s="113"/>
      <c r="AM57" s="113"/>
      <c r="AN57" s="115">
        <f>SUM(AG57,AT57)</f>
        <v>0</v>
      </c>
      <c r="AO57" s="113"/>
      <c r="AP57" s="113"/>
      <c r="AQ57" s="116" t="s">
        <v>77</v>
      </c>
      <c r="AR57" s="117"/>
      <c r="AS57" s="133">
        <v>0</v>
      </c>
      <c r="AT57" s="134">
        <f>ROUND(SUM(AV57:AW57),2)</f>
        <v>0</v>
      </c>
      <c r="AU57" s="135">
        <f>'VRN - Vedlejší rozpočtové...'!P83</f>
        <v>0</v>
      </c>
      <c r="AV57" s="134">
        <f>'VRN - Vedlejší rozpočtové...'!J33</f>
        <v>0</v>
      </c>
      <c r="AW57" s="134">
        <f>'VRN - Vedlejší rozpočtové...'!J34</f>
        <v>0</v>
      </c>
      <c r="AX57" s="134">
        <f>'VRN - Vedlejší rozpočtové...'!J35</f>
        <v>0</v>
      </c>
      <c r="AY57" s="134">
        <f>'VRN - Vedlejší rozpočtové...'!J36</f>
        <v>0</v>
      </c>
      <c r="AZ57" s="134">
        <f>'VRN - Vedlejší rozpočtové...'!F33</f>
        <v>0</v>
      </c>
      <c r="BA57" s="134">
        <f>'VRN - Vedlejší rozpočtové...'!F34</f>
        <v>0</v>
      </c>
      <c r="BB57" s="134">
        <f>'VRN - Vedlejší rozpočtové...'!F35</f>
        <v>0</v>
      </c>
      <c r="BC57" s="134">
        <f>'VRN - Vedlejší rozpočtové...'!F36</f>
        <v>0</v>
      </c>
      <c r="BD57" s="136">
        <f>'VRN - Vedlejší rozpočtové...'!F37</f>
        <v>0</v>
      </c>
      <c r="BE57" s="7"/>
      <c r="BT57" s="122" t="s">
        <v>78</v>
      </c>
      <c r="BV57" s="122" t="s">
        <v>73</v>
      </c>
      <c r="BW57" s="122" t="s">
        <v>88</v>
      </c>
      <c r="BX57" s="122" t="s">
        <v>5</v>
      </c>
      <c r="CL57" s="122" t="s">
        <v>19</v>
      </c>
      <c r="CM57" s="122" t="s">
        <v>80</v>
      </c>
    </row>
    <row r="58" s="2" customFormat="1" ht="30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="2" customFormat="1" ht="6.96" customHeight="1">
      <c r="A59" s="37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4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</sheetData>
  <sheetProtection sheet="1" formatColumns="0" formatRows="0" objects="1" scenarios="1" spinCount="100000" saltValue="NqJqI6zCWxBHmP2Qu/Z2LCiBfiuuL4gObFZeSNXEGQb70ATHcdUNVe9EVDY+zupU+kgmLrhkgbD0J9abGnIKAQ==" hashValue="uxr2VfInxXzV1bY362sSVdNp+k83WvYwN+qX4HudMHDahXYijo/gyqygPoZ6xgCVgZCx9cjGFReOApWhLAqfs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6" location="'SO 01 - Sanace spodní sta...'!C2" display="/"/>
    <hyperlink ref="A5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80</v>
      </c>
    </row>
    <row r="4" s="1" customFormat="1" ht="24.96" customHeight="1">
      <c r="B4" s="19"/>
      <c r="D4" s="139" t="s">
        <v>89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26.25" customHeight="1">
      <c r="B7" s="19"/>
      <c r="E7" s="142" t="str">
        <f>'Rekapitulace stavby'!K6</f>
        <v>ZŠ nár. um. P. Bezruče, tř. T. G. M. 454, Frýdek, Frýdek-Místek - I.etapa</v>
      </c>
      <c r="F7" s="141"/>
      <c r="G7" s="141"/>
      <c r="H7" s="141"/>
      <c r="L7" s="19"/>
    </row>
    <row r="8" s="1" customFormat="1" ht="12" customHeight="1">
      <c r="B8" s="19"/>
      <c r="D8" s="141" t="s">
        <v>90</v>
      </c>
      <c r="L8" s="19"/>
    </row>
    <row r="9" s="2" customFormat="1" ht="16.5" customHeight="1">
      <c r="A9" s="37"/>
      <c r="B9" s="43"/>
      <c r="C9" s="37"/>
      <c r="D9" s="37"/>
      <c r="E9" s="142" t="s">
        <v>91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92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93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22</v>
      </c>
      <c r="G14" s="37"/>
      <c r="H14" s="37"/>
      <c r="I14" s="141" t="s">
        <v>23</v>
      </c>
      <c r="J14" s="145" t="str">
        <f>'Rekapitulace stavby'!AN8</f>
        <v>13. 1. 2025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">
        <v>19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27</v>
      </c>
      <c r="F17" s="37"/>
      <c r="G17" s="37"/>
      <c r="H17" s="37"/>
      <c r="I17" s="141" t="s">
        <v>28</v>
      </c>
      <c r="J17" s="132" t="s">
        <v>19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29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28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31</v>
      </c>
      <c r="E22" s="37"/>
      <c r="F22" s="37"/>
      <c r="G22" s="37"/>
      <c r="H22" s="37"/>
      <c r="I22" s="141" t="s">
        <v>26</v>
      </c>
      <c r="J22" s="132" t="s">
        <v>19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32</v>
      </c>
      <c r="F23" s="37"/>
      <c r="G23" s="37"/>
      <c r="H23" s="37"/>
      <c r="I23" s="141" t="s">
        <v>28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34</v>
      </c>
      <c r="E25" s="37"/>
      <c r="F25" s="37"/>
      <c r="G25" s="37"/>
      <c r="H25" s="37"/>
      <c r="I25" s="141" t="s">
        <v>26</v>
      </c>
      <c r="J25" s="132" t="s">
        <v>19</v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">
        <v>32</v>
      </c>
      <c r="F26" s="37"/>
      <c r="G26" s="37"/>
      <c r="H26" s="37"/>
      <c r="I26" s="141" t="s">
        <v>28</v>
      </c>
      <c r="J26" s="132" t="s">
        <v>19</v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35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71.25" customHeight="1">
      <c r="A29" s="146"/>
      <c r="B29" s="147"/>
      <c r="C29" s="146"/>
      <c r="D29" s="146"/>
      <c r="E29" s="148" t="s">
        <v>36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37</v>
      </c>
      <c r="E32" s="37"/>
      <c r="F32" s="37"/>
      <c r="G32" s="37"/>
      <c r="H32" s="37"/>
      <c r="I32" s="37"/>
      <c r="J32" s="152">
        <f>ROUND(J104,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39</v>
      </c>
      <c r="G34" s="37"/>
      <c r="H34" s="37"/>
      <c r="I34" s="153" t="s">
        <v>38</v>
      </c>
      <c r="J34" s="153" t="s">
        <v>40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41</v>
      </c>
      <c r="E35" s="141" t="s">
        <v>42</v>
      </c>
      <c r="F35" s="155">
        <f>ROUND((SUM(BE104:BE261)),  2)</f>
        <v>0</v>
      </c>
      <c r="G35" s="37"/>
      <c r="H35" s="37"/>
      <c r="I35" s="156">
        <v>0.20999999999999999</v>
      </c>
      <c r="J35" s="155">
        <f>ROUND(((SUM(BE104:BE261))*I35),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43</v>
      </c>
      <c r="F36" s="155">
        <f>ROUND((SUM(BF104:BF261)),  2)</f>
        <v>0</v>
      </c>
      <c r="G36" s="37"/>
      <c r="H36" s="37"/>
      <c r="I36" s="156">
        <v>0.12</v>
      </c>
      <c r="J36" s="155">
        <f>ROUND(((SUM(BF104:BF261))*I36),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44</v>
      </c>
      <c r="F37" s="155">
        <f>ROUND((SUM(BG104:BG261)),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45</v>
      </c>
      <c r="F38" s="155">
        <f>ROUND((SUM(BH104:BH261)),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46</v>
      </c>
      <c r="F39" s="155">
        <f>ROUND((SUM(BI104:BI261)),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47</v>
      </c>
      <c r="E41" s="159"/>
      <c r="F41" s="159"/>
      <c r="G41" s="160" t="s">
        <v>48</v>
      </c>
      <c r="H41" s="161" t="s">
        <v>49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94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26.25" customHeight="1">
      <c r="A50" s="37"/>
      <c r="B50" s="38"/>
      <c r="C50" s="39"/>
      <c r="D50" s="39"/>
      <c r="E50" s="168" t="str">
        <f>E7</f>
        <v>ZŠ nár. um. P. Bezruče, tř. T. G. M. 454, Frýdek, Frýdek-Místek - I.etapa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90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91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92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SO 01 - Sanace spodní stavby - vnitřní izolace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>tř. T. G. M. 454</v>
      </c>
      <c r="G56" s="39"/>
      <c r="H56" s="39"/>
      <c r="I56" s="31" t="s">
        <v>23</v>
      </c>
      <c r="J56" s="71" t="str">
        <f>IF(J14="","",J14)</f>
        <v>13. 1. 2025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9"/>
      <c r="E58" s="39"/>
      <c r="F58" s="26" t="str">
        <f>E17</f>
        <v>Statutární město Frýdek-Místek</v>
      </c>
      <c r="G58" s="39"/>
      <c r="H58" s="39"/>
      <c r="I58" s="31" t="s">
        <v>31</v>
      </c>
      <c r="J58" s="35" t="str">
        <f>E23</f>
        <v>BENEPRO, a.s.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9"/>
      <c r="E59" s="39"/>
      <c r="F59" s="26" t="str">
        <f>IF(E20="","",E20)</f>
        <v>Vyplň údaj</v>
      </c>
      <c r="G59" s="39"/>
      <c r="H59" s="39"/>
      <c r="I59" s="31" t="s">
        <v>34</v>
      </c>
      <c r="J59" s="35" t="str">
        <f>E26</f>
        <v>BENEPRO, a.s.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95</v>
      </c>
      <c r="D61" s="170"/>
      <c r="E61" s="170"/>
      <c r="F61" s="170"/>
      <c r="G61" s="170"/>
      <c r="H61" s="170"/>
      <c r="I61" s="170"/>
      <c r="J61" s="171" t="s">
        <v>96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69</v>
      </c>
      <c r="D63" s="39"/>
      <c r="E63" s="39"/>
      <c r="F63" s="39"/>
      <c r="G63" s="39"/>
      <c r="H63" s="39"/>
      <c r="I63" s="39"/>
      <c r="J63" s="101">
        <f>J104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97</v>
      </c>
    </row>
    <row r="64" s="9" customFormat="1" ht="24.96" customHeight="1">
      <c r="A64" s="9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J105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3"/>
      <c r="C65" s="174"/>
      <c r="D65" s="175" t="s">
        <v>99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3"/>
      <c r="C66" s="174"/>
      <c r="D66" s="175" t="s">
        <v>100</v>
      </c>
      <c r="E66" s="176"/>
      <c r="F66" s="176"/>
      <c r="G66" s="176"/>
      <c r="H66" s="176"/>
      <c r="I66" s="176"/>
      <c r="J66" s="177">
        <f>J128</f>
        <v>0</v>
      </c>
      <c r="K66" s="174"/>
      <c r="L66" s="17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3"/>
      <c r="C67" s="174"/>
      <c r="D67" s="175" t="s">
        <v>101</v>
      </c>
      <c r="E67" s="176"/>
      <c r="F67" s="176"/>
      <c r="G67" s="176"/>
      <c r="H67" s="176"/>
      <c r="I67" s="176"/>
      <c r="J67" s="177">
        <f>J133</f>
        <v>0</v>
      </c>
      <c r="K67" s="174"/>
      <c r="L67" s="178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3"/>
      <c r="C68" s="174"/>
      <c r="D68" s="175" t="s">
        <v>102</v>
      </c>
      <c r="E68" s="176"/>
      <c r="F68" s="176"/>
      <c r="G68" s="176"/>
      <c r="H68" s="176"/>
      <c r="I68" s="176"/>
      <c r="J68" s="177">
        <f>J157</f>
        <v>0</v>
      </c>
      <c r="K68" s="174"/>
      <c r="L68" s="17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3"/>
      <c r="C69" s="174"/>
      <c r="D69" s="175" t="s">
        <v>103</v>
      </c>
      <c r="E69" s="176"/>
      <c r="F69" s="176"/>
      <c r="G69" s="176"/>
      <c r="H69" s="176"/>
      <c r="I69" s="176"/>
      <c r="J69" s="177">
        <f>J159</f>
        <v>0</v>
      </c>
      <c r="K69" s="174"/>
      <c r="L69" s="17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3"/>
      <c r="C70" s="174"/>
      <c r="D70" s="175" t="s">
        <v>104</v>
      </c>
      <c r="E70" s="176"/>
      <c r="F70" s="176"/>
      <c r="G70" s="176"/>
      <c r="H70" s="176"/>
      <c r="I70" s="176"/>
      <c r="J70" s="177">
        <f>J162</f>
        <v>0</v>
      </c>
      <c r="K70" s="174"/>
      <c r="L70" s="178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3"/>
      <c r="C71" s="174"/>
      <c r="D71" s="175" t="s">
        <v>105</v>
      </c>
      <c r="E71" s="176"/>
      <c r="F71" s="176"/>
      <c r="G71" s="176"/>
      <c r="H71" s="176"/>
      <c r="I71" s="176"/>
      <c r="J71" s="177">
        <f>J170</f>
        <v>0</v>
      </c>
      <c r="K71" s="174"/>
      <c r="L71" s="178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3"/>
      <c r="C72" s="174"/>
      <c r="D72" s="175" t="s">
        <v>106</v>
      </c>
      <c r="E72" s="176"/>
      <c r="F72" s="176"/>
      <c r="G72" s="176"/>
      <c r="H72" s="176"/>
      <c r="I72" s="176"/>
      <c r="J72" s="177">
        <f>J173</f>
        <v>0</v>
      </c>
      <c r="K72" s="174"/>
      <c r="L72" s="178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3"/>
      <c r="C73" s="174"/>
      <c r="D73" s="175" t="s">
        <v>107</v>
      </c>
      <c r="E73" s="176"/>
      <c r="F73" s="176"/>
      <c r="G73" s="176"/>
      <c r="H73" s="176"/>
      <c r="I73" s="176"/>
      <c r="J73" s="177">
        <f>J176</f>
        <v>0</v>
      </c>
      <c r="K73" s="174"/>
      <c r="L73" s="178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3"/>
      <c r="C74" s="174"/>
      <c r="D74" s="175" t="s">
        <v>108</v>
      </c>
      <c r="E74" s="176"/>
      <c r="F74" s="176"/>
      <c r="G74" s="176"/>
      <c r="H74" s="176"/>
      <c r="I74" s="176"/>
      <c r="J74" s="177">
        <f>J185</f>
        <v>0</v>
      </c>
      <c r="K74" s="174"/>
      <c r="L74" s="17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3"/>
      <c r="C75" s="174"/>
      <c r="D75" s="175" t="s">
        <v>109</v>
      </c>
      <c r="E75" s="176"/>
      <c r="F75" s="176"/>
      <c r="G75" s="176"/>
      <c r="H75" s="176"/>
      <c r="I75" s="176"/>
      <c r="J75" s="177">
        <f>J189</f>
        <v>0</v>
      </c>
      <c r="K75" s="174"/>
      <c r="L75" s="178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3"/>
      <c r="C76" s="174"/>
      <c r="D76" s="175" t="s">
        <v>110</v>
      </c>
      <c r="E76" s="176"/>
      <c r="F76" s="176"/>
      <c r="G76" s="176"/>
      <c r="H76" s="176"/>
      <c r="I76" s="176"/>
      <c r="J76" s="177">
        <f>J202</f>
        <v>0</v>
      </c>
      <c r="K76" s="174"/>
      <c r="L76" s="178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73"/>
      <c r="C77" s="174"/>
      <c r="D77" s="175" t="s">
        <v>111</v>
      </c>
      <c r="E77" s="176"/>
      <c r="F77" s="176"/>
      <c r="G77" s="176"/>
      <c r="H77" s="176"/>
      <c r="I77" s="176"/>
      <c r="J77" s="177">
        <f>J213</f>
        <v>0</v>
      </c>
      <c r="K77" s="174"/>
      <c r="L77" s="178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73"/>
      <c r="C78" s="174"/>
      <c r="D78" s="175" t="s">
        <v>112</v>
      </c>
      <c r="E78" s="176"/>
      <c r="F78" s="176"/>
      <c r="G78" s="176"/>
      <c r="H78" s="176"/>
      <c r="I78" s="176"/>
      <c r="J78" s="177">
        <f>J215</f>
        <v>0</v>
      </c>
      <c r="K78" s="174"/>
      <c r="L78" s="178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9" customFormat="1" ht="24.96" customHeight="1">
      <c r="A79" s="9"/>
      <c r="B79" s="173"/>
      <c r="C79" s="174"/>
      <c r="D79" s="175" t="s">
        <v>113</v>
      </c>
      <c r="E79" s="176"/>
      <c r="F79" s="176"/>
      <c r="G79" s="176"/>
      <c r="H79" s="176"/>
      <c r="I79" s="176"/>
      <c r="J79" s="177">
        <f>J223</f>
        <v>0</v>
      </c>
      <c r="K79" s="174"/>
      <c r="L79" s="178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9" customFormat="1" ht="24.96" customHeight="1">
      <c r="A80" s="9"/>
      <c r="B80" s="173"/>
      <c r="C80" s="174"/>
      <c r="D80" s="175" t="s">
        <v>114</v>
      </c>
      <c r="E80" s="176"/>
      <c r="F80" s="176"/>
      <c r="G80" s="176"/>
      <c r="H80" s="176"/>
      <c r="I80" s="176"/>
      <c r="J80" s="177">
        <f>J228</f>
        <v>0</v>
      </c>
      <c r="K80" s="174"/>
      <c r="L80" s="178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9" customFormat="1" ht="24.96" customHeight="1">
      <c r="A81" s="9"/>
      <c r="B81" s="173"/>
      <c r="C81" s="174"/>
      <c r="D81" s="175" t="s">
        <v>115</v>
      </c>
      <c r="E81" s="176"/>
      <c r="F81" s="176"/>
      <c r="G81" s="176"/>
      <c r="H81" s="176"/>
      <c r="I81" s="176"/>
      <c r="J81" s="177">
        <f>J246</f>
        <v>0</v>
      </c>
      <c r="K81" s="174"/>
      <c r="L81" s="178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9" customFormat="1" ht="24.96" customHeight="1">
      <c r="A82" s="9"/>
      <c r="B82" s="173"/>
      <c r="C82" s="174"/>
      <c r="D82" s="175" t="s">
        <v>116</v>
      </c>
      <c r="E82" s="176"/>
      <c r="F82" s="176"/>
      <c r="G82" s="176"/>
      <c r="H82" s="176"/>
      <c r="I82" s="176"/>
      <c r="J82" s="177">
        <f>J260</f>
        <v>0</v>
      </c>
      <c r="K82" s="174"/>
      <c r="L82" s="178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2" customFormat="1" ht="21.84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8" s="2" customFormat="1" ht="6.96" customHeight="1">
      <c r="A88" s="37"/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14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4.96" customHeight="1">
      <c r="A89" s="37"/>
      <c r="B89" s="38"/>
      <c r="C89" s="22" t="s">
        <v>117</v>
      </c>
      <c r="D89" s="39"/>
      <c r="E89" s="39"/>
      <c r="F89" s="39"/>
      <c r="G89" s="39"/>
      <c r="H89" s="39"/>
      <c r="I89" s="39"/>
      <c r="J89" s="39"/>
      <c r="K89" s="39"/>
      <c r="L89" s="14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4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16</v>
      </c>
      <c r="D91" s="39"/>
      <c r="E91" s="39"/>
      <c r="F91" s="39"/>
      <c r="G91" s="39"/>
      <c r="H91" s="39"/>
      <c r="I91" s="39"/>
      <c r="J91" s="39"/>
      <c r="K91" s="39"/>
      <c r="L91" s="14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6.25" customHeight="1">
      <c r="A92" s="37"/>
      <c r="B92" s="38"/>
      <c r="C92" s="39"/>
      <c r="D92" s="39"/>
      <c r="E92" s="168" t="str">
        <f>E7</f>
        <v>ZŠ nár. um. P. Bezruče, tř. T. G. M. 454, Frýdek, Frýdek-Místek - I.etapa</v>
      </c>
      <c r="F92" s="31"/>
      <c r="G92" s="31"/>
      <c r="H92" s="31"/>
      <c r="I92" s="39"/>
      <c r="J92" s="39"/>
      <c r="K92" s="39"/>
      <c r="L92" s="14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1" customFormat="1" ht="12" customHeight="1">
      <c r="B93" s="20"/>
      <c r="C93" s="31" t="s">
        <v>90</v>
      </c>
      <c r="D93" s="21"/>
      <c r="E93" s="21"/>
      <c r="F93" s="21"/>
      <c r="G93" s="21"/>
      <c r="H93" s="21"/>
      <c r="I93" s="21"/>
      <c r="J93" s="21"/>
      <c r="K93" s="21"/>
      <c r="L93" s="19"/>
    </row>
    <row r="94" s="2" customFormat="1" ht="16.5" customHeight="1">
      <c r="A94" s="37"/>
      <c r="B94" s="38"/>
      <c r="C94" s="39"/>
      <c r="D94" s="39"/>
      <c r="E94" s="168" t="s">
        <v>91</v>
      </c>
      <c r="F94" s="39"/>
      <c r="G94" s="39"/>
      <c r="H94" s="39"/>
      <c r="I94" s="39"/>
      <c r="J94" s="39"/>
      <c r="K94" s="39"/>
      <c r="L94" s="14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2" customHeight="1">
      <c r="A95" s="37"/>
      <c r="B95" s="38"/>
      <c r="C95" s="31" t="s">
        <v>92</v>
      </c>
      <c r="D95" s="39"/>
      <c r="E95" s="39"/>
      <c r="F95" s="39"/>
      <c r="G95" s="39"/>
      <c r="H95" s="39"/>
      <c r="I95" s="39"/>
      <c r="J95" s="39"/>
      <c r="K95" s="39"/>
      <c r="L95" s="14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16.5" customHeight="1">
      <c r="A96" s="37"/>
      <c r="B96" s="38"/>
      <c r="C96" s="39"/>
      <c r="D96" s="39"/>
      <c r="E96" s="68" t="str">
        <f>E11</f>
        <v>SO 01 - Sanace spodní stavby - vnitřní izolace</v>
      </c>
      <c r="F96" s="39"/>
      <c r="G96" s="39"/>
      <c r="H96" s="39"/>
      <c r="I96" s="39"/>
      <c r="J96" s="39"/>
      <c r="K96" s="39"/>
      <c r="L96" s="14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6.96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4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12" customHeight="1">
      <c r="A98" s="37"/>
      <c r="B98" s="38"/>
      <c r="C98" s="31" t="s">
        <v>21</v>
      </c>
      <c r="D98" s="39"/>
      <c r="E98" s="39"/>
      <c r="F98" s="26" t="str">
        <f>F14</f>
        <v>tř. T. G. M. 454</v>
      </c>
      <c r="G98" s="39"/>
      <c r="H98" s="39"/>
      <c r="I98" s="31" t="s">
        <v>23</v>
      </c>
      <c r="J98" s="71" t="str">
        <f>IF(J14="","",J14)</f>
        <v>13. 1. 2025</v>
      </c>
      <c r="K98" s="39"/>
      <c r="L98" s="143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43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15.15" customHeight="1">
      <c r="A100" s="37"/>
      <c r="B100" s="38"/>
      <c r="C100" s="31" t="s">
        <v>25</v>
      </c>
      <c r="D100" s="39"/>
      <c r="E100" s="39"/>
      <c r="F100" s="26" t="str">
        <f>E17</f>
        <v>Statutární město Frýdek-Místek</v>
      </c>
      <c r="G100" s="39"/>
      <c r="H100" s="39"/>
      <c r="I100" s="31" t="s">
        <v>31</v>
      </c>
      <c r="J100" s="35" t="str">
        <f>E23</f>
        <v>BENEPRO, a.s.</v>
      </c>
      <c r="K100" s="39"/>
      <c r="L100" s="14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15.15" customHeight="1">
      <c r="A101" s="37"/>
      <c r="B101" s="38"/>
      <c r="C101" s="31" t="s">
        <v>29</v>
      </c>
      <c r="D101" s="39"/>
      <c r="E101" s="39"/>
      <c r="F101" s="26" t="str">
        <f>IF(E20="","",E20)</f>
        <v>Vyplň údaj</v>
      </c>
      <c r="G101" s="39"/>
      <c r="H101" s="39"/>
      <c r="I101" s="31" t="s">
        <v>34</v>
      </c>
      <c r="J101" s="35" t="str">
        <f>E26</f>
        <v>BENEPRO, a.s.</v>
      </c>
      <c r="K101" s="39"/>
      <c r="L101" s="14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10.32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143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10" customFormat="1" ht="29.28" customHeight="1">
      <c r="A103" s="179"/>
      <c r="B103" s="180"/>
      <c r="C103" s="181" t="s">
        <v>118</v>
      </c>
      <c r="D103" s="182" t="s">
        <v>56</v>
      </c>
      <c r="E103" s="182" t="s">
        <v>52</v>
      </c>
      <c r="F103" s="182" t="s">
        <v>53</v>
      </c>
      <c r="G103" s="182" t="s">
        <v>119</v>
      </c>
      <c r="H103" s="182" t="s">
        <v>120</v>
      </c>
      <c r="I103" s="182" t="s">
        <v>121</v>
      </c>
      <c r="J103" s="182" t="s">
        <v>96</v>
      </c>
      <c r="K103" s="183" t="s">
        <v>122</v>
      </c>
      <c r="L103" s="184"/>
      <c r="M103" s="91" t="s">
        <v>19</v>
      </c>
      <c r="N103" s="92" t="s">
        <v>41</v>
      </c>
      <c r="O103" s="92" t="s">
        <v>123</v>
      </c>
      <c r="P103" s="92" t="s">
        <v>124</v>
      </c>
      <c r="Q103" s="92" t="s">
        <v>125</v>
      </c>
      <c r="R103" s="92" t="s">
        <v>126</v>
      </c>
      <c r="S103" s="92" t="s">
        <v>127</v>
      </c>
      <c r="T103" s="93" t="s">
        <v>128</v>
      </c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</row>
    <row r="104" s="2" customFormat="1" ht="22.8" customHeight="1">
      <c r="A104" s="37"/>
      <c r="B104" s="38"/>
      <c r="C104" s="98" t="s">
        <v>129</v>
      </c>
      <c r="D104" s="39"/>
      <c r="E104" s="39"/>
      <c r="F104" s="39"/>
      <c r="G104" s="39"/>
      <c r="H104" s="39"/>
      <c r="I104" s="39"/>
      <c r="J104" s="185">
        <f>BK104</f>
        <v>0</v>
      </c>
      <c r="K104" s="39"/>
      <c r="L104" s="43"/>
      <c r="M104" s="94"/>
      <c r="N104" s="186"/>
      <c r="O104" s="95"/>
      <c r="P104" s="187">
        <f>P105+P120+P128+P133+P157+P159+P162+P170+P173+P176+P185+P189+P202+P213+P215+P223+P228+P246+P260</f>
        <v>0</v>
      </c>
      <c r="Q104" s="95"/>
      <c r="R104" s="187">
        <f>R105+R120+R128+R133+R157+R159+R162+R170+R173+R176+R185+R189+R202+R213+R215+R223+R228+R246+R260</f>
        <v>0</v>
      </c>
      <c r="S104" s="95"/>
      <c r="T104" s="188">
        <f>T105+T120+T128+T133+T157+T159+T162+T170+T173+T176+T185+T189+T202+T213+T215+T223+T228+T246+T260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70</v>
      </c>
      <c r="AU104" s="16" t="s">
        <v>97</v>
      </c>
      <c r="BK104" s="189">
        <f>BK105+BK120+BK128+BK133+BK157+BK159+BK162+BK170+BK173+BK176+BK185+BK189+BK202+BK213+BK215+BK223+BK228+BK246+BK260</f>
        <v>0</v>
      </c>
    </row>
    <row r="105" s="11" customFormat="1" ht="25.92" customHeight="1">
      <c r="A105" s="11"/>
      <c r="B105" s="190"/>
      <c r="C105" s="191"/>
      <c r="D105" s="192" t="s">
        <v>70</v>
      </c>
      <c r="E105" s="193" t="s">
        <v>78</v>
      </c>
      <c r="F105" s="193" t="s">
        <v>130</v>
      </c>
      <c r="G105" s="191"/>
      <c r="H105" s="191"/>
      <c r="I105" s="194"/>
      <c r="J105" s="195">
        <f>BK105</f>
        <v>0</v>
      </c>
      <c r="K105" s="191"/>
      <c r="L105" s="196"/>
      <c r="M105" s="197"/>
      <c r="N105" s="198"/>
      <c r="O105" s="198"/>
      <c r="P105" s="199">
        <f>SUM(P106:P119)</f>
        <v>0</v>
      </c>
      <c r="Q105" s="198"/>
      <c r="R105" s="199">
        <f>SUM(R106:R119)</f>
        <v>0</v>
      </c>
      <c r="S105" s="198"/>
      <c r="T105" s="200">
        <f>SUM(T106:T119)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201" t="s">
        <v>78</v>
      </c>
      <c r="AT105" s="202" t="s">
        <v>70</v>
      </c>
      <c r="AU105" s="202" t="s">
        <v>71</v>
      </c>
      <c r="AY105" s="201" t="s">
        <v>131</v>
      </c>
      <c r="BK105" s="203">
        <f>SUM(BK106:BK119)</f>
        <v>0</v>
      </c>
    </row>
    <row r="106" s="2" customFormat="1" ht="24.15" customHeight="1">
      <c r="A106" s="37"/>
      <c r="B106" s="38"/>
      <c r="C106" s="204" t="s">
        <v>78</v>
      </c>
      <c r="D106" s="204" t="s">
        <v>132</v>
      </c>
      <c r="E106" s="205" t="s">
        <v>133</v>
      </c>
      <c r="F106" s="206" t="s">
        <v>134</v>
      </c>
      <c r="G106" s="207" t="s">
        <v>135</v>
      </c>
      <c r="H106" s="208">
        <v>1.089</v>
      </c>
      <c r="I106" s="209"/>
      <c r="J106" s="210">
        <f>ROUND(I106*H106,2)</f>
        <v>0</v>
      </c>
      <c r="K106" s="206" t="s">
        <v>136</v>
      </c>
      <c r="L106" s="43"/>
      <c r="M106" s="211" t="s">
        <v>19</v>
      </c>
      <c r="N106" s="212" t="s">
        <v>42</v>
      </c>
      <c r="O106" s="83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5" t="s">
        <v>137</v>
      </c>
      <c r="AT106" s="215" t="s">
        <v>132</v>
      </c>
      <c r="AU106" s="215" t="s">
        <v>78</v>
      </c>
      <c r="AY106" s="16" t="s">
        <v>131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6" t="s">
        <v>78</v>
      </c>
      <c r="BK106" s="216">
        <f>ROUND(I106*H106,2)</f>
        <v>0</v>
      </c>
      <c r="BL106" s="16" t="s">
        <v>137</v>
      </c>
      <c r="BM106" s="215" t="s">
        <v>80</v>
      </c>
    </row>
    <row r="107" s="2" customFormat="1">
      <c r="A107" s="37"/>
      <c r="B107" s="38"/>
      <c r="C107" s="39"/>
      <c r="D107" s="217" t="s">
        <v>138</v>
      </c>
      <c r="E107" s="39"/>
      <c r="F107" s="218" t="s">
        <v>139</v>
      </c>
      <c r="G107" s="39"/>
      <c r="H107" s="39"/>
      <c r="I107" s="219"/>
      <c r="J107" s="39"/>
      <c r="K107" s="39"/>
      <c r="L107" s="43"/>
      <c r="M107" s="220"/>
      <c r="N107" s="221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138</v>
      </c>
      <c r="AU107" s="16" t="s">
        <v>78</v>
      </c>
    </row>
    <row r="108" s="2" customFormat="1" ht="16.5" customHeight="1">
      <c r="A108" s="37"/>
      <c r="B108" s="38"/>
      <c r="C108" s="204" t="s">
        <v>80</v>
      </c>
      <c r="D108" s="204" t="s">
        <v>132</v>
      </c>
      <c r="E108" s="205" t="s">
        <v>140</v>
      </c>
      <c r="F108" s="206" t="s">
        <v>141</v>
      </c>
      <c r="G108" s="207" t="s">
        <v>135</v>
      </c>
      <c r="H108" s="208">
        <v>6.5430000000000001</v>
      </c>
      <c r="I108" s="209"/>
      <c r="J108" s="210">
        <f>ROUND(I108*H108,2)</f>
        <v>0</v>
      </c>
      <c r="K108" s="206" t="s">
        <v>136</v>
      </c>
      <c r="L108" s="43"/>
      <c r="M108" s="211" t="s">
        <v>19</v>
      </c>
      <c r="N108" s="212" t="s">
        <v>42</v>
      </c>
      <c r="O108" s="83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5" t="s">
        <v>137</v>
      </c>
      <c r="AT108" s="215" t="s">
        <v>132</v>
      </c>
      <c r="AU108" s="215" t="s">
        <v>78</v>
      </c>
      <c r="AY108" s="16" t="s">
        <v>131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6" t="s">
        <v>78</v>
      </c>
      <c r="BK108" s="216">
        <f>ROUND(I108*H108,2)</f>
        <v>0</v>
      </c>
      <c r="BL108" s="16" t="s">
        <v>137</v>
      </c>
      <c r="BM108" s="215" t="s">
        <v>137</v>
      </c>
    </row>
    <row r="109" s="2" customFormat="1">
      <c r="A109" s="37"/>
      <c r="B109" s="38"/>
      <c r="C109" s="39"/>
      <c r="D109" s="217" t="s">
        <v>138</v>
      </c>
      <c r="E109" s="39"/>
      <c r="F109" s="218" t="s">
        <v>142</v>
      </c>
      <c r="G109" s="39"/>
      <c r="H109" s="39"/>
      <c r="I109" s="219"/>
      <c r="J109" s="39"/>
      <c r="K109" s="39"/>
      <c r="L109" s="43"/>
      <c r="M109" s="220"/>
      <c r="N109" s="221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138</v>
      </c>
      <c r="AU109" s="16" t="s">
        <v>78</v>
      </c>
    </row>
    <row r="110" s="2" customFormat="1" ht="16.5" customHeight="1">
      <c r="A110" s="37"/>
      <c r="B110" s="38"/>
      <c r="C110" s="204" t="s">
        <v>143</v>
      </c>
      <c r="D110" s="204" t="s">
        <v>132</v>
      </c>
      <c r="E110" s="205" t="s">
        <v>144</v>
      </c>
      <c r="F110" s="206" t="s">
        <v>145</v>
      </c>
      <c r="G110" s="207" t="s">
        <v>135</v>
      </c>
      <c r="H110" s="208">
        <v>6.5430000000000001</v>
      </c>
      <c r="I110" s="209"/>
      <c r="J110" s="210">
        <f>ROUND(I110*H110,2)</f>
        <v>0</v>
      </c>
      <c r="K110" s="206" t="s">
        <v>136</v>
      </c>
      <c r="L110" s="43"/>
      <c r="M110" s="211" t="s">
        <v>19</v>
      </c>
      <c r="N110" s="212" t="s">
        <v>42</v>
      </c>
      <c r="O110" s="83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5" t="s">
        <v>137</v>
      </c>
      <c r="AT110" s="215" t="s">
        <v>132</v>
      </c>
      <c r="AU110" s="215" t="s">
        <v>78</v>
      </c>
      <c r="AY110" s="16" t="s">
        <v>131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6" t="s">
        <v>78</v>
      </c>
      <c r="BK110" s="216">
        <f>ROUND(I110*H110,2)</f>
        <v>0</v>
      </c>
      <c r="BL110" s="16" t="s">
        <v>137</v>
      </c>
      <c r="BM110" s="215" t="s">
        <v>146</v>
      </c>
    </row>
    <row r="111" s="2" customFormat="1">
      <c r="A111" s="37"/>
      <c r="B111" s="38"/>
      <c r="C111" s="39"/>
      <c r="D111" s="217" t="s">
        <v>138</v>
      </c>
      <c r="E111" s="39"/>
      <c r="F111" s="218" t="s">
        <v>142</v>
      </c>
      <c r="G111" s="39"/>
      <c r="H111" s="39"/>
      <c r="I111" s="219"/>
      <c r="J111" s="39"/>
      <c r="K111" s="39"/>
      <c r="L111" s="43"/>
      <c r="M111" s="220"/>
      <c r="N111" s="221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138</v>
      </c>
      <c r="AU111" s="16" t="s">
        <v>78</v>
      </c>
    </row>
    <row r="112" s="2" customFormat="1" ht="21.75" customHeight="1">
      <c r="A112" s="37"/>
      <c r="B112" s="38"/>
      <c r="C112" s="204" t="s">
        <v>137</v>
      </c>
      <c r="D112" s="204" t="s">
        <v>132</v>
      </c>
      <c r="E112" s="205" t="s">
        <v>147</v>
      </c>
      <c r="F112" s="206" t="s">
        <v>148</v>
      </c>
      <c r="G112" s="207" t="s">
        <v>135</v>
      </c>
      <c r="H112" s="208">
        <v>6.5430000000000001</v>
      </c>
      <c r="I112" s="209"/>
      <c r="J112" s="210">
        <f>ROUND(I112*H112,2)</f>
        <v>0</v>
      </c>
      <c r="K112" s="206" t="s">
        <v>136</v>
      </c>
      <c r="L112" s="43"/>
      <c r="M112" s="211" t="s">
        <v>19</v>
      </c>
      <c r="N112" s="212" t="s">
        <v>42</v>
      </c>
      <c r="O112" s="83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5" t="s">
        <v>137</v>
      </c>
      <c r="AT112" s="215" t="s">
        <v>132</v>
      </c>
      <c r="AU112" s="215" t="s">
        <v>78</v>
      </c>
      <c r="AY112" s="16" t="s">
        <v>131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6" t="s">
        <v>78</v>
      </c>
      <c r="BK112" s="216">
        <f>ROUND(I112*H112,2)</f>
        <v>0</v>
      </c>
      <c r="BL112" s="16" t="s">
        <v>137</v>
      </c>
      <c r="BM112" s="215" t="s">
        <v>149</v>
      </c>
    </row>
    <row r="113" s="2" customFormat="1">
      <c r="A113" s="37"/>
      <c r="B113" s="38"/>
      <c r="C113" s="39"/>
      <c r="D113" s="217" t="s">
        <v>138</v>
      </c>
      <c r="E113" s="39"/>
      <c r="F113" s="218" t="s">
        <v>142</v>
      </c>
      <c r="G113" s="39"/>
      <c r="H113" s="39"/>
      <c r="I113" s="219"/>
      <c r="J113" s="39"/>
      <c r="K113" s="39"/>
      <c r="L113" s="43"/>
      <c r="M113" s="220"/>
      <c r="N113" s="221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138</v>
      </c>
      <c r="AU113" s="16" t="s">
        <v>78</v>
      </c>
    </row>
    <row r="114" s="2" customFormat="1" ht="21.75" customHeight="1">
      <c r="A114" s="37"/>
      <c r="B114" s="38"/>
      <c r="C114" s="204" t="s">
        <v>150</v>
      </c>
      <c r="D114" s="204" t="s">
        <v>132</v>
      </c>
      <c r="E114" s="205" t="s">
        <v>151</v>
      </c>
      <c r="F114" s="206" t="s">
        <v>152</v>
      </c>
      <c r="G114" s="207" t="s">
        <v>135</v>
      </c>
      <c r="H114" s="208">
        <v>11.262000000000001</v>
      </c>
      <c r="I114" s="209"/>
      <c r="J114" s="210">
        <f>ROUND(I114*H114,2)</f>
        <v>0</v>
      </c>
      <c r="K114" s="206" t="s">
        <v>136</v>
      </c>
      <c r="L114" s="43"/>
      <c r="M114" s="211" t="s">
        <v>19</v>
      </c>
      <c r="N114" s="212" t="s">
        <v>42</v>
      </c>
      <c r="O114" s="83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5" t="s">
        <v>137</v>
      </c>
      <c r="AT114" s="215" t="s">
        <v>132</v>
      </c>
      <c r="AU114" s="215" t="s">
        <v>78</v>
      </c>
      <c r="AY114" s="16" t="s">
        <v>131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6" t="s">
        <v>78</v>
      </c>
      <c r="BK114" s="216">
        <f>ROUND(I114*H114,2)</f>
        <v>0</v>
      </c>
      <c r="BL114" s="16" t="s">
        <v>137</v>
      </c>
      <c r="BM114" s="215" t="s">
        <v>153</v>
      </c>
    </row>
    <row r="115" s="2" customFormat="1">
      <c r="A115" s="37"/>
      <c r="B115" s="38"/>
      <c r="C115" s="39"/>
      <c r="D115" s="217" t="s">
        <v>138</v>
      </c>
      <c r="E115" s="39"/>
      <c r="F115" s="218" t="s">
        <v>154</v>
      </c>
      <c r="G115" s="39"/>
      <c r="H115" s="39"/>
      <c r="I115" s="219"/>
      <c r="J115" s="39"/>
      <c r="K115" s="39"/>
      <c r="L115" s="43"/>
      <c r="M115" s="220"/>
      <c r="N115" s="221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138</v>
      </c>
      <c r="AU115" s="16" t="s">
        <v>78</v>
      </c>
    </row>
    <row r="116" s="2" customFormat="1" ht="21.75" customHeight="1">
      <c r="A116" s="37"/>
      <c r="B116" s="38"/>
      <c r="C116" s="204" t="s">
        <v>146</v>
      </c>
      <c r="D116" s="204" t="s">
        <v>132</v>
      </c>
      <c r="E116" s="205" t="s">
        <v>155</v>
      </c>
      <c r="F116" s="206" t="s">
        <v>156</v>
      </c>
      <c r="G116" s="207" t="s">
        <v>135</v>
      </c>
      <c r="H116" s="208">
        <v>6.5430000000000001</v>
      </c>
      <c r="I116" s="209"/>
      <c r="J116" s="210">
        <f>ROUND(I116*H116,2)</f>
        <v>0</v>
      </c>
      <c r="K116" s="206" t="s">
        <v>136</v>
      </c>
      <c r="L116" s="43"/>
      <c r="M116" s="211" t="s">
        <v>19</v>
      </c>
      <c r="N116" s="212" t="s">
        <v>42</v>
      </c>
      <c r="O116" s="83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5" t="s">
        <v>137</v>
      </c>
      <c r="AT116" s="215" t="s">
        <v>132</v>
      </c>
      <c r="AU116" s="215" t="s">
        <v>78</v>
      </c>
      <c r="AY116" s="16" t="s">
        <v>131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6" t="s">
        <v>78</v>
      </c>
      <c r="BK116" s="216">
        <f>ROUND(I116*H116,2)</f>
        <v>0</v>
      </c>
      <c r="BL116" s="16" t="s">
        <v>137</v>
      </c>
      <c r="BM116" s="215" t="s">
        <v>8</v>
      </c>
    </row>
    <row r="117" s="2" customFormat="1">
      <c r="A117" s="37"/>
      <c r="B117" s="38"/>
      <c r="C117" s="39"/>
      <c r="D117" s="217" t="s">
        <v>138</v>
      </c>
      <c r="E117" s="39"/>
      <c r="F117" s="218" t="s">
        <v>142</v>
      </c>
      <c r="G117" s="39"/>
      <c r="H117" s="39"/>
      <c r="I117" s="219"/>
      <c r="J117" s="39"/>
      <c r="K117" s="39"/>
      <c r="L117" s="43"/>
      <c r="M117" s="220"/>
      <c r="N117" s="221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138</v>
      </c>
      <c r="AU117" s="16" t="s">
        <v>78</v>
      </c>
    </row>
    <row r="118" s="2" customFormat="1" ht="16.5" customHeight="1">
      <c r="A118" s="37"/>
      <c r="B118" s="38"/>
      <c r="C118" s="204" t="s">
        <v>157</v>
      </c>
      <c r="D118" s="204" t="s">
        <v>132</v>
      </c>
      <c r="E118" s="205" t="s">
        <v>158</v>
      </c>
      <c r="F118" s="206" t="s">
        <v>159</v>
      </c>
      <c r="G118" s="207" t="s">
        <v>135</v>
      </c>
      <c r="H118" s="208">
        <v>6.5430000000000001</v>
      </c>
      <c r="I118" s="209"/>
      <c r="J118" s="210">
        <f>ROUND(I118*H118,2)</f>
        <v>0</v>
      </c>
      <c r="K118" s="206" t="s">
        <v>136</v>
      </c>
      <c r="L118" s="43"/>
      <c r="M118" s="211" t="s">
        <v>19</v>
      </c>
      <c r="N118" s="212" t="s">
        <v>42</v>
      </c>
      <c r="O118" s="83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5" t="s">
        <v>137</v>
      </c>
      <c r="AT118" s="215" t="s">
        <v>132</v>
      </c>
      <c r="AU118" s="215" t="s">
        <v>78</v>
      </c>
      <c r="AY118" s="16" t="s">
        <v>131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6" t="s">
        <v>78</v>
      </c>
      <c r="BK118" s="216">
        <f>ROUND(I118*H118,2)</f>
        <v>0</v>
      </c>
      <c r="BL118" s="16" t="s">
        <v>137</v>
      </c>
      <c r="BM118" s="215" t="s">
        <v>160</v>
      </c>
    </row>
    <row r="119" s="2" customFormat="1">
      <c r="A119" s="37"/>
      <c r="B119" s="38"/>
      <c r="C119" s="39"/>
      <c r="D119" s="217" t="s">
        <v>138</v>
      </c>
      <c r="E119" s="39"/>
      <c r="F119" s="218" t="s">
        <v>142</v>
      </c>
      <c r="G119" s="39"/>
      <c r="H119" s="39"/>
      <c r="I119" s="219"/>
      <c r="J119" s="39"/>
      <c r="K119" s="39"/>
      <c r="L119" s="43"/>
      <c r="M119" s="220"/>
      <c r="N119" s="221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138</v>
      </c>
      <c r="AU119" s="16" t="s">
        <v>78</v>
      </c>
    </row>
    <row r="120" s="11" customFormat="1" ht="25.92" customHeight="1">
      <c r="A120" s="11"/>
      <c r="B120" s="190"/>
      <c r="C120" s="191"/>
      <c r="D120" s="192" t="s">
        <v>70</v>
      </c>
      <c r="E120" s="193" t="s">
        <v>80</v>
      </c>
      <c r="F120" s="193" t="s">
        <v>161</v>
      </c>
      <c r="G120" s="191"/>
      <c r="H120" s="191"/>
      <c r="I120" s="194"/>
      <c r="J120" s="195">
        <f>BK120</f>
        <v>0</v>
      </c>
      <c r="K120" s="191"/>
      <c r="L120" s="196"/>
      <c r="M120" s="197"/>
      <c r="N120" s="198"/>
      <c r="O120" s="198"/>
      <c r="P120" s="199">
        <f>SUM(P121:P127)</f>
        <v>0</v>
      </c>
      <c r="Q120" s="198"/>
      <c r="R120" s="199">
        <f>SUM(R121:R127)</f>
        <v>0</v>
      </c>
      <c r="S120" s="198"/>
      <c r="T120" s="200">
        <f>SUM(T121:T127)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1" t="s">
        <v>78</v>
      </c>
      <c r="AT120" s="202" t="s">
        <v>70</v>
      </c>
      <c r="AU120" s="202" t="s">
        <v>71</v>
      </c>
      <c r="AY120" s="201" t="s">
        <v>131</v>
      </c>
      <c r="BK120" s="203">
        <f>SUM(BK121:BK127)</f>
        <v>0</v>
      </c>
    </row>
    <row r="121" s="2" customFormat="1" ht="16.5" customHeight="1">
      <c r="A121" s="37"/>
      <c r="B121" s="38"/>
      <c r="C121" s="204" t="s">
        <v>149</v>
      </c>
      <c r="D121" s="204" t="s">
        <v>132</v>
      </c>
      <c r="E121" s="205" t="s">
        <v>162</v>
      </c>
      <c r="F121" s="206" t="s">
        <v>163</v>
      </c>
      <c r="G121" s="207" t="s">
        <v>164</v>
      </c>
      <c r="H121" s="208">
        <v>19.079999999999998</v>
      </c>
      <c r="I121" s="209"/>
      <c r="J121" s="210">
        <f>ROUND(I121*H121,2)</f>
        <v>0</v>
      </c>
      <c r="K121" s="206" t="s">
        <v>136</v>
      </c>
      <c r="L121" s="43"/>
      <c r="M121" s="211" t="s">
        <v>19</v>
      </c>
      <c r="N121" s="212" t="s">
        <v>42</v>
      </c>
      <c r="O121" s="83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5" t="s">
        <v>137</v>
      </c>
      <c r="AT121" s="215" t="s">
        <v>132</v>
      </c>
      <c r="AU121" s="215" t="s">
        <v>78</v>
      </c>
      <c r="AY121" s="16" t="s">
        <v>131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6" t="s">
        <v>78</v>
      </c>
      <c r="BK121" s="216">
        <f>ROUND(I121*H121,2)</f>
        <v>0</v>
      </c>
      <c r="BL121" s="16" t="s">
        <v>137</v>
      </c>
      <c r="BM121" s="215" t="s">
        <v>165</v>
      </c>
    </row>
    <row r="122" s="2" customFormat="1">
      <c r="A122" s="37"/>
      <c r="B122" s="38"/>
      <c r="C122" s="39"/>
      <c r="D122" s="217" t="s">
        <v>138</v>
      </c>
      <c r="E122" s="39"/>
      <c r="F122" s="218" t="s">
        <v>166</v>
      </c>
      <c r="G122" s="39"/>
      <c r="H122" s="39"/>
      <c r="I122" s="219"/>
      <c r="J122" s="39"/>
      <c r="K122" s="39"/>
      <c r="L122" s="43"/>
      <c r="M122" s="220"/>
      <c r="N122" s="221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138</v>
      </c>
      <c r="AU122" s="16" t="s">
        <v>78</v>
      </c>
    </row>
    <row r="123" s="2" customFormat="1" ht="16.5" customHeight="1">
      <c r="A123" s="37"/>
      <c r="B123" s="38"/>
      <c r="C123" s="204" t="s">
        <v>167</v>
      </c>
      <c r="D123" s="204" t="s">
        <v>132</v>
      </c>
      <c r="E123" s="205" t="s">
        <v>168</v>
      </c>
      <c r="F123" s="206" t="s">
        <v>169</v>
      </c>
      <c r="G123" s="207" t="s">
        <v>170</v>
      </c>
      <c r="H123" s="208">
        <v>15.9</v>
      </c>
      <c r="I123" s="209"/>
      <c r="J123" s="210">
        <f>ROUND(I123*H123,2)</f>
        <v>0</v>
      </c>
      <c r="K123" s="206" t="s">
        <v>136</v>
      </c>
      <c r="L123" s="43"/>
      <c r="M123" s="211" t="s">
        <v>19</v>
      </c>
      <c r="N123" s="212" t="s">
        <v>42</v>
      </c>
      <c r="O123" s="83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5" t="s">
        <v>137</v>
      </c>
      <c r="AT123" s="215" t="s">
        <v>132</v>
      </c>
      <c r="AU123" s="215" t="s">
        <v>78</v>
      </c>
      <c r="AY123" s="16" t="s">
        <v>131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6" t="s">
        <v>78</v>
      </c>
      <c r="BK123" s="216">
        <f>ROUND(I123*H123,2)</f>
        <v>0</v>
      </c>
      <c r="BL123" s="16" t="s">
        <v>137</v>
      </c>
      <c r="BM123" s="215" t="s">
        <v>171</v>
      </c>
    </row>
    <row r="124" s="2" customFormat="1">
      <c r="A124" s="37"/>
      <c r="B124" s="38"/>
      <c r="C124" s="39"/>
      <c r="D124" s="217" t="s">
        <v>138</v>
      </c>
      <c r="E124" s="39"/>
      <c r="F124" s="218" t="s">
        <v>172</v>
      </c>
      <c r="G124" s="39"/>
      <c r="H124" s="39"/>
      <c r="I124" s="219"/>
      <c r="J124" s="39"/>
      <c r="K124" s="39"/>
      <c r="L124" s="43"/>
      <c r="M124" s="220"/>
      <c r="N124" s="221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138</v>
      </c>
      <c r="AU124" s="16" t="s">
        <v>78</v>
      </c>
    </row>
    <row r="125" s="2" customFormat="1" ht="16.5" customHeight="1">
      <c r="A125" s="37"/>
      <c r="B125" s="38"/>
      <c r="C125" s="204" t="s">
        <v>153</v>
      </c>
      <c r="D125" s="204" t="s">
        <v>132</v>
      </c>
      <c r="E125" s="205" t="s">
        <v>173</v>
      </c>
      <c r="F125" s="206" t="s">
        <v>174</v>
      </c>
      <c r="G125" s="207" t="s">
        <v>164</v>
      </c>
      <c r="H125" s="208">
        <v>19.079999999999998</v>
      </c>
      <c r="I125" s="209"/>
      <c r="J125" s="210">
        <f>ROUND(I125*H125,2)</f>
        <v>0</v>
      </c>
      <c r="K125" s="206" t="s">
        <v>136</v>
      </c>
      <c r="L125" s="43"/>
      <c r="M125" s="211" t="s">
        <v>19</v>
      </c>
      <c r="N125" s="212" t="s">
        <v>42</v>
      </c>
      <c r="O125" s="83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5" t="s">
        <v>137</v>
      </c>
      <c r="AT125" s="215" t="s">
        <v>132</v>
      </c>
      <c r="AU125" s="215" t="s">
        <v>78</v>
      </c>
      <c r="AY125" s="16" t="s">
        <v>131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6" t="s">
        <v>78</v>
      </c>
      <c r="BK125" s="216">
        <f>ROUND(I125*H125,2)</f>
        <v>0</v>
      </c>
      <c r="BL125" s="16" t="s">
        <v>137</v>
      </c>
      <c r="BM125" s="215" t="s">
        <v>175</v>
      </c>
    </row>
    <row r="126" s="2" customFormat="1">
      <c r="A126" s="37"/>
      <c r="B126" s="38"/>
      <c r="C126" s="39"/>
      <c r="D126" s="217" t="s">
        <v>138</v>
      </c>
      <c r="E126" s="39"/>
      <c r="F126" s="218" t="s">
        <v>176</v>
      </c>
      <c r="G126" s="39"/>
      <c r="H126" s="39"/>
      <c r="I126" s="219"/>
      <c r="J126" s="39"/>
      <c r="K126" s="39"/>
      <c r="L126" s="43"/>
      <c r="M126" s="220"/>
      <c r="N126" s="221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138</v>
      </c>
      <c r="AU126" s="16" t="s">
        <v>78</v>
      </c>
    </row>
    <row r="127" s="2" customFormat="1" ht="16.5" customHeight="1">
      <c r="A127" s="37"/>
      <c r="B127" s="38"/>
      <c r="C127" s="204" t="s">
        <v>177</v>
      </c>
      <c r="D127" s="204" t="s">
        <v>132</v>
      </c>
      <c r="E127" s="205" t="s">
        <v>178</v>
      </c>
      <c r="F127" s="206" t="s">
        <v>179</v>
      </c>
      <c r="G127" s="207" t="s">
        <v>180</v>
      </c>
      <c r="H127" s="208">
        <v>8</v>
      </c>
      <c r="I127" s="209"/>
      <c r="J127" s="210">
        <f>ROUND(I127*H127,2)</f>
        <v>0</v>
      </c>
      <c r="K127" s="206" t="s">
        <v>136</v>
      </c>
      <c r="L127" s="43"/>
      <c r="M127" s="211" t="s">
        <v>19</v>
      </c>
      <c r="N127" s="212" t="s">
        <v>42</v>
      </c>
      <c r="O127" s="83"/>
      <c r="P127" s="213">
        <f>O127*H127</f>
        <v>0</v>
      </c>
      <c r="Q127" s="213">
        <v>0</v>
      </c>
      <c r="R127" s="213">
        <f>Q127*H127</f>
        <v>0</v>
      </c>
      <c r="S127" s="213">
        <v>0</v>
      </c>
      <c r="T127" s="214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5" t="s">
        <v>137</v>
      </c>
      <c r="AT127" s="215" t="s">
        <v>132</v>
      </c>
      <c r="AU127" s="215" t="s">
        <v>78</v>
      </c>
      <c r="AY127" s="16" t="s">
        <v>131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6" t="s">
        <v>78</v>
      </c>
      <c r="BK127" s="216">
        <f>ROUND(I127*H127,2)</f>
        <v>0</v>
      </c>
      <c r="BL127" s="16" t="s">
        <v>137</v>
      </c>
      <c r="BM127" s="215" t="s">
        <v>181</v>
      </c>
    </row>
    <row r="128" s="11" customFormat="1" ht="25.92" customHeight="1">
      <c r="A128" s="11"/>
      <c r="B128" s="190"/>
      <c r="C128" s="191"/>
      <c r="D128" s="192" t="s">
        <v>70</v>
      </c>
      <c r="E128" s="193" t="s">
        <v>146</v>
      </c>
      <c r="F128" s="193" t="s">
        <v>182</v>
      </c>
      <c r="G128" s="191"/>
      <c r="H128" s="191"/>
      <c r="I128" s="194"/>
      <c r="J128" s="195">
        <f>BK128</f>
        <v>0</v>
      </c>
      <c r="K128" s="191"/>
      <c r="L128" s="196"/>
      <c r="M128" s="197"/>
      <c r="N128" s="198"/>
      <c r="O128" s="198"/>
      <c r="P128" s="199">
        <f>SUM(P129:P132)</f>
        <v>0</v>
      </c>
      <c r="Q128" s="198"/>
      <c r="R128" s="199">
        <f>SUM(R129:R132)</f>
        <v>0</v>
      </c>
      <c r="S128" s="198"/>
      <c r="T128" s="200">
        <f>SUM(T129:T132)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1" t="s">
        <v>78</v>
      </c>
      <c r="AT128" s="202" t="s">
        <v>70</v>
      </c>
      <c r="AU128" s="202" t="s">
        <v>71</v>
      </c>
      <c r="AY128" s="201" t="s">
        <v>131</v>
      </c>
      <c r="BK128" s="203">
        <f>SUM(BK129:BK132)</f>
        <v>0</v>
      </c>
    </row>
    <row r="129" s="2" customFormat="1" ht="24.15" customHeight="1">
      <c r="A129" s="37"/>
      <c r="B129" s="38"/>
      <c r="C129" s="204" t="s">
        <v>8</v>
      </c>
      <c r="D129" s="204" t="s">
        <v>132</v>
      </c>
      <c r="E129" s="205" t="s">
        <v>183</v>
      </c>
      <c r="F129" s="206" t="s">
        <v>184</v>
      </c>
      <c r="G129" s="207" t="s">
        <v>164</v>
      </c>
      <c r="H129" s="208">
        <v>247.13</v>
      </c>
      <c r="I129" s="209"/>
      <c r="J129" s="210">
        <f>ROUND(I129*H129,2)</f>
        <v>0</v>
      </c>
      <c r="K129" s="206" t="s">
        <v>136</v>
      </c>
      <c r="L129" s="43"/>
      <c r="M129" s="211" t="s">
        <v>19</v>
      </c>
      <c r="N129" s="212" t="s">
        <v>42</v>
      </c>
      <c r="O129" s="83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5" t="s">
        <v>137</v>
      </c>
      <c r="AT129" s="215" t="s">
        <v>132</v>
      </c>
      <c r="AU129" s="215" t="s">
        <v>78</v>
      </c>
      <c r="AY129" s="16" t="s">
        <v>131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6" t="s">
        <v>78</v>
      </c>
      <c r="BK129" s="216">
        <f>ROUND(I129*H129,2)</f>
        <v>0</v>
      </c>
      <c r="BL129" s="16" t="s">
        <v>137</v>
      </c>
      <c r="BM129" s="215" t="s">
        <v>185</v>
      </c>
    </row>
    <row r="130" s="2" customFormat="1">
      <c r="A130" s="37"/>
      <c r="B130" s="38"/>
      <c r="C130" s="39"/>
      <c r="D130" s="217" t="s">
        <v>138</v>
      </c>
      <c r="E130" s="39"/>
      <c r="F130" s="218" t="s">
        <v>186</v>
      </c>
      <c r="G130" s="39"/>
      <c r="H130" s="39"/>
      <c r="I130" s="219"/>
      <c r="J130" s="39"/>
      <c r="K130" s="39"/>
      <c r="L130" s="43"/>
      <c r="M130" s="220"/>
      <c r="N130" s="221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138</v>
      </c>
      <c r="AU130" s="16" t="s">
        <v>78</v>
      </c>
    </row>
    <row r="131" s="2" customFormat="1" ht="37.8" customHeight="1">
      <c r="A131" s="37"/>
      <c r="B131" s="38"/>
      <c r="C131" s="204" t="s">
        <v>187</v>
      </c>
      <c r="D131" s="204" t="s">
        <v>132</v>
      </c>
      <c r="E131" s="205" t="s">
        <v>188</v>
      </c>
      <c r="F131" s="206" t="s">
        <v>189</v>
      </c>
      <c r="G131" s="207" t="s">
        <v>164</v>
      </c>
      <c r="H131" s="208">
        <v>215.63</v>
      </c>
      <c r="I131" s="209"/>
      <c r="J131" s="210">
        <f>ROUND(I131*H131,2)</f>
        <v>0</v>
      </c>
      <c r="K131" s="206" t="s">
        <v>136</v>
      </c>
      <c r="L131" s="43"/>
      <c r="M131" s="211" t="s">
        <v>19</v>
      </c>
      <c r="N131" s="212" t="s">
        <v>42</v>
      </c>
      <c r="O131" s="83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5" t="s">
        <v>137</v>
      </c>
      <c r="AT131" s="215" t="s">
        <v>132</v>
      </c>
      <c r="AU131" s="215" t="s">
        <v>78</v>
      </c>
      <c r="AY131" s="16" t="s">
        <v>131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6" t="s">
        <v>78</v>
      </c>
      <c r="BK131" s="216">
        <f>ROUND(I131*H131,2)</f>
        <v>0</v>
      </c>
      <c r="BL131" s="16" t="s">
        <v>137</v>
      </c>
      <c r="BM131" s="215" t="s">
        <v>190</v>
      </c>
    </row>
    <row r="132" s="2" customFormat="1">
      <c r="A132" s="37"/>
      <c r="B132" s="38"/>
      <c r="C132" s="39"/>
      <c r="D132" s="217" t="s">
        <v>138</v>
      </c>
      <c r="E132" s="39"/>
      <c r="F132" s="218" t="s">
        <v>191</v>
      </c>
      <c r="G132" s="39"/>
      <c r="H132" s="39"/>
      <c r="I132" s="219"/>
      <c r="J132" s="39"/>
      <c r="K132" s="39"/>
      <c r="L132" s="43"/>
      <c r="M132" s="220"/>
      <c r="N132" s="221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138</v>
      </c>
      <c r="AU132" s="16" t="s">
        <v>78</v>
      </c>
    </row>
    <row r="133" s="11" customFormat="1" ht="25.92" customHeight="1">
      <c r="A133" s="11"/>
      <c r="B133" s="190"/>
      <c r="C133" s="191"/>
      <c r="D133" s="192" t="s">
        <v>70</v>
      </c>
      <c r="E133" s="193" t="s">
        <v>192</v>
      </c>
      <c r="F133" s="193" t="s">
        <v>193</v>
      </c>
      <c r="G133" s="191"/>
      <c r="H133" s="191"/>
      <c r="I133" s="194"/>
      <c r="J133" s="195">
        <f>BK133</f>
        <v>0</v>
      </c>
      <c r="K133" s="191"/>
      <c r="L133" s="196"/>
      <c r="M133" s="197"/>
      <c r="N133" s="198"/>
      <c r="O133" s="198"/>
      <c r="P133" s="199">
        <f>SUM(P134:P156)</f>
        <v>0</v>
      </c>
      <c r="Q133" s="198"/>
      <c r="R133" s="199">
        <f>SUM(R134:R156)</f>
        <v>0</v>
      </c>
      <c r="S133" s="198"/>
      <c r="T133" s="200">
        <f>SUM(T134:T156)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1" t="s">
        <v>78</v>
      </c>
      <c r="AT133" s="202" t="s">
        <v>70</v>
      </c>
      <c r="AU133" s="202" t="s">
        <v>71</v>
      </c>
      <c r="AY133" s="201" t="s">
        <v>131</v>
      </c>
      <c r="BK133" s="203">
        <f>SUM(BK134:BK156)</f>
        <v>0</v>
      </c>
    </row>
    <row r="134" s="2" customFormat="1" ht="16.5" customHeight="1">
      <c r="A134" s="37"/>
      <c r="B134" s="38"/>
      <c r="C134" s="204" t="s">
        <v>160</v>
      </c>
      <c r="D134" s="204" t="s">
        <v>132</v>
      </c>
      <c r="E134" s="205" t="s">
        <v>194</v>
      </c>
      <c r="F134" s="206" t="s">
        <v>195</v>
      </c>
      <c r="G134" s="207" t="s">
        <v>164</v>
      </c>
      <c r="H134" s="208">
        <v>486.54000000000002</v>
      </c>
      <c r="I134" s="209"/>
      <c r="J134" s="210">
        <f>ROUND(I134*H134,2)</f>
        <v>0</v>
      </c>
      <c r="K134" s="206" t="s">
        <v>136</v>
      </c>
      <c r="L134" s="43"/>
      <c r="M134" s="211" t="s">
        <v>19</v>
      </c>
      <c r="N134" s="212" t="s">
        <v>42</v>
      </c>
      <c r="O134" s="83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5" t="s">
        <v>137</v>
      </c>
      <c r="AT134" s="215" t="s">
        <v>132</v>
      </c>
      <c r="AU134" s="215" t="s">
        <v>78</v>
      </c>
      <c r="AY134" s="16" t="s">
        <v>131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6" t="s">
        <v>78</v>
      </c>
      <c r="BK134" s="216">
        <f>ROUND(I134*H134,2)</f>
        <v>0</v>
      </c>
      <c r="BL134" s="16" t="s">
        <v>137</v>
      </c>
      <c r="BM134" s="215" t="s">
        <v>196</v>
      </c>
    </row>
    <row r="135" s="2" customFormat="1">
      <c r="A135" s="37"/>
      <c r="B135" s="38"/>
      <c r="C135" s="39"/>
      <c r="D135" s="217" t="s">
        <v>138</v>
      </c>
      <c r="E135" s="39"/>
      <c r="F135" s="218" t="s">
        <v>197</v>
      </c>
      <c r="G135" s="39"/>
      <c r="H135" s="39"/>
      <c r="I135" s="219"/>
      <c r="J135" s="39"/>
      <c r="K135" s="39"/>
      <c r="L135" s="43"/>
      <c r="M135" s="220"/>
      <c r="N135" s="221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138</v>
      </c>
      <c r="AU135" s="16" t="s">
        <v>78</v>
      </c>
    </row>
    <row r="136" s="2" customFormat="1" ht="24.15" customHeight="1">
      <c r="A136" s="37"/>
      <c r="B136" s="38"/>
      <c r="C136" s="204" t="s">
        <v>198</v>
      </c>
      <c r="D136" s="204" t="s">
        <v>132</v>
      </c>
      <c r="E136" s="205" t="s">
        <v>199</v>
      </c>
      <c r="F136" s="206" t="s">
        <v>200</v>
      </c>
      <c r="G136" s="207" t="s">
        <v>164</v>
      </c>
      <c r="H136" s="208">
        <v>486.54000000000002</v>
      </c>
      <c r="I136" s="209"/>
      <c r="J136" s="210">
        <f>ROUND(I136*H136,2)</f>
        <v>0</v>
      </c>
      <c r="K136" s="206" t="s">
        <v>136</v>
      </c>
      <c r="L136" s="43"/>
      <c r="M136" s="211" t="s">
        <v>19</v>
      </c>
      <c r="N136" s="212" t="s">
        <v>42</v>
      </c>
      <c r="O136" s="83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5" t="s">
        <v>137</v>
      </c>
      <c r="AT136" s="215" t="s">
        <v>132</v>
      </c>
      <c r="AU136" s="215" t="s">
        <v>78</v>
      </c>
      <c r="AY136" s="16" t="s">
        <v>131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6" t="s">
        <v>78</v>
      </c>
      <c r="BK136" s="216">
        <f>ROUND(I136*H136,2)</f>
        <v>0</v>
      </c>
      <c r="BL136" s="16" t="s">
        <v>137</v>
      </c>
      <c r="BM136" s="215" t="s">
        <v>201</v>
      </c>
    </row>
    <row r="137" s="2" customFormat="1">
      <c r="A137" s="37"/>
      <c r="B137" s="38"/>
      <c r="C137" s="39"/>
      <c r="D137" s="217" t="s">
        <v>138</v>
      </c>
      <c r="E137" s="39"/>
      <c r="F137" s="218" t="s">
        <v>202</v>
      </c>
      <c r="G137" s="39"/>
      <c r="H137" s="39"/>
      <c r="I137" s="219"/>
      <c r="J137" s="39"/>
      <c r="K137" s="39"/>
      <c r="L137" s="43"/>
      <c r="M137" s="220"/>
      <c r="N137" s="221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138</v>
      </c>
      <c r="AU137" s="16" t="s">
        <v>78</v>
      </c>
    </row>
    <row r="138" s="2" customFormat="1" ht="24.15" customHeight="1">
      <c r="A138" s="37"/>
      <c r="B138" s="38"/>
      <c r="C138" s="204" t="s">
        <v>165</v>
      </c>
      <c r="D138" s="204" t="s">
        <v>132</v>
      </c>
      <c r="E138" s="205" t="s">
        <v>203</v>
      </c>
      <c r="F138" s="206" t="s">
        <v>204</v>
      </c>
      <c r="G138" s="207" t="s">
        <v>164</v>
      </c>
      <c r="H138" s="208">
        <v>486.54000000000002</v>
      </c>
      <c r="I138" s="209"/>
      <c r="J138" s="210">
        <f>ROUND(I138*H138,2)</f>
        <v>0</v>
      </c>
      <c r="K138" s="206" t="s">
        <v>136</v>
      </c>
      <c r="L138" s="43"/>
      <c r="M138" s="211" t="s">
        <v>19</v>
      </c>
      <c r="N138" s="212" t="s">
        <v>42</v>
      </c>
      <c r="O138" s="83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5" t="s">
        <v>137</v>
      </c>
      <c r="AT138" s="215" t="s">
        <v>132</v>
      </c>
      <c r="AU138" s="215" t="s">
        <v>78</v>
      </c>
      <c r="AY138" s="16" t="s">
        <v>131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6" t="s">
        <v>78</v>
      </c>
      <c r="BK138" s="216">
        <f>ROUND(I138*H138,2)</f>
        <v>0</v>
      </c>
      <c r="BL138" s="16" t="s">
        <v>137</v>
      </c>
      <c r="BM138" s="215" t="s">
        <v>205</v>
      </c>
    </row>
    <row r="139" s="2" customFormat="1">
      <c r="A139" s="37"/>
      <c r="B139" s="38"/>
      <c r="C139" s="39"/>
      <c r="D139" s="217" t="s">
        <v>138</v>
      </c>
      <c r="E139" s="39"/>
      <c r="F139" s="218" t="s">
        <v>206</v>
      </c>
      <c r="G139" s="39"/>
      <c r="H139" s="39"/>
      <c r="I139" s="219"/>
      <c r="J139" s="39"/>
      <c r="K139" s="39"/>
      <c r="L139" s="43"/>
      <c r="M139" s="220"/>
      <c r="N139" s="221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138</v>
      </c>
      <c r="AU139" s="16" t="s">
        <v>78</v>
      </c>
    </row>
    <row r="140" s="2" customFormat="1" ht="16.5" customHeight="1">
      <c r="A140" s="37"/>
      <c r="B140" s="38"/>
      <c r="C140" s="204" t="s">
        <v>207</v>
      </c>
      <c r="D140" s="204" t="s">
        <v>132</v>
      </c>
      <c r="E140" s="205" t="s">
        <v>208</v>
      </c>
      <c r="F140" s="206" t="s">
        <v>209</v>
      </c>
      <c r="G140" s="207" t="s">
        <v>164</v>
      </c>
      <c r="H140" s="208">
        <v>523.78999999999996</v>
      </c>
      <c r="I140" s="209"/>
      <c r="J140" s="210">
        <f>ROUND(I140*H140,2)</f>
        <v>0</v>
      </c>
      <c r="K140" s="206" t="s">
        <v>136</v>
      </c>
      <c r="L140" s="43"/>
      <c r="M140" s="211" t="s">
        <v>19</v>
      </c>
      <c r="N140" s="212" t="s">
        <v>42</v>
      </c>
      <c r="O140" s="83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5" t="s">
        <v>137</v>
      </c>
      <c r="AT140" s="215" t="s">
        <v>132</v>
      </c>
      <c r="AU140" s="215" t="s">
        <v>78</v>
      </c>
      <c r="AY140" s="16" t="s">
        <v>131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6" t="s">
        <v>78</v>
      </c>
      <c r="BK140" s="216">
        <f>ROUND(I140*H140,2)</f>
        <v>0</v>
      </c>
      <c r="BL140" s="16" t="s">
        <v>137</v>
      </c>
      <c r="BM140" s="215" t="s">
        <v>210</v>
      </c>
    </row>
    <row r="141" s="2" customFormat="1">
      <c r="A141" s="37"/>
      <c r="B141" s="38"/>
      <c r="C141" s="39"/>
      <c r="D141" s="217" t="s">
        <v>138</v>
      </c>
      <c r="E141" s="39"/>
      <c r="F141" s="218" t="s">
        <v>211</v>
      </c>
      <c r="G141" s="39"/>
      <c r="H141" s="39"/>
      <c r="I141" s="219"/>
      <c r="J141" s="39"/>
      <c r="K141" s="39"/>
      <c r="L141" s="43"/>
      <c r="M141" s="220"/>
      <c r="N141" s="221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138</v>
      </c>
      <c r="AU141" s="16" t="s">
        <v>78</v>
      </c>
    </row>
    <row r="142" s="2" customFormat="1" ht="16.5" customHeight="1">
      <c r="A142" s="37"/>
      <c r="B142" s="38"/>
      <c r="C142" s="204" t="s">
        <v>171</v>
      </c>
      <c r="D142" s="204" t="s">
        <v>132</v>
      </c>
      <c r="E142" s="205" t="s">
        <v>208</v>
      </c>
      <c r="F142" s="206" t="s">
        <v>209</v>
      </c>
      <c r="G142" s="207" t="s">
        <v>164</v>
      </c>
      <c r="H142" s="208">
        <v>523.78999999999996</v>
      </c>
      <c r="I142" s="209"/>
      <c r="J142" s="210">
        <f>ROUND(I142*H142,2)</f>
        <v>0</v>
      </c>
      <c r="K142" s="206" t="s">
        <v>136</v>
      </c>
      <c r="L142" s="43"/>
      <c r="M142" s="211" t="s">
        <v>19</v>
      </c>
      <c r="N142" s="212" t="s">
        <v>42</v>
      </c>
      <c r="O142" s="83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5" t="s">
        <v>137</v>
      </c>
      <c r="AT142" s="215" t="s">
        <v>132</v>
      </c>
      <c r="AU142" s="215" t="s">
        <v>78</v>
      </c>
      <c r="AY142" s="16" t="s">
        <v>131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6" t="s">
        <v>78</v>
      </c>
      <c r="BK142" s="216">
        <f>ROUND(I142*H142,2)</f>
        <v>0</v>
      </c>
      <c r="BL142" s="16" t="s">
        <v>137</v>
      </c>
      <c r="BM142" s="215" t="s">
        <v>212</v>
      </c>
    </row>
    <row r="143" s="2" customFormat="1">
      <c r="A143" s="37"/>
      <c r="B143" s="38"/>
      <c r="C143" s="39"/>
      <c r="D143" s="217" t="s">
        <v>138</v>
      </c>
      <c r="E143" s="39"/>
      <c r="F143" s="218" t="s">
        <v>213</v>
      </c>
      <c r="G143" s="39"/>
      <c r="H143" s="39"/>
      <c r="I143" s="219"/>
      <c r="J143" s="39"/>
      <c r="K143" s="39"/>
      <c r="L143" s="43"/>
      <c r="M143" s="220"/>
      <c r="N143" s="221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138</v>
      </c>
      <c r="AU143" s="16" t="s">
        <v>78</v>
      </c>
    </row>
    <row r="144" s="2" customFormat="1" ht="16.5" customHeight="1">
      <c r="A144" s="37"/>
      <c r="B144" s="38"/>
      <c r="C144" s="204" t="s">
        <v>214</v>
      </c>
      <c r="D144" s="204" t="s">
        <v>132</v>
      </c>
      <c r="E144" s="205" t="s">
        <v>215</v>
      </c>
      <c r="F144" s="206" t="s">
        <v>216</v>
      </c>
      <c r="G144" s="207" t="s">
        <v>164</v>
      </c>
      <c r="H144" s="208">
        <v>1011.09</v>
      </c>
      <c r="I144" s="209"/>
      <c r="J144" s="210">
        <f>ROUND(I144*H144,2)</f>
        <v>0</v>
      </c>
      <c r="K144" s="206" t="s">
        <v>136</v>
      </c>
      <c r="L144" s="43"/>
      <c r="M144" s="211" t="s">
        <v>19</v>
      </c>
      <c r="N144" s="212" t="s">
        <v>42</v>
      </c>
      <c r="O144" s="83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5" t="s">
        <v>137</v>
      </c>
      <c r="AT144" s="215" t="s">
        <v>132</v>
      </c>
      <c r="AU144" s="215" t="s">
        <v>78</v>
      </c>
      <c r="AY144" s="16" t="s">
        <v>131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6" t="s">
        <v>78</v>
      </c>
      <c r="BK144" s="216">
        <f>ROUND(I144*H144,2)</f>
        <v>0</v>
      </c>
      <c r="BL144" s="16" t="s">
        <v>137</v>
      </c>
      <c r="BM144" s="215" t="s">
        <v>217</v>
      </c>
    </row>
    <row r="145" s="2" customFormat="1">
      <c r="A145" s="37"/>
      <c r="B145" s="38"/>
      <c r="C145" s="39"/>
      <c r="D145" s="217" t="s">
        <v>138</v>
      </c>
      <c r="E145" s="39"/>
      <c r="F145" s="218" t="s">
        <v>218</v>
      </c>
      <c r="G145" s="39"/>
      <c r="H145" s="39"/>
      <c r="I145" s="219"/>
      <c r="J145" s="39"/>
      <c r="K145" s="39"/>
      <c r="L145" s="43"/>
      <c r="M145" s="220"/>
      <c r="N145" s="221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138</v>
      </c>
      <c r="AU145" s="16" t="s">
        <v>78</v>
      </c>
    </row>
    <row r="146" s="2" customFormat="1" ht="24.15" customHeight="1">
      <c r="A146" s="37"/>
      <c r="B146" s="38"/>
      <c r="C146" s="204" t="s">
        <v>175</v>
      </c>
      <c r="D146" s="204" t="s">
        <v>132</v>
      </c>
      <c r="E146" s="205" t="s">
        <v>219</v>
      </c>
      <c r="F146" s="206" t="s">
        <v>220</v>
      </c>
      <c r="G146" s="207" t="s">
        <v>164</v>
      </c>
      <c r="H146" s="208">
        <v>486.54000000000002</v>
      </c>
      <c r="I146" s="209"/>
      <c r="J146" s="210">
        <f>ROUND(I146*H146,2)</f>
        <v>0</v>
      </c>
      <c r="K146" s="206" t="s">
        <v>136</v>
      </c>
      <c r="L146" s="43"/>
      <c r="M146" s="211" t="s">
        <v>19</v>
      </c>
      <c r="N146" s="212" t="s">
        <v>42</v>
      </c>
      <c r="O146" s="83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5" t="s">
        <v>137</v>
      </c>
      <c r="AT146" s="215" t="s">
        <v>132</v>
      </c>
      <c r="AU146" s="215" t="s">
        <v>78</v>
      </c>
      <c r="AY146" s="16" t="s">
        <v>131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6" t="s">
        <v>78</v>
      </c>
      <c r="BK146" s="216">
        <f>ROUND(I146*H146,2)</f>
        <v>0</v>
      </c>
      <c r="BL146" s="16" t="s">
        <v>137</v>
      </c>
      <c r="BM146" s="215" t="s">
        <v>221</v>
      </c>
    </row>
    <row r="147" s="2" customFormat="1">
      <c r="A147" s="37"/>
      <c r="B147" s="38"/>
      <c r="C147" s="39"/>
      <c r="D147" s="217" t="s">
        <v>138</v>
      </c>
      <c r="E147" s="39"/>
      <c r="F147" s="218" t="s">
        <v>222</v>
      </c>
      <c r="G147" s="39"/>
      <c r="H147" s="39"/>
      <c r="I147" s="219"/>
      <c r="J147" s="39"/>
      <c r="K147" s="39"/>
      <c r="L147" s="43"/>
      <c r="M147" s="220"/>
      <c r="N147" s="221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138</v>
      </c>
      <c r="AU147" s="16" t="s">
        <v>78</v>
      </c>
    </row>
    <row r="148" s="2" customFormat="1" ht="16.5" customHeight="1">
      <c r="A148" s="37"/>
      <c r="B148" s="38"/>
      <c r="C148" s="204" t="s">
        <v>7</v>
      </c>
      <c r="D148" s="204" t="s">
        <v>132</v>
      </c>
      <c r="E148" s="205" t="s">
        <v>223</v>
      </c>
      <c r="F148" s="206" t="s">
        <v>224</v>
      </c>
      <c r="G148" s="207" t="s">
        <v>164</v>
      </c>
      <c r="H148" s="208">
        <v>2163.2399999999998</v>
      </c>
      <c r="I148" s="209"/>
      <c r="J148" s="210">
        <f>ROUND(I148*H148,2)</f>
        <v>0</v>
      </c>
      <c r="K148" s="206" t="s">
        <v>136</v>
      </c>
      <c r="L148" s="43"/>
      <c r="M148" s="211" t="s">
        <v>19</v>
      </c>
      <c r="N148" s="212" t="s">
        <v>42</v>
      </c>
      <c r="O148" s="83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5" t="s">
        <v>137</v>
      </c>
      <c r="AT148" s="215" t="s">
        <v>132</v>
      </c>
      <c r="AU148" s="215" t="s">
        <v>78</v>
      </c>
      <c r="AY148" s="16" t="s">
        <v>131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6" t="s">
        <v>78</v>
      </c>
      <c r="BK148" s="216">
        <f>ROUND(I148*H148,2)</f>
        <v>0</v>
      </c>
      <c r="BL148" s="16" t="s">
        <v>137</v>
      </c>
      <c r="BM148" s="215" t="s">
        <v>225</v>
      </c>
    </row>
    <row r="149" s="2" customFormat="1">
      <c r="A149" s="37"/>
      <c r="B149" s="38"/>
      <c r="C149" s="39"/>
      <c r="D149" s="217" t="s">
        <v>138</v>
      </c>
      <c r="E149" s="39"/>
      <c r="F149" s="218" t="s">
        <v>226</v>
      </c>
      <c r="G149" s="39"/>
      <c r="H149" s="39"/>
      <c r="I149" s="219"/>
      <c r="J149" s="39"/>
      <c r="K149" s="39"/>
      <c r="L149" s="43"/>
      <c r="M149" s="220"/>
      <c r="N149" s="221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138</v>
      </c>
      <c r="AU149" s="16" t="s">
        <v>78</v>
      </c>
    </row>
    <row r="150" s="2" customFormat="1" ht="24.15" customHeight="1">
      <c r="A150" s="37"/>
      <c r="B150" s="38"/>
      <c r="C150" s="204" t="s">
        <v>181</v>
      </c>
      <c r="D150" s="204" t="s">
        <v>132</v>
      </c>
      <c r="E150" s="205" t="s">
        <v>227</v>
      </c>
      <c r="F150" s="206" t="s">
        <v>228</v>
      </c>
      <c r="G150" s="207" t="s">
        <v>229</v>
      </c>
      <c r="H150" s="208">
        <v>429.69999999999999</v>
      </c>
      <c r="I150" s="209"/>
      <c r="J150" s="210">
        <f>ROUND(I150*H150,2)</f>
        <v>0</v>
      </c>
      <c r="K150" s="206" t="s">
        <v>230</v>
      </c>
      <c r="L150" s="43"/>
      <c r="M150" s="211" t="s">
        <v>19</v>
      </c>
      <c r="N150" s="212" t="s">
        <v>42</v>
      </c>
      <c r="O150" s="83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5" t="s">
        <v>137</v>
      </c>
      <c r="AT150" s="215" t="s">
        <v>132</v>
      </c>
      <c r="AU150" s="215" t="s">
        <v>78</v>
      </c>
      <c r="AY150" s="16" t="s">
        <v>131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6" t="s">
        <v>78</v>
      </c>
      <c r="BK150" s="216">
        <f>ROUND(I150*H150,2)</f>
        <v>0</v>
      </c>
      <c r="BL150" s="16" t="s">
        <v>137</v>
      </c>
      <c r="BM150" s="215" t="s">
        <v>231</v>
      </c>
    </row>
    <row r="151" s="2" customFormat="1">
      <c r="A151" s="37"/>
      <c r="B151" s="38"/>
      <c r="C151" s="39"/>
      <c r="D151" s="217" t="s">
        <v>138</v>
      </c>
      <c r="E151" s="39"/>
      <c r="F151" s="218" t="s">
        <v>232</v>
      </c>
      <c r="G151" s="39"/>
      <c r="H151" s="39"/>
      <c r="I151" s="219"/>
      <c r="J151" s="39"/>
      <c r="K151" s="39"/>
      <c r="L151" s="43"/>
      <c r="M151" s="220"/>
      <c r="N151" s="221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138</v>
      </c>
      <c r="AU151" s="16" t="s">
        <v>78</v>
      </c>
    </row>
    <row r="152" s="2" customFormat="1" ht="16.5" customHeight="1">
      <c r="A152" s="37"/>
      <c r="B152" s="38"/>
      <c r="C152" s="204" t="s">
        <v>233</v>
      </c>
      <c r="D152" s="204" t="s">
        <v>132</v>
      </c>
      <c r="E152" s="205" t="s">
        <v>234</v>
      </c>
      <c r="F152" s="206" t="s">
        <v>235</v>
      </c>
      <c r="G152" s="207" t="s">
        <v>229</v>
      </c>
      <c r="H152" s="208">
        <v>429.69999999999999</v>
      </c>
      <c r="I152" s="209"/>
      <c r="J152" s="210">
        <f>ROUND(I152*H152,2)</f>
        <v>0</v>
      </c>
      <c r="K152" s="206" t="s">
        <v>230</v>
      </c>
      <c r="L152" s="43"/>
      <c r="M152" s="211" t="s">
        <v>19</v>
      </c>
      <c r="N152" s="212" t="s">
        <v>42</v>
      </c>
      <c r="O152" s="83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5" t="s">
        <v>137</v>
      </c>
      <c r="AT152" s="215" t="s">
        <v>132</v>
      </c>
      <c r="AU152" s="215" t="s">
        <v>78</v>
      </c>
      <c r="AY152" s="16" t="s">
        <v>131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6" t="s">
        <v>78</v>
      </c>
      <c r="BK152" s="216">
        <f>ROUND(I152*H152,2)</f>
        <v>0</v>
      </c>
      <c r="BL152" s="16" t="s">
        <v>137</v>
      </c>
      <c r="BM152" s="215" t="s">
        <v>236</v>
      </c>
    </row>
    <row r="153" s="2" customFormat="1">
      <c r="A153" s="37"/>
      <c r="B153" s="38"/>
      <c r="C153" s="39"/>
      <c r="D153" s="217" t="s">
        <v>138</v>
      </c>
      <c r="E153" s="39"/>
      <c r="F153" s="218" t="s">
        <v>232</v>
      </c>
      <c r="G153" s="39"/>
      <c r="H153" s="39"/>
      <c r="I153" s="219"/>
      <c r="J153" s="39"/>
      <c r="K153" s="39"/>
      <c r="L153" s="43"/>
      <c r="M153" s="220"/>
      <c r="N153" s="221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138</v>
      </c>
      <c r="AU153" s="16" t="s">
        <v>78</v>
      </c>
    </row>
    <row r="154" s="2" customFormat="1" ht="16.5" customHeight="1">
      <c r="A154" s="37"/>
      <c r="B154" s="38"/>
      <c r="C154" s="204" t="s">
        <v>185</v>
      </c>
      <c r="D154" s="204" t="s">
        <v>132</v>
      </c>
      <c r="E154" s="205" t="s">
        <v>237</v>
      </c>
      <c r="F154" s="206" t="s">
        <v>238</v>
      </c>
      <c r="G154" s="207" t="s">
        <v>164</v>
      </c>
      <c r="H154" s="208">
        <v>859.30999999999995</v>
      </c>
      <c r="I154" s="209"/>
      <c r="J154" s="210">
        <f>ROUND(I154*H154,2)</f>
        <v>0</v>
      </c>
      <c r="K154" s="206" t="s">
        <v>230</v>
      </c>
      <c r="L154" s="43"/>
      <c r="M154" s="211" t="s">
        <v>19</v>
      </c>
      <c r="N154" s="212" t="s">
        <v>42</v>
      </c>
      <c r="O154" s="83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5" t="s">
        <v>137</v>
      </c>
      <c r="AT154" s="215" t="s">
        <v>132</v>
      </c>
      <c r="AU154" s="215" t="s">
        <v>78</v>
      </c>
      <c r="AY154" s="16" t="s">
        <v>131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6" t="s">
        <v>78</v>
      </c>
      <c r="BK154" s="216">
        <f>ROUND(I154*H154,2)</f>
        <v>0</v>
      </c>
      <c r="BL154" s="16" t="s">
        <v>137</v>
      </c>
      <c r="BM154" s="215" t="s">
        <v>239</v>
      </c>
    </row>
    <row r="155" s="2" customFormat="1">
      <c r="A155" s="37"/>
      <c r="B155" s="38"/>
      <c r="C155" s="39"/>
      <c r="D155" s="217" t="s">
        <v>138</v>
      </c>
      <c r="E155" s="39"/>
      <c r="F155" s="218" t="s">
        <v>240</v>
      </c>
      <c r="G155" s="39"/>
      <c r="H155" s="39"/>
      <c r="I155" s="219"/>
      <c r="J155" s="39"/>
      <c r="K155" s="39"/>
      <c r="L155" s="43"/>
      <c r="M155" s="220"/>
      <c r="N155" s="221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138</v>
      </c>
      <c r="AU155" s="16" t="s">
        <v>78</v>
      </c>
    </row>
    <row r="156" s="2" customFormat="1" ht="21.75" customHeight="1">
      <c r="A156" s="37"/>
      <c r="B156" s="38"/>
      <c r="C156" s="204" t="s">
        <v>241</v>
      </c>
      <c r="D156" s="204" t="s">
        <v>132</v>
      </c>
      <c r="E156" s="205" t="s">
        <v>242</v>
      </c>
      <c r="F156" s="206" t="s">
        <v>243</v>
      </c>
      <c r="G156" s="207" t="s">
        <v>244</v>
      </c>
      <c r="H156" s="208">
        <v>50</v>
      </c>
      <c r="I156" s="209"/>
      <c r="J156" s="210">
        <f>ROUND(I156*H156,2)</f>
        <v>0</v>
      </c>
      <c r="K156" s="206" t="s">
        <v>136</v>
      </c>
      <c r="L156" s="43"/>
      <c r="M156" s="211" t="s">
        <v>19</v>
      </c>
      <c r="N156" s="212" t="s">
        <v>42</v>
      </c>
      <c r="O156" s="83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5" t="s">
        <v>137</v>
      </c>
      <c r="AT156" s="215" t="s">
        <v>132</v>
      </c>
      <c r="AU156" s="215" t="s">
        <v>78</v>
      </c>
      <c r="AY156" s="16" t="s">
        <v>131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6" t="s">
        <v>78</v>
      </c>
      <c r="BK156" s="216">
        <f>ROUND(I156*H156,2)</f>
        <v>0</v>
      </c>
      <c r="BL156" s="16" t="s">
        <v>137</v>
      </c>
      <c r="BM156" s="215" t="s">
        <v>245</v>
      </c>
    </row>
    <row r="157" s="11" customFormat="1" ht="25.92" customHeight="1">
      <c r="A157" s="11"/>
      <c r="B157" s="190"/>
      <c r="C157" s="191"/>
      <c r="D157" s="192" t="s">
        <v>70</v>
      </c>
      <c r="E157" s="193" t="s">
        <v>149</v>
      </c>
      <c r="F157" s="193" t="s">
        <v>246</v>
      </c>
      <c r="G157" s="191"/>
      <c r="H157" s="191"/>
      <c r="I157" s="194"/>
      <c r="J157" s="195">
        <f>BK157</f>
        <v>0</v>
      </c>
      <c r="K157" s="191"/>
      <c r="L157" s="196"/>
      <c r="M157" s="197"/>
      <c r="N157" s="198"/>
      <c r="O157" s="198"/>
      <c r="P157" s="199">
        <f>P158</f>
        <v>0</v>
      </c>
      <c r="Q157" s="198"/>
      <c r="R157" s="199">
        <f>R158</f>
        <v>0</v>
      </c>
      <c r="S157" s="198"/>
      <c r="T157" s="200">
        <f>T158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201" t="s">
        <v>78</v>
      </c>
      <c r="AT157" s="202" t="s">
        <v>70</v>
      </c>
      <c r="AU157" s="202" t="s">
        <v>71</v>
      </c>
      <c r="AY157" s="201" t="s">
        <v>131</v>
      </c>
      <c r="BK157" s="203">
        <f>BK158</f>
        <v>0</v>
      </c>
    </row>
    <row r="158" s="2" customFormat="1" ht="33" customHeight="1">
      <c r="A158" s="37"/>
      <c r="B158" s="38"/>
      <c r="C158" s="204" t="s">
        <v>190</v>
      </c>
      <c r="D158" s="204" t="s">
        <v>132</v>
      </c>
      <c r="E158" s="205" t="s">
        <v>247</v>
      </c>
      <c r="F158" s="206" t="s">
        <v>248</v>
      </c>
      <c r="G158" s="207" t="s">
        <v>249</v>
      </c>
      <c r="H158" s="208">
        <v>30</v>
      </c>
      <c r="I158" s="209"/>
      <c r="J158" s="210">
        <f>ROUND(I158*H158,2)</f>
        <v>0</v>
      </c>
      <c r="K158" s="206" t="s">
        <v>136</v>
      </c>
      <c r="L158" s="43"/>
      <c r="M158" s="211" t="s">
        <v>19</v>
      </c>
      <c r="N158" s="212" t="s">
        <v>42</v>
      </c>
      <c r="O158" s="83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5" t="s">
        <v>137</v>
      </c>
      <c r="AT158" s="215" t="s">
        <v>132</v>
      </c>
      <c r="AU158" s="215" t="s">
        <v>78</v>
      </c>
      <c r="AY158" s="16" t="s">
        <v>131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6" t="s">
        <v>78</v>
      </c>
      <c r="BK158" s="216">
        <f>ROUND(I158*H158,2)</f>
        <v>0</v>
      </c>
      <c r="BL158" s="16" t="s">
        <v>137</v>
      </c>
      <c r="BM158" s="215" t="s">
        <v>250</v>
      </c>
    </row>
    <row r="159" s="11" customFormat="1" ht="25.92" customHeight="1">
      <c r="A159" s="11"/>
      <c r="B159" s="190"/>
      <c r="C159" s="191"/>
      <c r="D159" s="192" t="s">
        <v>70</v>
      </c>
      <c r="E159" s="193" t="s">
        <v>251</v>
      </c>
      <c r="F159" s="193" t="s">
        <v>252</v>
      </c>
      <c r="G159" s="191"/>
      <c r="H159" s="191"/>
      <c r="I159" s="194"/>
      <c r="J159" s="195">
        <f>BK159</f>
        <v>0</v>
      </c>
      <c r="K159" s="191"/>
      <c r="L159" s="196"/>
      <c r="M159" s="197"/>
      <c r="N159" s="198"/>
      <c r="O159" s="198"/>
      <c r="P159" s="199">
        <f>SUM(P160:P161)</f>
        <v>0</v>
      </c>
      <c r="Q159" s="198"/>
      <c r="R159" s="199">
        <f>SUM(R160:R161)</f>
        <v>0</v>
      </c>
      <c r="S159" s="198"/>
      <c r="T159" s="200">
        <f>SUM(T160:T161)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201" t="s">
        <v>78</v>
      </c>
      <c r="AT159" s="202" t="s">
        <v>70</v>
      </c>
      <c r="AU159" s="202" t="s">
        <v>71</v>
      </c>
      <c r="AY159" s="201" t="s">
        <v>131</v>
      </c>
      <c r="BK159" s="203">
        <f>SUM(BK160:BK161)</f>
        <v>0</v>
      </c>
    </row>
    <row r="160" s="2" customFormat="1" ht="33" customHeight="1">
      <c r="A160" s="37"/>
      <c r="B160" s="38"/>
      <c r="C160" s="204" t="s">
        <v>253</v>
      </c>
      <c r="D160" s="204" t="s">
        <v>132</v>
      </c>
      <c r="E160" s="205" t="s">
        <v>254</v>
      </c>
      <c r="F160" s="206" t="s">
        <v>255</v>
      </c>
      <c r="G160" s="207" t="s">
        <v>244</v>
      </c>
      <c r="H160" s="208">
        <v>95</v>
      </c>
      <c r="I160" s="209"/>
      <c r="J160" s="210">
        <f>ROUND(I160*H160,2)</f>
        <v>0</v>
      </c>
      <c r="K160" s="206" t="s">
        <v>136</v>
      </c>
      <c r="L160" s="43"/>
      <c r="M160" s="211" t="s">
        <v>19</v>
      </c>
      <c r="N160" s="212" t="s">
        <v>42</v>
      </c>
      <c r="O160" s="83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5" t="s">
        <v>137</v>
      </c>
      <c r="AT160" s="215" t="s">
        <v>132</v>
      </c>
      <c r="AU160" s="215" t="s">
        <v>78</v>
      </c>
      <c r="AY160" s="16" t="s">
        <v>131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6" t="s">
        <v>78</v>
      </c>
      <c r="BK160" s="216">
        <f>ROUND(I160*H160,2)</f>
        <v>0</v>
      </c>
      <c r="BL160" s="16" t="s">
        <v>137</v>
      </c>
      <c r="BM160" s="215" t="s">
        <v>256</v>
      </c>
    </row>
    <row r="161" s="2" customFormat="1" ht="24.15" customHeight="1">
      <c r="A161" s="37"/>
      <c r="B161" s="38"/>
      <c r="C161" s="204" t="s">
        <v>196</v>
      </c>
      <c r="D161" s="204" t="s">
        <v>132</v>
      </c>
      <c r="E161" s="205" t="s">
        <v>257</v>
      </c>
      <c r="F161" s="206" t="s">
        <v>258</v>
      </c>
      <c r="G161" s="207" t="s">
        <v>249</v>
      </c>
      <c r="H161" s="208">
        <v>90</v>
      </c>
      <c r="I161" s="209"/>
      <c r="J161" s="210">
        <f>ROUND(I161*H161,2)</f>
        <v>0</v>
      </c>
      <c r="K161" s="206" t="s">
        <v>136</v>
      </c>
      <c r="L161" s="43"/>
      <c r="M161" s="211" t="s">
        <v>19</v>
      </c>
      <c r="N161" s="212" t="s">
        <v>42</v>
      </c>
      <c r="O161" s="83"/>
      <c r="P161" s="213">
        <f>O161*H161</f>
        <v>0</v>
      </c>
      <c r="Q161" s="213">
        <v>0</v>
      </c>
      <c r="R161" s="213">
        <f>Q161*H161</f>
        <v>0</v>
      </c>
      <c r="S161" s="213">
        <v>0</v>
      </c>
      <c r="T161" s="21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5" t="s">
        <v>137</v>
      </c>
      <c r="AT161" s="215" t="s">
        <v>132</v>
      </c>
      <c r="AU161" s="215" t="s">
        <v>78</v>
      </c>
      <c r="AY161" s="16" t="s">
        <v>131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6" t="s">
        <v>78</v>
      </c>
      <c r="BK161" s="216">
        <f>ROUND(I161*H161,2)</f>
        <v>0</v>
      </c>
      <c r="BL161" s="16" t="s">
        <v>137</v>
      </c>
      <c r="BM161" s="215" t="s">
        <v>259</v>
      </c>
    </row>
    <row r="162" s="11" customFormat="1" ht="25.92" customHeight="1">
      <c r="A162" s="11"/>
      <c r="B162" s="190"/>
      <c r="C162" s="191"/>
      <c r="D162" s="192" t="s">
        <v>70</v>
      </c>
      <c r="E162" s="193" t="s">
        <v>260</v>
      </c>
      <c r="F162" s="193" t="s">
        <v>261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SUM(P163:P169)</f>
        <v>0</v>
      </c>
      <c r="Q162" s="198"/>
      <c r="R162" s="199">
        <f>SUM(R163:R169)</f>
        <v>0</v>
      </c>
      <c r="S162" s="198"/>
      <c r="T162" s="200">
        <f>SUM(T163:T169)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01" t="s">
        <v>78</v>
      </c>
      <c r="AT162" s="202" t="s">
        <v>70</v>
      </c>
      <c r="AU162" s="202" t="s">
        <v>71</v>
      </c>
      <c r="AY162" s="201" t="s">
        <v>131</v>
      </c>
      <c r="BK162" s="203">
        <f>SUM(BK163:BK169)</f>
        <v>0</v>
      </c>
    </row>
    <row r="163" s="2" customFormat="1" ht="16.5" customHeight="1">
      <c r="A163" s="37"/>
      <c r="B163" s="38"/>
      <c r="C163" s="204" t="s">
        <v>262</v>
      </c>
      <c r="D163" s="204" t="s">
        <v>132</v>
      </c>
      <c r="E163" s="205" t="s">
        <v>263</v>
      </c>
      <c r="F163" s="206" t="s">
        <v>264</v>
      </c>
      <c r="G163" s="207" t="s">
        <v>170</v>
      </c>
      <c r="H163" s="208">
        <v>12.1</v>
      </c>
      <c r="I163" s="209"/>
      <c r="J163" s="210">
        <f>ROUND(I163*H163,2)</f>
        <v>0</v>
      </c>
      <c r="K163" s="206" t="s">
        <v>136</v>
      </c>
      <c r="L163" s="43"/>
      <c r="M163" s="211" t="s">
        <v>19</v>
      </c>
      <c r="N163" s="212" t="s">
        <v>42</v>
      </c>
      <c r="O163" s="83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5" t="s">
        <v>137</v>
      </c>
      <c r="AT163" s="215" t="s">
        <v>132</v>
      </c>
      <c r="AU163" s="215" t="s">
        <v>78</v>
      </c>
      <c r="AY163" s="16" t="s">
        <v>131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6" t="s">
        <v>78</v>
      </c>
      <c r="BK163" s="216">
        <f>ROUND(I163*H163,2)</f>
        <v>0</v>
      </c>
      <c r="BL163" s="16" t="s">
        <v>137</v>
      </c>
      <c r="BM163" s="215" t="s">
        <v>265</v>
      </c>
    </row>
    <row r="164" s="2" customFormat="1" ht="21.75" customHeight="1">
      <c r="A164" s="37"/>
      <c r="B164" s="38"/>
      <c r="C164" s="204" t="s">
        <v>201</v>
      </c>
      <c r="D164" s="204" t="s">
        <v>132</v>
      </c>
      <c r="E164" s="205" t="s">
        <v>266</v>
      </c>
      <c r="F164" s="206" t="s">
        <v>267</v>
      </c>
      <c r="G164" s="207" t="s">
        <v>135</v>
      </c>
      <c r="H164" s="208">
        <v>0.36299999999999999</v>
      </c>
      <c r="I164" s="209"/>
      <c r="J164" s="210">
        <f>ROUND(I164*H164,2)</f>
        <v>0</v>
      </c>
      <c r="K164" s="206" t="s">
        <v>136</v>
      </c>
      <c r="L164" s="43"/>
      <c r="M164" s="211" t="s">
        <v>19</v>
      </c>
      <c r="N164" s="212" t="s">
        <v>42</v>
      </c>
      <c r="O164" s="83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5" t="s">
        <v>137</v>
      </c>
      <c r="AT164" s="215" t="s">
        <v>132</v>
      </c>
      <c r="AU164" s="215" t="s">
        <v>78</v>
      </c>
      <c r="AY164" s="16" t="s">
        <v>131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6" t="s">
        <v>78</v>
      </c>
      <c r="BK164" s="216">
        <f>ROUND(I164*H164,2)</f>
        <v>0</v>
      </c>
      <c r="BL164" s="16" t="s">
        <v>137</v>
      </c>
      <c r="BM164" s="215" t="s">
        <v>268</v>
      </c>
    </row>
    <row r="165" s="2" customFormat="1">
      <c r="A165" s="37"/>
      <c r="B165" s="38"/>
      <c r="C165" s="39"/>
      <c r="D165" s="217" t="s">
        <v>138</v>
      </c>
      <c r="E165" s="39"/>
      <c r="F165" s="218" t="s">
        <v>269</v>
      </c>
      <c r="G165" s="39"/>
      <c r="H165" s="39"/>
      <c r="I165" s="219"/>
      <c r="J165" s="39"/>
      <c r="K165" s="39"/>
      <c r="L165" s="43"/>
      <c r="M165" s="220"/>
      <c r="N165" s="221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138</v>
      </c>
      <c r="AU165" s="16" t="s">
        <v>78</v>
      </c>
    </row>
    <row r="166" s="2" customFormat="1" ht="49.05" customHeight="1">
      <c r="A166" s="37"/>
      <c r="B166" s="38"/>
      <c r="C166" s="204" t="s">
        <v>270</v>
      </c>
      <c r="D166" s="204" t="s">
        <v>132</v>
      </c>
      <c r="E166" s="205" t="s">
        <v>271</v>
      </c>
      <c r="F166" s="206" t="s">
        <v>272</v>
      </c>
      <c r="G166" s="207" t="s">
        <v>170</v>
      </c>
      <c r="H166" s="208">
        <v>12.1</v>
      </c>
      <c r="I166" s="209"/>
      <c r="J166" s="210">
        <f>ROUND(I166*H166,2)</f>
        <v>0</v>
      </c>
      <c r="K166" s="206" t="s">
        <v>136</v>
      </c>
      <c r="L166" s="43"/>
      <c r="M166" s="211" t="s">
        <v>19</v>
      </c>
      <c r="N166" s="212" t="s">
        <v>42</v>
      </c>
      <c r="O166" s="83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5" t="s">
        <v>137</v>
      </c>
      <c r="AT166" s="215" t="s">
        <v>132</v>
      </c>
      <c r="AU166" s="215" t="s">
        <v>78</v>
      </c>
      <c r="AY166" s="16" t="s">
        <v>131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6" t="s">
        <v>78</v>
      </c>
      <c r="BK166" s="216">
        <f>ROUND(I166*H166,2)</f>
        <v>0</v>
      </c>
      <c r="BL166" s="16" t="s">
        <v>137</v>
      </c>
      <c r="BM166" s="215" t="s">
        <v>273</v>
      </c>
    </row>
    <row r="167" s="2" customFormat="1">
      <c r="A167" s="37"/>
      <c r="B167" s="38"/>
      <c r="C167" s="39"/>
      <c r="D167" s="217" t="s">
        <v>138</v>
      </c>
      <c r="E167" s="39"/>
      <c r="F167" s="218" t="s">
        <v>274</v>
      </c>
      <c r="G167" s="39"/>
      <c r="H167" s="39"/>
      <c r="I167" s="219"/>
      <c r="J167" s="39"/>
      <c r="K167" s="39"/>
      <c r="L167" s="43"/>
      <c r="M167" s="220"/>
      <c r="N167" s="221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138</v>
      </c>
      <c r="AU167" s="16" t="s">
        <v>78</v>
      </c>
    </row>
    <row r="168" s="2" customFormat="1" ht="16.5" customHeight="1">
      <c r="A168" s="37"/>
      <c r="B168" s="38"/>
      <c r="C168" s="204" t="s">
        <v>205</v>
      </c>
      <c r="D168" s="204" t="s">
        <v>132</v>
      </c>
      <c r="E168" s="205" t="s">
        <v>275</v>
      </c>
      <c r="F168" s="206" t="s">
        <v>276</v>
      </c>
      <c r="G168" s="207" t="s">
        <v>180</v>
      </c>
      <c r="H168" s="208">
        <v>41</v>
      </c>
      <c r="I168" s="209"/>
      <c r="J168" s="210">
        <f>ROUND(I168*H168,2)</f>
        <v>0</v>
      </c>
      <c r="K168" s="206" t="s">
        <v>136</v>
      </c>
      <c r="L168" s="43"/>
      <c r="M168" s="211" t="s">
        <v>19</v>
      </c>
      <c r="N168" s="212" t="s">
        <v>42</v>
      </c>
      <c r="O168" s="83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5" t="s">
        <v>137</v>
      </c>
      <c r="AT168" s="215" t="s">
        <v>132</v>
      </c>
      <c r="AU168" s="215" t="s">
        <v>78</v>
      </c>
      <c r="AY168" s="16" t="s">
        <v>131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6" t="s">
        <v>78</v>
      </c>
      <c r="BK168" s="216">
        <f>ROUND(I168*H168,2)</f>
        <v>0</v>
      </c>
      <c r="BL168" s="16" t="s">
        <v>137</v>
      </c>
      <c r="BM168" s="215" t="s">
        <v>277</v>
      </c>
    </row>
    <row r="169" s="2" customFormat="1">
      <c r="A169" s="37"/>
      <c r="B169" s="38"/>
      <c r="C169" s="39"/>
      <c r="D169" s="217" t="s">
        <v>138</v>
      </c>
      <c r="E169" s="39"/>
      <c r="F169" s="218" t="s">
        <v>278</v>
      </c>
      <c r="G169" s="39"/>
      <c r="H169" s="39"/>
      <c r="I169" s="219"/>
      <c r="J169" s="39"/>
      <c r="K169" s="39"/>
      <c r="L169" s="43"/>
      <c r="M169" s="220"/>
      <c r="N169" s="221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138</v>
      </c>
      <c r="AU169" s="16" t="s">
        <v>78</v>
      </c>
    </row>
    <row r="170" s="11" customFormat="1" ht="25.92" customHeight="1">
      <c r="A170" s="11"/>
      <c r="B170" s="190"/>
      <c r="C170" s="191"/>
      <c r="D170" s="192" t="s">
        <v>70</v>
      </c>
      <c r="E170" s="193" t="s">
        <v>279</v>
      </c>
      <c r="F170" s="193" t="s">
        <v>280</v>
      </c>
      <c r="G170" s="191"/>
      <c r="H170" s="191"/>
      <c r="I170" s="194"/>
      <c r="J170" s="195">
        <f>BK170</f>
        <v>0</v>
      </c>
      <c r="K170" s="191"/>
      <c r="L170" s="196"/>
      <c r="M170" s="197"/>
      <c r="N170" s="198"/>
      <c r="O170" s="198"/>
      <c r="P170" s="199">
        <f>SUM(P171:P172)</f>
        <v>0</v>
      </c>
      <c r="Q170" s="198"/>
      <c r="R170" s="199">
        <f>SUM(R171:R172)</f>
        <v>0</v>
      </c>
      <c r="S170" s="198"/>
      <c r="T170" s="200">
        <f>SUM(T171:T172)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201" t="s">
        <v>78</v>
      </c>
      <c r="AT170" s="202" t="s">
        <v>70</v>
      </c>
      <c r="AU170" s="202" t="s">
        <v>71</v>
      </c>
      <c r="AY170" s="201" t="s">
        <v>131</v>
      </c>
      <c r="BK170" s="203">
        <f>SUM(BK171:BK172)</f>
        <v>0</v>
      </c>
    </row>
    <row r="171" s="2" customFormat="1" ht="24.15" customHeight="1">
      <c r="A171" s="37"/>
      <c r="B171" s="38"/>
      <c r="C171" s="204" t="s">
        <v>281</v>
      </c>
      <c r="D171" s="204" t="s">
        <v>132</v>
      </c>
      <c r="E171" s="205" t="s">
        <v>282</v>
      </c>
      <c r="F171" s="206" t="s">
        <v>283</v>
      </c>
      <c r="G171" s="207" t="s">
        <v>164</v>
      </c>
      <c r="H171" s="208">
        <v>29.920000000000002</v>
      </c>
      <c r="I171" s="209"/>
      <c r="J171" s="210">
        <f>ROUND(I171*H171,2)</f>
        <v>0</v>
      </c>
      <c r="K171" s="206" t="s">
        <v>136</v>
      </c>
      <c r="L171" s="43"/>
      <c r="M171" s="211" t="s">
        <v>19</v>
      </c>
      <c r="N171" s="212" t="s">
        <v>42</v>
      </c>
      <c r="O171" s="83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5" t="s">
        <v>137</v>
      </c>
      <c r="AT171" s="215" t="s">
        <v>132</v>
      </c>
      <c r="AU171" s="215" t="s">
        <v>78</v>
      </c>
      <c r="AY171" s="16" t="s">
        <v>131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6" t="s">
        <v>78</v>
      </c>
      <c r="BK171" s="216">
        <f>ROUND(I171*H171,2)</f>
        <v>0</v>
      </c>
      <c r="BL171" s="16" t="s">
        <v>137</v>
      </c>
      <c r="BM171" s="215" t="s">
        <v>284</v>
      </c>
    </row>
    <row r="172" s="2" customFormat="1">
      <c r="A172" s="37"/>
      <c r="B172" s="38"/>
      <c r="C172" s="39"/>
      <c r="D172" s="217" t="s">
        <v>138</v>
      </c>
      <c r="E172" s="39"/>
      <c r="F172" s="218" t="s">
        <v>285</v>
      </c>
      <c r="G172" s="39"/>
      <c r="H172" s="39"/>
      <c r="I172" s="219"/>
      <c r="J172" s="39"/>
      <c r="K172" s="39"/>
      <c r="L172" s="43"/>
      <c r="M172" s="220"/>
      <c r="N172" s="221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138</v>
      </c>
      <c r="AU172" s="16" t="s">
        <v>78</v>
      </c>
    </row>
    <row r="173" s="11" customFormat="1" ht="25.92" customHeight="1">
      <c r="A173" s="11"/>
      <c r="B173" s="190"/>
      <c r="C173" s="191"/>
      <c r="D173" s="192" t="s">
        <v>70</v>
      </c>
      <c r="E173" s="193" t="s">
        <v>286</v>
      </c>
      <c r="F173" s="193" t="s">
        <v>287</v>
      </c>
      <c r="G173" s="191"/>
      <c r="H173" s="191"/>
      <c r="I173" s="194"/>
      <c r="J173" s="195">
        <f>BK173</f>
        <v>0</v>
      </c>
      <c r="K173" s="191"/>
      <c r="L173" s="196"/>
      <c r="M173" s="197"/>
      <c r="N173" s="198"/>
      <c r="O173" s="198"/>
      <c r="P173" s="199">
        <f>SUM(P174:P175)</f>
        <v>0</v>
      </c>
      <c r="Q173" s="198"/>
      <c r="R173" s="199">
        <f>SUM(R174:R175)</f>
        <v>0</v>
      </c>
      <c r="S173" s="198"/>
      <c r="T173" s="200">
        <f>SUM(T174:T175)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01" t="s">
        <v>78</v>
      </c>
      <c r="AT173" s="202" t="s">
        <v>70</v>
      </c>
      <c r="AU173" s="202" t="s">
        <v>71</v>
      </c>
      <c r="AY173" s="201" t="s">
        <v>131</v>
      </c>
      <c r="BK173" s="203">
        <f>SUM(BK174:BK175)</f>
        <v>0</v>
      </c>
    </row>
    <row r="174" s="2" customFormat="1" ht="16.5" customHeight="1">
      <c r="A174" s="37"/>
      <c r="B174" s="38"/>
      <c r="C174" s="204" t="s">
        <v>210</v>
      </c>
      <c r="D174" s="204" t="s">
        <v>132</v>
      </c>
      <c r="E174" s="205" t="s">
        <v>288</v>
      </c>
      <c r="F174" s="206" t="s">
        <v>289</v>
      </c>
      <c r="G174" s="207" t="s">
        <v>164</v>
      </c>
      <c r="H174" s="208">
        <v>1011.09</v>
      </c>
      <c r="I174" s="209"/>
      <c r="J174" s="210">
        <f>ROUND(I174*H174,2)</f>
        <v>0</v>
      </c>
      <c r="K174" s="206" t="s">
        <v>136</v>
      </c>
      <c r="L174" s="43"/>
      <c r="M174" s="211" t="s">
        <v>19</v>
      </c>
      <c r="N174" s="212" t="s">
        <v>42</v>
      </c>
      <c r="O174" s="83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5" t="s">
        <v>137</v>
      </c>
      <c r="AT174" s="215" t="s">
        <v>132</v>
      </c>
      <c r="AU174" s="215" t="s">
        <v>78</v>
      </c>
      <c r="AY174" s="16" t="s">
        <v>131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6" t="s">
        <v>78</v>
      </c>
      <c r="BK174" s="216">
        <f>ROUND(I174*H174,2)</f>
        <v>0</v>
      </c>
      <c r="BL174" s="16" t="s">
        <v>137</v>
      </c>
      <c r="BM174" s="215" t="s">
        <v>290</v>
      </c>
    </row>
    <row r="175" s="2" customFormat="1">
      <c r="A175" s="37"/>
      <c r="B175" s="38"/>
      <c r="C175" s="39"/>
      <c r="D175" s="217" t="s">
        <v>138</v>
      </c>
      <c r="E175" s="39"/>
      <c r="F175" s="218" t="s">
        <v>218</v>
      </c>
      <c r="G175" s="39"/>
      <c r="H175" s="39"/>
      <c r="I175" s="219"/>
      <c r="J175" s="39"/>
      <c r="K175" s="39"/>
      <c r="L175" s="43"/>
      <c r="M175" s="220"/>
      <c r="N175" s="221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138</v>
      </c>
      <c r="AU175" s="16" t="s">
        <v>78</v>
      </c>
    </row>
    <row r="176" s="11" customFormat="1" ht="25.92" customHeight="1">
      <c r="A176" s="11"/>
      <c r="B176" s="190"/>
      <c r="C176" s="191"/>
      <c r="D176" s="192" t="s">
        <v>70</v>
      </c>
      <c r="E176" s="193" t="s">
        <v>291</v>
      </c>
      <c r="F176" s="193" t="s">
        <v>292</v>
      </c>
      <c r="G176" s="191"/>
      <c r="H176" s="191"/>
      <c r="I176" s="194"/>
      <c r="J176" s="195">
        <f>BK176</f>
        <v>0</v>
      </c>
      <c r="K176" s="191"/>
      <c r="L176" s="196"/>
      <c r="M176" s="197"/>
      <c r="N176" s="198"/>
      <c r="O176" s="198"/>
      <c r="P176" s="199">
        <f>SUM(P177:P184)</f>
        <v>0</v>
      </c>
      <c r="Q176" s="198"/>
      <c r="R176" s="199">
        <f>SUM(R177:R184)</f>
        <v>0</v>
      </c>
      <c r="S176" s="198"/>
      <c r="T176" s="200">
        <f>SUM(T177:T184)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1" t="s">
        <v>78</v>
      </c>
      <c r="AT176" s="202" t="s">
        <v>70</v>
      </c>
      <c r="AU176" s="202" t="s">
        <v>71</v>
      </c>
      <c r="AY176" s="201" t="s">
        <v>131</v>
      </c>
      <c r="BK176" s="203">
        <f>SUM(BK177:BK184)</f>
        <v>0</v>
      </c>
    </row>
    <row r="177" s="2" customFormat="1" ht="24.15" customHeight="1">
      <c r="A177" s="37"/>
      <c r="B177" s="38"/>
      <c r="C177" s="204" t="s">
        <v>293</v>
      </c>
      <c r="D177" s="204" t="s">
        <v>132</v>
      </c>
      <c r="E177" s="205" t="s">
        <v>294</v>
      </c>
      <c r="F177" s="206" t="s">
        <v>295</v>
      </c>
      <c r="G177" s="207" t="s">
        <v>135</v>
      </c>
      <c r="H177" s="208">
        <v>5.984</v>
      </c>
      <c r="I177" s="209"/>
      <c r="J177" s="210">
        <f>ROUND(I177*H177,2)</f>
        <v>0</v>
      </c>
      <c r="K177" s="206" t="s">
        <v>136</v>
      </c>
      <c r="L177" s="43"/>
      <c r="M177" s="211" t="s">
        <v>19</v>
      </c>
      <c r="N177" s="212" t="s">
        <v>42</v>
      </c>
      <c r="O177" s="83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5" t="s">
        <v>137</v>
      </c>
      <c r="AT177" s="215" t="s">
        <v>132</v>
      </c>
      <c r="AU177" s="215" t="s">
        <v>78</v>
      </c>
      <c r="AY177" s="16" t="s">
        <v>131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6" t="s">
        <v>78</v>
      </c>
      <c r="BK177" s="216">
        <f>ROUND(I177*H177,2)</f>
        <v>0</v>
      </c>
      <c r="BL177" s="16" t="s">
        <v>137</v>
      </c>
      <c r="BM177" s="215" t="s">
        <v>296</v>
      </c>
    </row>
    <row r="178" s="2" customFormat="1">
      <c r="A178" s="37"/>
      <c r="B178" s="38"/>
      <c r="C178" s="39"/>
      <c r="D178" s="217" t="s">
        <v>138</v>
      </c>
      <c r="E178" s="39"/>
      <c r="F178" s="218" t="s">
        <v>297</v>
      </c>
      <c r="G178" s="39"/>
      <c r="H178" s="39"/>
      <c r="I178" s="219"/>
      <c r="J178" s="39"/>
      <c r="K178" s="39"/>
      <c r="L178" s="43"/>
      <c r="M178" s="220"/>
      <c r="N178" s="221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138</v>
      </c>
      <c r="AU178" s="16" t="s">
        <v>78</v>
      </c>
    </row>
    <row r="179" s="2" customFormat="1" ht="16.5" customHeight="1">
      <c r="A179" s="37"/>
      <c r="B179" s="38"/>
      <c r="C179" s="204" t="s">
        <v>212</v>
      </c>
      <c r="D179" s="204" t="s">
        <v>132</v>
      </c>
      <c r="E179" s="205" t="s">
        <v>298</v>
      </c>
      <c r="F179" s="206" t="s">
        <v>299</v>
      </c>
      <c r="G179" s="207" t="s">
        <v>164</v>
      </c>
      <c r="H179" s="208">
        <v>872.02999999999997</v>
      </c>
      <c r="I179" s="209"/>
      <c r="J179" s="210">
        <f>ROUND(I179*H179,2)</f>
        <v>0</v>
      </c>
      <c r="K179" s="206" t="s">
        <v>136</v>
      </c>
      <c r="L179" s="43"/>
      <c r="M179" s="211" t="s">
        <v>19</v>
      </c>
      <c r="N179" s="212" t="s">
        <v>42</v>
      </c>
      <c r="O179" s="83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5" t="s">
        <v>137</v>
      </c>
      <c r="AT179" s="215" t="s">
        <v>132</v>
      </c>
      <c r="AU179" s="215" t="s">
        <v>78</v>
      </c>
      <c r="AY179" s="16" t="s">
        <v>131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6" t="s">
        <v>78</v>
      </c>
      <c r="BK179" s="216">
        <f>ROUND(I179*H179,2)</f>
        <v>0</v>
      </c>
      <c r="BL179" s="16" t="s">
        <v>137</v>
      </c>
      <c r="BM179" s="215" t="s">
        <v>300</v>
      </c>
    </row>
    <row r="180" s="2" customFormat="1">
      <c r="A180" s="37"/>
      <c r="B180" s="38"/>
      <c r="C180" s="39"/>
      <c r="D180" s="217" t="s">
        <v>138</v>
      </c>
      <c r="E180" s="39"/>
      <c r="F180" s="218" t="s">
        <v>301</v>
      </c>
      <c r="G180" s="39"/>
      <c r="H180" s="39"/>
      <c r="I180" s="219"/>
      <c r="J180" s="39"/>
      <c r="K180" s="39"/>
      <c r="L180" s="43"/>
      <c r="M180" s="220"/>
      <c r="N180" s="221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138</v>
      </c>
      <c r="AU180" s="16" t="s">
        <v>78</v>
      </c>
    </row>
    <row r="181" s="2" customFormat="1" ht="16.5" customHeight="1">
      <c r="A181" s="37"/>
      <c r="B181" s="38"/>
      <c r="C181" s="204" t="s">
        <v>302</v>
      </c>
      <c r="D181" s="204" t="s">
        <v>132</v>
      </c>
      <c r="E181" s="205" t="s">
        <v>303</v>
      </c>
      <c r="F181" s="206" t="s">
        <v>304</v>
      </c>
      <c r="G181" s="207" t="s">
        <v>164</v>
      </c>
      <c r="H181" s="208">
        <v>872.02999999999997</v>
      </c>
      <c r="I181" s="209"/>
      <c r="J181" s="210">
        <f>ROUND(I181*H181,2)</f>
        <v>0</v>
      </c>
      <c r="K181" s="206" t="s">
        <v>136</v>
      </c>
      <c r="L181" s="43"/>
      <c r="M181" s="211" t="s">
        <v>19</v>
      </c>
      <c r="N181" s="212" t="s">
        <v>42</v>
      </c>
      <c r="O181" s="83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5" t="s">
        <v>137</v>
      </c>
      <c r="AT181" s="215" t="s">
        <v>132</v>
      </c>
      <c r="AU181" s="215" t="s">
        <v>78</v>
      </c>
      <c r="AY181" s="16" t="s">
        <v>131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6" t="s">
        <v>78</v>
      </c>
      <c r="BK181" s="216">
        <f>ROUND(I181*H181,2)</f>
        <v>0</v>
      </c>
      <c r="BL181" s="16" t="s">
        <v>137</v>
      </c>
      <c r="BM181" s="215" t="s">
        <v>305</v>
      </c>
    </row>
    <row r="182" s="2" customFormat="1">
      <c r="A182" s="37"/>
      <c r="B182" s="38"/>
      <c r="C182" s="39"/>
      <c r="D182" s="217" t="s">
        <v>138</v>
      </c>
      <c r="E182" s="39"/>
      <c r="F182" s="218" t="s">
        <v>306</v>
      </c>
      <c r="G182" s="39"/>
      <c r="H182" s="39"/>
      <c r="I182" s="219"/>
      <c r="J182" s="39"/>
      <c r="K182" s="39"/>
      <c r="L182" s="43"/>
      <c r="M182" s="220"/>
      <c r="N182" s="221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138</v>
      </c>
      <c r="AU182" s="16" t="s">
        <v>78</v>
      </c>
    </row>
    <row r="183" s="2" customFormat="1" ht="21.75" customHeight="1">
      <c r="A183" s="37"/>
      <c r="B183" s="38"/>
      <c r="C183" s="204" t="s">
        <v>217</v>
      </c>
      <c r="D183" s="204" t="s">
        <v>132</v>
      </c>
      <c r="E183" s="205" t="s">
        <v>307</v>
      </c>
      <c r="F183" s="206" t="s">
        <v>308</v>
      </c>
      <c r="G183" s="207" t="s">
        <v>164</v>
      </c>
      <c r="H183" s="208">
        <v>872.02999999999997</v>
      </c>
      <c r="I183" s="209"/>
      <c r="J183" s="210">
        <f>ROUND(I183*H183,2)</f>
        <v>0</v>
      </c>
      <c r="K183" s="206" t="s">
        <v>136</v>
      </c>
      <c r="L183" s="43"/>
      <c r="M183" s="211" t="s">
        <v>19</v>
      </c>
      <c r="N183" s="212" t="s">
        <v>42</v>
      </c>
      <c r="O183" s="83"/>
      <c r="P183" s="213">
        <f>O183*H183</f>
        <v>0</v>
      </c>
      <c r="Q183" s="213">
        <v>0</v>
      </c>
      <c r="R183" s="213">
        <f>Q183*H183</f>
        <v>0</v>
      </c>
      <c r="S183" s="213">
        <v>0</v>
      </c>
      <c r="T183" s="21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5" t="s">
        <v>137</v>
      </c>
      <c r="AT183" s="215" t="s">
        <v>132</v>
      </c>
      <c r="AU183" s="215" t="s">
        <v>78</v>
      </c>
      <c r="AY183" s="16" t="s">
        <v>131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6" t="s">
        <v>78</v>
      </c>
      <c r="BK183" s="216">
        <f>ROUND(I183*H183,2)</f>
        <v>0</v>
      </c>
      <c r="BL183" s="16" t="s">
        <v>137</v>
      </c>
      <c r="BM183" s="215" t="s">
        <v>309</v>
      </c>
    </row>
    <row r="184" s="2" customFormat="1">
      <c r="A184" s="37"/>
      <c r="B184" s="38"/>
      <c r="C184" s="39"/>
      <c r="D184" s="217" t="s">
        <v>138</v>
      </c>
      <c r="E184" s="39"/>
      <c r="F184" s="218" t="s">
        <v>301</v>
      </c>
      <c r="G184" s="39"/>
      <c r="H184" s="39"/>
      <c r="I184" s="219"/>
      <c r="J184" s="39"/>
      <c r="K184" s="39"/>
      <c r="L184" s="43"/>
      <c r="M184" s="220"/>
      <c r="N184" s="221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138</v>
      </c>
      <c r="AU184" s="16" t="s">
        <v>78</v>
      </c>
    </row>
    <row r="185" s="11" customFormat="1" ht="25.92" customHeight="1">
      <c r="A185" s="11"/>
      <c r="B185" s="190"/>
      <c r="C185" s="191"/>
      <c r="D185" s="192" t="s">
        <v>70</v>
      </c>
      <c r="E185" s="193" t="s">
        <v>310</v>
      </c>
      <c r="F185" s="193" t="s">
        <v>311</v>
      </c>
      <c r="G185" s="191"/>
      <c r="H185" s="191"/>
      <c r="I185" s="194"/>
      <c r="J185" s="195">
        <f>BK185</f>
        <v>0</v>
      </c>
      <c r="K185" s="191"/>
      <c r="L185" s="196"/>
      <c r="M185" s="197"/>
      <c r="N185" s="198"/>
      <c r="O185" s="198"/>
      <c r="P185" s="199">
        <f>SUM(P186:P188)</f>
        <v>0</v>
      </c>
      <c r="Q185" s="198"/>
      <c r="R185" s="199">
        <f>SUM(R186:R188)</f>
        <v>0</v>
      </c>
      <c r="S185" s="198"/>
      <c r="T185" s="200">
        <f>SUM(T186:T188)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1" t="s">
        <v>78</v>
      </c>
      <c r="AT185" s="202" t="s">
        <v>70</v>
      </c>
      <c r="AU185" s="202" t="s">
        <v>71</v>
      </c>
      <c r="AY185" s="201" t="s">
        <v>131</v>
      </c>
      <c r="BK185" s="203">
        <f>SUM(BK186:BK188)</f>
        <v>0</v>
      </c>
    </row>
    <row r="186" s="2" customFormat="1" ht="16.5" customHeight="1">
      <c r="A186" s="37"/>
      <c r="B186" s="38"/>
      <c r="C186" s="204" t="s">
        <v>312</v>
      </c>
      <c r="D186" s="204" t="s">
        <v>132</v>
      </c>
      <c r="E186" s="205" t="s">
        <v>313</v>
      </c>
      <c r="F186" s="206" t="s">
        <v>314</v>
      </c>
      <c r="G186" s="207" t="s">
        <v>170</v>
      </c>
      <c r="H186" s="208">
        <v>0.94999999999999996</v>
      </c>
      <c r="I186" s="209"/>
      <c r="J186" s="210">
        <f>ROUND(I186*H186,2)</f>
        <v>0</v>
      </c>
      <c r="K186" s="206" t="s">
        <v>136</v>
      </c>
      <c r="L186" s="43"/>
      <c r="M186" s="211" t="s">
        <v>19</v>
      </c>
      <c r="N186" s="212" t="s">
        <v>42</v>
      </c>
      <c r="O186" s="83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5" t="s">
        <v>137</v>
      </c>
      <c r="AT186" s="215" t="s">
        <v>132</v>
      </c>
      <c r="AU186" s="215" t="s">
        <v>78</v>
      </c>
      <c r="AY186" s="16" t="s">
        <v>131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6" t="s">
        <v>78</v>
      </c>
      <c r="BK186" s="216">
        <f>ROUND(I186*H186,2)</f>
        <v>0</v>
      </c>
      <c r="BL186" s="16" t="s">
        <v>137</v>
      </c>
      <c r="BM186" s="215" t="s">
        <v>315</v>
      </c>
    </row>
    <row r="187" s="2" customFormat="1" ht="33" customHeight="1">
      <c r="A187" s="37"/>
      <c r="B187" s="38"/>
      <c r="C187" s="204" t="s">
        <v>221</v>
      </c>
      <c r="D187" s="204" t="s">
        <v>132</v>
      </c>
      <c r="E187" s="205" t="s">
        <v>316</v>
      </c>
      <c r="F187" s="206" t="s">
        <v>317</v>
      </c>
      <c r="G187" s="207" t="s">
        <v>170</v>
      </c>
      <c r="H187" s="208">
        <v>6</v>
      </c>
      <c r="I187" s="209"/>
      <c r="J187" s="210">
        <f>ROUND(I187*H187,2)</f>
        <v>0</v>
      </c>
      <c r="K187" s="206" t="s">
        <v>136</v>
      </c>
      <c r="L187" s="43"/>
      <c r="M187" s="211" t="s">
        <v>19</v>
      </c>
      <c r="N187" s="212" t="s">
        <v>42</v>
      </c>
      <c r="O187" s="83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5" t="s">
        <v>137</v>
      </c>
      <c r="AT187" s="215" t="s">
        <v>132</v>
      </c>
      <c r="AU187" s="215" t="s">
        <v>78</v>
      </c>
      <c r="AY187" s="16" t="s">
        <v>131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6" t="s">
        <v>78</v>
      </c>
      <c r="BK187" s="216">
        <f>ROUND(I187*H187,2)</f>
        <v>0</v>
      </c>
      <c r="BL187" s="16" t="s">
        <v>137</v>
      </c>
      <c r="BM187" s="215" t="s">
        <v>318</v>
      </c>
    </row>
    <row r="188" s="2" customFormat="1">
      <c r="A188" s="37"/>
      <c r="B188" s="38"/>
      <c r="C188" s="39"/>
      <c r="D188" s="217" t="s">
        <v>138</v>
      </c>
      <c r="E188" s="39"/>
      <c r="F188" s="218" t="s">
        <v>319</v>
      </c>
      <c r="G188" s="39"/>
      <c r="H188" s="39"/>
      <c r="I188" s="219"/>
      <c r="J188" s="39"/>
      <c r="K188" s="39"/>
      <c r="L188" s="43"/>
      <c r="M188" s="220"/>
      <c r="N188" s="221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138</v>
      </c>
      <c r="AU188" s="16" t="s">
        <v>78</v>
      </c>
    </row>
    <row r="189" s="11" customFormat="1" ht="25.92" customHeight="1">
      <c r="A189" s="11"/>
      <c r="B189" s="190"/>
      <c r="C189" s="191"/>
      <c r="D189" s="192" t="s">
        <v>70</v>
      </c>
      <c r="E189" s="193" t="s">
        <v>320</v>
      </c>
      <c r="F189" s="193" t="s">
        <v>321</v>
      </c>
      <c r="G189" s="191"/>
      <c r="H189" s="191"/>
      <c r="I189" s="194"/>
      <c r="J189" s="195">
        <f>BK189</f>
        <v>0</v>
      </c>
      <c r="K189" s="191"/>
      <c r="L189" s="196"/>
      <c r="M189" s="197"/>
      <c r="N189" s="198"/>
      <c r="O189" s="198"/>
      <c r="P189" s="199">
        <f>SUM(P190:P201)</f>
        <v>0</v>
      </c>
      <c r="Q189" s="198"/>
      <c r="R189" s="199">
        <f>SUM(R190:R201)</f>
        <v>0</v>
      </c>
      <c r="S189" s="198"/>
      <c r="T189" s="200">
        <f>SUM(T190:T201)</f>
        <v>0</v>
      </c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R189" s="201" t="s">
        <v>78</v>
      </c>
      <c r="AT189" s="202" t="s">
        <v>70</v>
      </c>
      <c r="AU189" s="202" t="s">
        <v>71</v>
      </c>
      <c r="AY189" s="201" t="s">
        <v>131</v>
      </c>
      <c r="BK189" s="203">
        <f>SUM(BK190:BK201)</f>
        <v>0</v>
      </c>
    </row>
    <row r="190" s="2" customFormat="1" ht="37.8" customHeight="1">
      <c r="A190" s="37"/>
      <c r="B190" s="38"/>
      <c r="C190" s="204" t="s">
        <v>322</v>
      </c>
      <c r="D190" s="204" t="s">
        <v>132</v>
      </c>
      <c r="E190" s="205" t="s">
        <v>323</v>
      </c>
      <c r="F190" s="206" t="s">
        <v>324</v>
      </c>
      <c r="G190" s="207" t="s">
        <v>164</v>
      </c>
      <c r="H190" s="208">
        <v>312.91500000000002</v>
      </c>
      <c r="I190" s="209"/>
      <c r="J190" s="210">
        <f>ROUND(I190*H190,2)</f>
        <v>0</v>
      </c>
      <c r="K190" s="206" t="s">
        <v>230</v>
      </c>
      <c r="L190" s="43"/>
      <c r="M190" s="211" t="s">
        <v>19</v>
      </c>
      <c r="N190" s="212" t="s">
        <v>42</v>
      </c>
      <c r="O190" s="83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5" t="s">
        <v>137</v>
      </c>
      <c r="AT190" s="215" t="s">
        <v>132</v>
      </c>
      <c r="AU190" s="215" t="s">
        <v>78</v>
      </c>
      <c r="AY190" s="16" t="s">
        <v>131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6" t="s">
        <v>78</v>
      </c>
      <c r="BK190" s="216">
        <f>ROUND(I190*H190,2)</f>
        <v>0</v>
      </c>
      <c r="BL190" s="16" t="s">
        <v>137</v>
      </c>
      <c r="BM190" s="215" t="s">
        <v>325</v>
      </c>
    </row>
    <row r="191" s="2" customFormat="1">
      <c r="A191" s="37"/>
      <c r="B191" s="38"/>
      <c r="C191" s="39"/>
      <c r="D191" s="217" t="s">
        <v>138</v>
      </c>
      <c r="E191" s="39"/>
      <c r="F191" s="222" t="s">
        <v>326</v>
      </c>
      <c r="G191" s="39"/>
      <c r="H191" s="39"/>
      <c r="I191" s="219"/>
      <c r="J191" s="39"/>
      <c r="K191" s="39"/>
      <c r="L191" s="43"/>
      <c r="M191" s="220"/>
      <c r="N191" s="221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138</v>
      </c>
      <c r="AU191" s="16" t="s">
        <v>78</v>
      </c>
    </row>
    <row r="192" s="2" customFormat="1" ht="24.15" customHeight="1">
      <c r="A192" s="37"/>
      <c r="B192" s="38"/>
      <c r="C192" s="204" t="s">
        <v>225</v>
      </c>
      <c r="D192" s="204" t="s">
        <v>132</v>
      </c>
      <c r="E192" s="205" t="s">
        <v>327</v>
      </c>
      <c r="F192" s="206" t="s">
        <v>328</v>
      </c>
      <c r="G192" s="207" t="s">
        <v>164</v>
      </c>
      <c r="H192" s="208">
        <v>419.60000000000002</v>
      </c>
      <c r="I192" s="209"/>
      <c r="J192" s="210">
        <f>ROUND(I192*H192,2)</f>
        <v>0</v>
      </c>
      <c r="K192" s="206" t="s">
        <v>230</v>
      </c>
      <c r="L192" s="43"/>
      <c r="M192" s="211" t="s">
        <v>19</v>
      </c>
      <c r="N192" s="212" t="s">
        <v>42</v>
      </c>
      <c r="O192" s="83"/>
      <c r="P192" s="213">
        <f>O192*H192</f>
        <v>0</v>
      </c>
      <c r="Q192" s="213">
        <v>0</v>
      </c>
      <c r="R192" s="213">
        <f>Q192*H192</f>
        <v>0</v>
      </c>
      <c r="S192" s="213">
        <v>0</v>
      </c>
      <c r="T192" s="21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5" t="s">
        <v>137</v>
      </c>
      <c r="AT192" s="215" t="s">
        <v>132</v>
      </c>
      <c r="AU192" s="215" t="s">
        <v>78</v>
      </c>
      <c r="AY192" s="16" t="s">
        <v>131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6" t="s">
        <v>78</v>
      </c>
      <c r="BK192" s="216">
        <f>ROUND(I192*H192,2)</f>
        <v>0</v>
      </c>
      <c r="BL192" s="16" t="s">
        <v>137</v>
      </c>
      <c r="BM192" s="215" t="s">
        <v>329</v>
      </c>
    </row>
    <row r="193" s="2" customFormat="1">
      <c r="A193" s="37"/>
      <c r="B193" s="38"/>
      <c r="C193" s="39"/>
      <c r="D193" s="217" t="s">
        <v>138</v>
      </c>
      <c r="E193" s="39"/>
      <c r="F193" s="218" t="s">
        <v>330</v>
      </c>
      <c r="G193" s="39"/>
      <c r="H193" s="39"/>
      <c r="I193" s="219"/>
      <c r="J193" s="39"/>
      <c r="K193" s="39"/>
      <c r="L193" s="43"/>
      <c r="M193" s="220"/>
      <c r="N193" s="221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138</v>
      </c>
      <c r="AU193" s="16" t="s">
        <v>78</v>
      </c>
    </row>
    <row r="194" s="2" customFormat="1" ht="49.05" customHeight="1">
      <c r="A194" s="37"/>
      <c r="B194" s="38"/>
      <c r="C194" s="204" t="s">
        <v>331</v>
      </c>
      <c r="D194" s="204" t="s">
        <v>132</v>
      </c>
      <c r="E194" s="205" t="s">
        <v>332</v>
      </c>
      <c r="F194" s="206" t="s">
        <v>333</v>
      </c>
      <c r="G194" s="207" t="s">
        <v>164</v>
      </c>
      <c r="H194" s="208">
        <v>56.765000000000001</v>
      </c>
      <c r="I194" s="209"/>
      <c r="J194" s="210">
        <f>ROUND(I194*H194,2)</f>
        <v>0</v>
      </c>
      <c r="K194" s="206" t="s">
        <v>230</v>
      </c>
      <c r="L194" s="43"/>
      <c r="M194" s="211" t="s">
        <v>19</v>
      </c>
      <c r="N194" s="212" t="s">
        <v>42</v>
      </c>
      <c r="O194" s="83"/>
      <c r="P194" s="213">
        <f>O194*H194</f>
        <v>0</v>
      </c>
      <c r="Q194" s="213">
        <v>0</v>
      </c>
      <c r="R194" s="213">
        <f>Q194*H194</f>
        <v>0</v>
      </c>
      <c r="S194" s="213">
        <v>0</v>
      </c>
      <c r="T194" s="21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5" t="s">
        <v>137</v>
      </c>
      <c r="AT194" s="215" t="s">
        <v>132</v>
      </c>
      <c r="AU194" s="215" t="s">
        <v>78</v>
      </c>
      <c r="AY194" s="16" t="s">
        <v>131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6" t="s">
        <v>78</v>
      </c>
      <c r="BK194" s="216">
        <f>ROUND(I194*H194,2)</f>
        <v>0</v>
      </c>
      <c r="BL194" s="16" t="s">
        <v>137</v>
      </c>
      <c r="BM194" s="215" t="s">
        <v>334</v>
      </c>
    </row>
    <row r="195" s="2" customFormat="1">
      <c r="A195" s="37"/>
      <c r="B195" s="38"/>
      <c r="C195" s="39"/>
      <c r="D195" s="217" t="s">
        <v>138</v>
      </c>
      <c r="E195" s="39"/>
      <c r="F195" s="218" t="s">
        <v>335</v>
      </c>
      <c r="G195" s="39"/>
      <c r="H195" s="39"/>
      <c r="I195" s="219"/>
      <c r="J195" s="39"/>
      <c r="K195" s="39"/>
      <c r="L195" s="43"/>
      <c r="M195" s="220"/>
      <c r="N195" s="221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138</v>
      </c>
      <c r="AU195" s="16" t="s">
        <v>78</v>
      </c>
    </row>
    <row r="196" s="2" customFormat="1" ht="33" customHeight="1">
      <c r="A196" s="37"/>
      <c r="B196" s="38"/>
      <c r="C196" s="204" t="s">
        <v>231</v>
      </c>
      <c r="D196" s="204" t="s">
        <v>132</v>
      </c>
      <c r="E196" s="205" t="s">
        <v>336</v>
      </c>
      <c r="F196" s="206" t="s">
        <v>337</v>
      </c>
      <c r="G196" s="207" t="s">
        <v>164</v>
      </c>
      <c r="H196" s="208">
        <v>19.649999999999999</v>
      </c>
      <c r="I196" s="209"/>
      <c r="J196" s="210">
        <f>ROUND(I196*H196,2)</f>
        <v>0</v>
      </c>
      <c r="K196" s="206" t="s">
        <v>230</v>
      </c>
      <c r="L196" s="43"/>
      <c r="M196" s="211" t="s">
        <v>19</v>
      </c>
      <c r="N196" s="212" t="s">
        <v>42</v>
      </c>
      <c r="O196" s="83"/>
      <c r="P196" s="213">
        <f>O196*H196</f>
        <v>0</v>
      </c>
      <c r="Q196" s="213">
        <v>0</v>
      </c>
      <c r="R196" s="213">
        <f>Q196*H196</f>
        <v>0</v>
      </c>
      <c r="S196" s="213">
        <v>0</v>
      </c>
      <c r="T196" s="21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5" t="s">
        <v>137</v>
      </c>
      <c r="AT196" s="215" t="s">
        <v>132</v>
      </c>
      <c r="AU196" s="215" t="s">
        <v>78</v>
      </c>
      <c r="AY196" s="16" t="s">
        <v>131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6" t="s">
        <v>78</v>
      </c>
      <c r="BK196" s="216">
        <f>ROUND(I196*H196,2)</f>
        <v>0</v>
      </c>
      <c r="BL196" s="16" t="s">
        <v>137</v>
      </c>
      <c r="BM196" s="215" t="s">
        <v>338</v>
      </c>
    </row>
    <row r="197" s="2" customFormat="1">
      <c r="A197" s="37"/>
      <c r="B197" s="38"/>
      <c r="C197" s="39"/>
      <c r="D197" s="217" t="s">
        <v>138</v>
      </c>
      <c r="E197" s="39"/>
      <c r="F197" s="218" t="s">
        <v>339</v>
      </c>
      <c r="G197" s="39"/>
      <c r="H197" s="39"/>
      <c r="I197" s="219"/>
      <c r="J197" s="39"/>
      <c r="K197" s="39"/>
      <c r="L197" s="43"/>
      <c r="M197" s="220"/>
      <c r="N197" s="221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138</v>
      </c>
      <c r="AU197" s="16" t="s">
        <v>78</v>
      </c>
    </row>
    <row r="198" s="2" customFormat="1" ht="33" customHeight="1">
      <c r="A198" s="37"/>
      <c r="B198" s="38"/>
      <c r="C198" s="204" t="s">
        <v>340</v>
      </c>
      <c r="D198" s="204" t="s">
        <v>132</v>
      </c>
      <c r="E198" s="205" t="s">
        <v>341</v>
      </c>
      <c r="F198" s="206" t="s">
        <v>342</v>
      </c>
      <c r="G198" s="207" t="s">
        <v>164</v>
      </c>
      <c r="H198" s="208">
        <v>30.27</v>
      </c>
      <c r="I198" s="209"/>
      <c r="J198" s="210">
        <f>ROUND(I198*H198,2)</f>
        <v>0</v>
      </c>
      <c r="K198" s="206" t="s">
        <v>230</v>
      </c>
      <c r="L198" s="43"/>
      <c r="M198" s="211" t="s">
        <v>19</v>
      </c>
      <c r="N198" s="212" t="s">
        <v>42</v>
      </c>
      <c r="O198" s="83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5" t="s">
        <v>137</v>
      </c>
      <c r="AT198" s="215" t="s">
        <v>132</v>
      </c>
      <c r="AU198" s="215" t="s">
        <v>78</v>
      </c>
      <c r="AY198" s="16" t="s">
        <v>131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6" t="s">
        <v>78</v>
      </c>
      <c r="BK198" s="216">
        <f>ROUND(I198*H198,2)</f>
        <v>0</v>
      </c>
      <c r="BL198" s="16" t="s">
        <v>137</v>
      </c>
      <c r="BM198" s="215" t="s">
        <v>343</v>
      </c>
    </row>
    <row r="199" s="2" customFormat="1">
      <c r="A199" s="37"/>
      <c r="B199" s="38"/>
      <c r="C199" s="39"/>
      <c r="D199" s="217" t="s">
        <v>138</v>
      </c>
      <c r="E199" s="39"/>
      <c r="F199" s="218" t="s">
        <v>344</v>
      </c>
      <c r="G199" s="39"/>
      <c r="H199" s="39"/>
      <c r="I199" s="219"/>
      <c r="J199" s="39"/>
      <c r="K199" s="39"/>
      <c r="L199" s="43"/>
      <c r="M199" s="220"/>
      <c r="N199" s="221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138</v>
      </c>
      <c r="AU199" s="16" t="s">
        <v>78</v>
      </c>
    </row>
    <row r="200" s="2" customFormat="1" ht="24.15" customHeight="1">
      <c r="A200" s="37"/>
      <c r="B200" s="38"/>
      <c r="C200" s="204" t="s">
        <v>236</v>
      </c>
      <c r="D200" s="204" t="s">
        <v>132</v>
      </c>
      <c r="E200" s="205" t="s">
        <v>345</v>
      </c>
      <c r="F200" s="206" t="s">
        <v>346</v>
      </c>
      <c r="G200" s="207" t="s">
        <v>164</v>
      </c>
      <c r="H200" s="208">
        <v>419.60000000000002</v>
      </c>
      <c r="I200" s="209"/>
      <c r="J200" s="210">
        <f>ROUND(I200*H200,2)</f>
        <v>0</v>
      </c>
      <c r="K200" s="206" t="s">
        <v>230</v>
      </c>
      <c r="L200" s="43"/>
      <c r="M200" s="211" t="s">
        <v>19</v>
      </c>
      <c r="N200" s="212" t="s">
        <v>42</v>
      </c>
      <c r="O200" s="83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5" t="s">
        <v>137</v>
      </c>
      <c r="AT200" s="215" t="s">
        <v>132</v>
      </c>
      <c r="AU200" s="215" t="s">
        <v>78</v>
      </c>
      <c r="AY200" s="16" t="s">
        <v>131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6" t="s">
        <v>78</v>
      </c>
      <c r="BK200" s="216">
        <f>ROUND(I200*H200,2)</f>
        <v>0</v>
      </c>
      <c r="BL200" s="16" t="s">
        <v>137</v>
      </c>
      <c r="BM200" s="215" t="s">
        <v>347</v>
      </c>
    </row>
    <row r="201" s="2" customFormat="1">
      <c r="A201" s="37"/>
      <c r="B201" s="38"/>
      <c r="C201" s="39"/>
      <c r="D201" s="217" t="s">
        <v>138</v>
      </c>
      <c r="E201" s="39"/>
      <c r="F201" s="218" t="s">
        <v>348</v>
      </c>
      <c r="G201" s="39"/>
      <c r="H201" s="39"/>
      <c r="I201" s="219"/>
      <c r="J201" s="39"/>
      <c r="K201" s="39"/>
      <c r="L201" s="43"/>
      <c r="M201" s="220"/>
      <c r="N201" s="221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138</v>
      </c>
      <c r="AU201" s="16" t="s">
        <v>78</v>
      </c>
    </row>
    <row r="202" s="11" customFormat="1" ht="25.92" customHeight="1">
      <c r="A202" s="11"/>
      <c r="B202" s="190"/>
      <c r="C202" s="191"/>
      <c r="D202" s="192" t="s">
        <v>70</v>
      </c>
      <c r="E202" s="193" t="s">
        <v>349</v>
      </c>
      <c r="F202" s="193" t="s">
        <v>350</v>
      </c>
      <c r="G202" s="191"/>
      <c r="H202" s="191"/>
      <c r="I202" s="194"/>
      <c r="J202" s="195">
        <f>BK202</f>
        <v>0</v>
      </c>
      <c r="K202" s="191"/>
      <c r="L202" s="196"/>
      <c r="M202" s="197"/>
      <c r="N202" s="198"/>
      <c r="O202" s="198"/>
      <c r="P202" s="199">
        <f>SUM(P203:P212)</f>
        <v>0</v>
      </c>
      <c r="Q202" s="198"/>
      <c r="R202" s="199">
        <f>SUM(R203:R212)</f>
        <v>0</v>
      </c>
      <c r="S202" s="198"/>
      <c r="T202" s="200">
        <f>SUM(T203:T212)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201" t="s">
        <v>80</v>
      </c>
      <c r="AT202" s="202" t="s">
        <v>70</v>
      </c>
      <c r="AU202" s="202" t="s">
        <v>71</v>
      </c>
      <c r="AY202" s="201" t="s">
        <v>131</v>
      </c>
      <c r="BK202" s="203">
        <f>SUM(BK203:BK212)</f>
        <v>0</v>
      </c>
    </row>
    <row r="203" s="2" customFormat="1" ht="37.8" customHeight="1">
      <c r="A203" s="37"/>
      <c r="B203" s="38"/>
      <c r="C203" s="204" t="s">
        <v>351</v>
      </c>
      <c r="D203" s="204" t="s">
        <v>132</v>
      </c>
      <c r="E203" s="205" t="s">
        <v>352</v>
      </c>
      <c r="F203" s="206" t="s">
        <v>353</v>
      </c>
      <c r="G203" s="207" t="s">
        <v>164</v>
      </c>
      <c r="H203" s="208">
        <v>78.5</v>
      </c>
      <c r="I203" s="209"/>
      <c r="J203" s="210">
        <f>ROUND(I203*H203,2)</f>
        <v>0</v>
      </c>
      <c r="K203" s="206" t="s">
        <v>136</v>
      </c>
      <c r="L203" s="43"/>
      <c r="M203" s="211" t="s">
        <v>19</v>
      </c>
      <c r="N203" s="212" t="s">
        <v>42</v>
      </c>
      <c r="O203" s="83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5" t="s">
        <v>165</v>
      </c>
      <c r="AT203" s="215" t="s">
        <v>132</v>
      </c>
      <c r="AU203" s="215" t="s">
        <v>78</v>
      </c>
      <c r="AY203" s="16" t="s">
        <v>131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6" t="s">
        <v>78</v>
      </c>
      <c r="BK203" s="216">
        <f>ROUND(I203*H203,2)</f>
        <v>0</v>
      </c>
      <c r="BL203" s="16" t="s">
        <v>165</v>
      </c>
      <c r="BM203" s="215" t="s">
        <v>279</v>
      </c>
    </row>
    <row r="204" s="2" customFormat="1">
      <c r="A204" s="37"/>
      <c r="B204" s="38"/>
      <c r="C204" s="39"/>
      <c r="D204" s="217" t="s">
        <v>138</v>
      </c>
      <c r="E204" s="39"/>
      <c r="F204" s="218" t="s">
        <v>354</v>
      </c>
      <c r="G204" s="39"/>
      <c r="H204" s="39"/>
      <c r="I204" s="219"/>
      <c r="J204" s="39"/>
      <c r="K204" s="39"/>
      <c r="L204" s="43"/>
      <c r="M204" s="220"/>
      <c r="N204" s="221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138</v>
      </c>
      <c r="AU204" s="16" t="s">
        <v>78</v>
      </c>
    </row>
    <row r="205" s="2" customFormat="1" ht="16.5" customHeight="1">
      <c r="A205" s="37"/>
      <c r="B205" s="38"/>
      <c r="C205" s="204" t="s">
        <v>239</v>
      </c>
      <c r="D205" s="204" t="s">
        <v>132</v>
      </c>
      <c r="E205" s="205" t="s">
        <v>355</v>
      </c>
      <c r="F205" s="206" t="s">
        <v>356</v>
      </c>
      <c r="G205" s="207" t="s">
        <v>164</v>
      </c>
      <c r="H205" s="208">
        <v>12.720000000000001</v>
      </c>
      <c r="I205" s="209"/>
      <c r="J205" s="210">
        <f>ROUND(I205*H205,2)</f>
        <v>0</v>
      </c>
      <c r="K205" s="206" t="s">
        <v>136</v>
      </c>
      <c r="L205" s="43"/>
      <c r="M205" s="211" t="s">
        <v>19</v>
      </c>
      <c r="N205" s="212" t="s">
        <v>42</v>
      </c>
      <c r="O205" s="83"/>
      <c r="P205" s="213">
        <f>O205*H205</f>
        <v>0</v>
      </c>
      <c r="Q205" s="213">
        <v>0</v>
      </c>
      <c r="R205" s="213">
        <f>Q205*H205</f>
        <v>0</v>
      </c>
      <c r="S205" s="213">
        <v>0</v>
      </c>
      <c r="T205" s="21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5" t="s">
        <v>165</v>
      </c>
      <c r="AT205" s="215" t="s">
        <v>132</v>
      </c>
      <c r="AU205" s="215" t="s">
        <v>78</v>
      </c>
      <c r="AY205" s="16" t="s">
        <v>131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6" t="s">
        <v>78</v>
      </c>
      <c r="BK205" s="216">
        <f>ROUND(I205*H205,2)</f>
        <v>0</v>
      </c>
      <c r="BL205" s="16" t="s">
        <v>165</v>
      </c>
      <c r="BM205" s="215" t="s">
        <v>291</v>
      </c>
    </row>
    <row r="206" s="2" customFormat="1">
      <c r="A206" s="37"/>
      <c r="B206" s="38"/>
      <c r="C206" s="39"/>
      <c r="D206" s="217" t="s">
        <v>138</v>
      </c>
      <c r="E206" s="39"/>
      <c r="F206" s="218" t="s">
        <v>357</v>
      </c>
      <c r="G206" s="39"/>
      <c r="H206" s="39"/>
      <c r="I206" s="219"/>
      <c r="J206" s="39"/>
      <c r="K206" s="39"/>
      <c r="L206" s="43"/>
      <c r="M206" s="220"/>
      <c r="N206" s="221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138</v>
      </c>
      <c r="AU206" s="16" t="s">
        <v>78</v>
      </c>
    </row>
    <row r="207" s="2" customFormat="1" ht="21.75" customHeight="1">
      <c r="A207" s="37"/>
      <c r="B207" s="38"/>
      <c r="C207" s="204" t="s">
        <v>358</v>
      </c>
      <c r="D207" s="204" t="s">
        <v>132</v>
      </c>
      <c r="E207" s="205" t="s">
        <v>242</v>
      </c>
      <c r="F207" s="206" t="s">
        <v>243</v>
      </c>
      <c r="G207" s="207" t="s">
        <v>244</v>
      </c>
      <c r="H207" s="208">
        <v>25</v>
      </c>
      <c r="I207" s="209"/>
      <c r="J207" s="210">
        <f>ROUND(I207*H207,2)</f>
        <v>0</v>
      </c>
      <c r="K207" s="206" t="s">
        <v>136</v>
      </c>
      <c r="L207" s="43"/>
      <c r="M207" s="211" t="s">
        <v>19</v>
      </c>
      <c r="N207" s="212" t="s">
        <v>42</v>
      </c>
      <c r="O207" s="83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5" t="s">
        <v>165</v>
      </c>
      <c r="AT207" s="215" t="s">
        <v>132</v>
      </c>
      <c r="AU207" s="215" t="s">
        <v>78</v>
      </c>
      <c r="AY207" s="16" t="s">
        <v>131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6" t="s">
        <v>78</v>
      </c>
      <c r="BK207" s="216">
        <f>ROUND(I207*H207,2)</f>
        <v>0</v>
      </c>
      <c r="BL207" s="16" t="s">
        <v>165</v>
      </c>
      <c r="BM207" s="215" t="s">
        <v>359</v>
      </c>
    </row>
    <row r="208" s="2" customFormat="1" ht="33" customHeight="1">
      <c r="A208" s="37"/>
      <c r="B208" s="38"/>
      <c r="C208" s="204" t="s">
        <v>245</v>
      </c>
      <c r="D208" s="204" t="s">
        <v>132</v>
      </c>
      <c r="E208" s="205" t="s">
        <v>360</v>
      </c>
      <c r="F208" s="206" t="s">
        <v>361</v>
      </c>
      <c r="G208" s="207" t="s">
        <v>164</v>
      </c>
      <c r="H208" s="208">
        <v>91.219999999999999</v>
      </c>
      <c r="I208" s="209"/>
      <c r="J208" s="210">
        <f>ROUND(I208*H208,2)</f>
        <v>0</v>
      </c>
      <c r="K208" s="206" t="s">
        <v>136</v>
      </c>
      <c r="L208" s="43"/>
      <c r="M208" s="211" t="s">
        <v>19</v>
      </c>
      <c r="N208" s="212" t="s">
        <v>42</v>
      </c>
      <c r="O208" s="83"/>
      <c r="P208" s="213">
        <f>O208*H208</f>
        <v>0</v>
      </c>
      <c r="Q208" s="213">
        <v>0</v>
      </c>
      <c r="R208" s="213">
        <f>Q208*H208</f>
        <v>0</v>
      </c>
      <c r="S208" s="213">
        <v>0</v>
      </c>
      <c r="T208" s="214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5" t="s">
        <v>165</v>
      </c>
      <c r="AT208" s="215" t="s">
        <v>132</v>
      </c>
      <c r="AU208" s="215" t="s">
        <v>78</v>
      </c>
      <c r="AY208" s="16" t="s">
        <v>131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6" t="s">
        <v>78</v>
      </c>
      <c r="BK208" s="216">
        <f>ROUND(I208*H208,2)</f>
        <v>0</v>
      </c>
      <c r="BL208" s="16" t="s">
        <v>165</v>
      </c>
      <c r="BM208" s="215" t="s">
        <v>362</v>
      </c>
    </row>
    <row r="209" s="2" customFormat="1">
      <c r="A209" s="37"/>
      <c r="B209" s="38"/>
      <c r="C209" s="39"/>
      <c r="D209" s="217" t="s">
        <v>138</v>
      </c>
      <c r="E209" s="39"/>
      <c r="F209" s="218" t="s">
        <v>363</v>
      </c>
      <c r="G209" s="39"/>
      <c r="H209" s="39"/>
      <c r="I209" s="219"/>
      <c r="J209" s="39"/>
      <c r="K209" s="39"/>
      <c r="L209" s="43"/>
      <c r="M209" s="220"/>
      <c r="N209" s="221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138</v>
      </c>
      <c r="AU209" s="16" t="s">
        <v>78</v>
      </c>
    </row>
    <row r="210" s="2" customFormat="1" ht="24.15" customHeight="1">
      <c r="A210" s="37"/>
      <c r="B210" s="38"/>
      <c r="C210" s="204" t="s">
        <v>364</v>
      </c>
      <c r="D210" s="204" t="s">
        <v>132</v>
      </c>
      <c r="E210" s="205" t="s">
        <v>365</v>
      </c>
      <c r="F210" s="206" t="s">
        <v>366</v>
      </c>
      <c r="G210" s="207" t="s">
        <v>164</v>
      </c>
      <c r="H210" s="208">
        <v>91.219999999999999</v>
      </c>
      <c r="I210" s="209"/>
      <c r="J210" s="210">
        <f>ROUND(I210*H210,2)</f>
        <v>0</v>
      </c>
      <c r="K210" s="206" t="s">
        <v>136</v>
      </c>
      <c r="L210" s="43"/>
      <c r="M210" s="211" t="s">
        <v>19</v>
      </c>
      <c r="N210" s="212" t="s">
        <v>42</v>
      </c>
      <c r="O210" s="83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5" t="s">
        <v>165</v>
      </c>
      <c r="AT210" s="215" t="s">
        <v>132</v>
      </c>
      <c r="AU210" s="215" t="s">
        <v>78</v>
      </c>
      <c r="AY210" s="16" t="s">
        <v>131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6" t="s">
        <v>78</v>
      </c>
      <c r="BK210" s="216">
        <f>ROUND(I210*H210,2)</f>
        <v>0</v>
      </c>
      <c r="BL210" s="16" t="s">
        <v>165</v>
      </c>
      <c r="BM210" s="215" t="s">
        <v>367</v>
      </c>
    </row>
    <row r="211" s="2" customFormat="1">
      <c r="A211" s="37"/>
      <c r="B211" s="38"/>
      <c r="C211" s="39"/>
      <c r="D211" s="217" t="s">
        <v>138</v>
      </c>
      <c r="E211" s="39"/>
      <c r="F211" s="218" t="s">
        <v>368</v>
      </c>
      <c r="G211" s="39"/>
      <c r="H211" s="39"/>
      <c r="I211" s="219"/>
      <c r="J211" s="39"/>
      <c r="K211" s="39"/>
      <c r="L211" s="43"/>
      <c r="M211" s="220"/>
      <c r="N211" s="221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138</v>
      </c>
      <c r="AU211" s="16" t="s">
        <v>78</v>
      </c>
    </row>
    <row r="212" s="2" customFormat="1" ht="21.75" customHeight="1">
      <c r="A212" s="37"/>
      <c r="B212" s="38"/>
      <c r="C212" s="204" t="s">
        <v>250</v>
      </c>
      <c r="D212" s="204" t="s">
        <v>132</v>
      </c>
      <c r="E212" s="205" t="s">
        <v>369</v>
      </c>
      <c r="F212" s="206" t="s">
        <v>370</v>
      </c>
      <c r="G212" s="207" t="s">
        <v>371</v>
      </c>
      <c r="H212" s="223"/>
      <c r="I212" s="209"/>
      <c r="J212" s="210">
        <f>ROUND(I212*H212,2)</f>
        <v>0</v>
      </c>
      <c r="K212" s="206" t="s">
        <v>136</v>
      </c>
      <c r="L212" s="43"/>
      <c r="M212" s="211" t="s">
        <v>19</v>
      </c>
      <c r="N212" s="212" t="s">
        <v>42</v>
      </c>
      <c r="O212" s="83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5" t="s">
        <v>165</v>
      </c>
      <c r="AT212" s="215" t="s">
        <v>132</v>
      </c>
      <c r="AU212" s="215" t="s">
        <v>78</v>
      </c>
      <c r="AY212" s="16" t="s">
        <v>131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6" t="s">
        <v>78</v>
      </c>
      <c r="BK212" s="216">
        <f>ROUND(I212*H212,2)</f>
        <v>0</v>
      </c>
      <c r="BL212" s="16" t="s">
        <v>165</v>
      </c>
      <c r="BM212" s="215" t="s">
        <v>372</v>
      </c>
    </row>
    <row r="213" s="11" customFormat="1" ht="25.92" customHeight="1">
      <c r="A213" s="11"/>
      <c r="B213" s="190"/>
      <c r="C213" s="191"/>
      <c r="D213" s="192" t="s">
        <v>70</v>
      </c>
      <c r="E213" s="193" t="s">
        <v>373</v>
      </c>
      <c r="F213" s="193" t="s">
        <v>374</v>
      </c>
      <c r="G213" s="191"/>
      <c r="H213" s="191"/>
      <c r="I213" s="194"/>
      <c r="J213" s="195">
        <f>BK213</f>
        <v>0</v>
      </c>
      <c r="K213" s="191"/>
      <c r="L213" s="196"/>
      <c r="M213" s="197"/>
      <c r="N213" s="198"/>
      <c r="O213" s="198"/>
      <c r="P213" s="199">
        <f>P214</f>
        <v>0</v>
      </c>
      <c r="Q213" s="198"/>
      <c r="R213" s="199">
        <f>R214</f>
        <v>0</v>
      </c>
      <c r="S213" s="198"/>
      <c r="T213" s="200">
        <f>T214</f>
        <v>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R213" s="201" t="s">
        <v>80</v>
      </c>
      <c r="AT213" s="202" t="s">
        <v>70</v>
      </c>
      <c r="AU213" s="202" t="s">
        <v>71</v>
      </c>
      <c r="AY213" s="201" t="s">
        <v>131</v>
      </c>
      <c r="BK213" s="203">
        <f>BK214</f>
        <v>0</v>
      </c>
    </row>
    <row r="214" s="2" customFormat="1" ht="44.25" customHeight="1">
      <c r="A214" s="37"/>
      <c r="B214" s="38"/>
      <c r="C214" s="204" t="s">
        <v>375</v>
      </c>
      <c r="D214" s="204" t="s">
        <v>132</v>
      </c>
      <c r="E214" s="205" t="s">
        <v>376</v>
      </c>
      <c r="F214" s="206" t="s">
        <v>377</v>
      </c>
      <c r="G214" s="207" t="s">
        <v>244</v>
      </c>
      <c r="H214" s="208">
        <v>80</v>
      </c>
      <c r="I214" s="209"/>
      <c r="J214" s="210">
        <f>ROUND(I214*H214,2)</f>
        <v>0</v>
      </c>
      <c r="K214" s="206" t="s">
        <v>136</v>
      </c>
      <c r="L214" s="43"/>
      <c r="M214" s="211" t="s">
        <v>19</v>
      </c>
      <c r="N214" s="212" t="s">
        <v>42</v>
      </c>
      <c r="O214" s="83"/>
      <c r="P214" s="213">
        <f>O214*H214</f>
        <v>0</v>
      </c>
      <c r="Q214" s="213">
        <v>0</v>
      </c>
      <c r="R214" s="213">
        <f>Q214*H214</f>
        <v>0</v>
      </c>
      <c r="S214" s="213">
        <v>0</v>
      </c>
      <c r="T214" s="214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5" t="s">
        <v>165</v>
      </c>
      <c r="AT214" s="215" t="s">
        <v>132</v>
      </c>
      <c r="AU214" s="215" t="s">
        <v>78</v>
      </c>
      <c r="AY214" s="16" t="s">
        <v>131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6" t="s">
        <v>78</v>
      </c>
      <c r="BK214" s="216">
        <f>ROUND(I214*H214,2)</f>
        <v>0</v>
      </c>
      <c r="BL214" s="16" t="s">
        <v>165</v>
      </c>
      <c r="BM214" s="215" t="s">
        <v>378</v>
      </c>
    </row>
    <row r="215" s="11" customFormat="1" ht="25.92" customHeight="1">
      <c r="A215" s="11"/>
      <c r="B215" s="190"/>
      <c r="C215" s="191"/>
      <c r="D215" s="192" t="s">
        <v>70</v>
      </c>
      <c r="E215" s="193" t="s">
        <v>379</v>
      </c>
      <c r="F215" s="193" t="s">
        <v>380</v>
      </c>
      <c r="G215" s="191"/>
      <c r="H215" s="191"/>
      <c r="I215" s="194"/>
      <c r="J215" s="195">
        <f>BK215</f>
        <v>0</v>
      </c>
      <c r="K215" s="191"/>
      <c r="L215" s="196"/>
      <c r="M215" s="197"/>
      <c r="N215" s="198"/>
      <c r="O215" s="198"/>
      <c r="P215" s="199">
        <f>SUM(P216:P222)</f>
        <v>0</v>
      </c>
      <c r="Q215" s="198"/>
      <c r="R215" s="199">
        <f>SUM(R216:R222)</f>
        <v>0</v>
      </c>
      <c r="S215" s="198"/>
      <c r="T215" s="200">
        <f>SUM(T216:T222)</f>
        <v>0</v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R215" s="201" t="s">
        <v>80</v>
      </c>
      <c r="AT215" s="202" t="s">
        <v>70</v>
      </c>
      <c r="AU215" s="202" t="s">
        <v>71</v>
      </c>
      <c r="AY215" s="201" t="s">
        <v>131</v>
      </c>
      <c r="BK215" s="203">
        <f>SUM(BK216:BK222)</f>
        <v>0</v>
      </c>
    </row>
    <row r="216" s="2" customFormat="1" ht="16.5" customHeight="1">
      <c r="A216" s="37"/>
      <c r="B216" s="38"/>
      <c r="C216" s="204" t="s">
        <v>256</v>
      </c>
      <c r="D216" s="204" t="s">
        <v>132</v>
      </c>
      <c r="E216" s="205" t="s">
        <v>381</v>
      </c>
      <c r="F216" s="206" t="s">
        <v>382</v>
      </c>
      <c r="G216" s="207" t="s">
        <v>164</v>
      </c>
      <c r="H216" s="208">
        <v>138.59999999999999</v>
      </c>
      <c r="I216" s="209"/>
      <c r="J216" s="210">
        <f>ROUND(I216*H216,2)</f>
        <v>0</v>
      </c>
      <c r="K216" s="206" t="s">
        <v>136</v>
      </c>
      <c r="L216" s="43"/>
      <c r="M216" s="211" t="s">
        <v>19</v>
      </c>
      <c r="N216" s="212" t="s">
        <v>42</v>
      </c>
      <c r="O216" s="83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5" t="s">
        <v>165</v>
      </c>
      <c r="AT216" s="215" t="s">
        <v>132</v>
      </c>
      <c r="AU216" s="215" t="s">
        <v>78</v>
      </c>
      <c r="AY216" s="16" t="s">
        <v>131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6" t="s">
        <v>78</v>
      </c>
      <c r="BK216" s="216">
        <f>ROUND(I216*H216,2)</f>
        <v>0</v>
      </c>
      <c r="BL216" s="16" t="s">
        <v>165</v>
      </c>
      <c r="BM216" s="215" t="s">
        <v>383</v>
      </c>
    </row>
    <row r="217" s="2" customFormat="1">
      <c r="A217" s="37"/>
      <c r="B217" s="38"/>
      <c r="C217" s="39"/>
      <c r="D217" s="217" t="s">
        <v>138</v>
      </c>
      <c r="E217" s="39"/>
      <c r="F217" s="218" t="s">
        <v>384</v>
      </c>
      <c r="G217" s="39"/>
      <c r="H217" s="39"/>
      <c r="I217" s="219"/>
      <c r="J217" s="39"/>
      <c r="K217" s="39"/>
      <c r="L217" s="43"/>
      <c r="M217" s="220"/>
      <c r="N217" s="221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138</v>
      </c>
      <c r="AU217" s="16" t="s">
        <v>78</v>
      </c>
    </row>
    <row r="218" s="2" customFormat="1" ht="33" customHeight="1">
      <c r="A218" s="37"/>
      <c r="B218" s="38"/>
      <c r="C218" s="204" t="s">
        <v>385</v>
      </c>
      <c r="D218" s="204" t="s">
        <v>132</v>
      </c>
      <c r="E218" s="205" t="s">
        <v>386</v>
      </c>
      <c r="F218" s="206" t="s">
        <v>387</v>
      </c>
      <c r="G218" s="207" t="s">
        <v>249</v>
      </c>
      <c r="H218" s="208">
        <v>20</v>
      </c>
      <c r="I218" s="209"/>
      <c r="J218" s="210">
        <f>ROUND(I218*H218,2)</f>
        <v>0</v>
      </c>
      <c r="K218" s="206" t="s">
        <v>136</v>
      </c>
      <c r="L218" s="43"/>
      <c r="M218" s="211" t="s">
        <v>19</v>
      </c>
      <c r="N218" s="212" t="s">
        <v>42</v>
      </c>
      <c r="O218" s="83"/>
      <c r="P218" s="213">
        <f>O218*H218</f>
        <v>0</v>
      </c>
      <c r="Q218" s="213">
        <v>0</v>
      </c>
      <c r="R218" s="213">
        <f>Q218*H218</f>
        <v>0</v>
      </c>
      <c r="S218" s="213">
        <v>0</v>
      </c>
      <c r="T218" s="214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5" t="s">
        <v>165</v>
      </c>
      <c r="AT218" s="215" t="s">
        <v>132</v>
      </c>
      <c r="AU218" s="215" t="s">
        <v>78</v>
      </c>
      <c r="AY218" s="16" t="s">
        <v>131</v>
      </c>
      <c r="BE218" s="216">
        <f>IF(N218="základní",J218,0)</f>
        <v>0</v>
      </c>
      <c r="BF218" s="216">
        <f>IF(N218="snížená",J218,0)</f>
        <v>0</v>
      </c>
      <c r="BG218" s="216">
        <f>IF(N218="zákl. přenesená",J218,0)</f>
        <v>0</v>
      </c>
      <c r="BH218" s="216">
        <f>IF(N218="sníž. přenesená",J218,0)</f>
        <v>0</v>
      </c>
      <c r="BI218" s="216">
        <f>IF(N218="nulová",J218,0)</f>
        <v>0</v>
      </c>
      <c r="BJ218" s="16" t="s">
        <v>78</v>
      </c>
      <c r="BK218" s="216">
        <f>ROUND(I218*H218,2)</f>
        <v>0</v>
      </c>
      <c r="BL218" s="16" t="s">
        <v>165</v>
      </c>
      <c r="BM218" s="215" t="s">
        <v>388</v>
      </c>
    </row>
    <row r="219" s="2" customFormat="1" ht="24.15" customHeight="1">
      <c r="A219" s="37"/>
      <c r="B219" s="38"/>
      <c r="C219" s="204" t="s">
        <v>259</v>
      </c>
      <c r="D219" s="204" t="s">
        <v>132</v>
      </c>
      <c r="E219" s="205" t="s">
        <v>389</v>
      </c>
      <c r="F219" s="206" t="s">
        <v>390</v>
      </c>
      <c r="G219" s="207" t="s">
        <v>164</v>
      </c>
      <c r="H219" s="208">
        <v>138.59999999999999</v>
      </c>
      <c r="I219" s="209"/>
      <c r="J219" s="210">
        <f>ROUND(I219*H219,2)</f>
        <v>0</v>
      </c>
      <c r="K219" s="206" t="s">
        <v>136</v>
      </c>
      <c r="L219" s="43"/>
      <c r="M219" s="211" t="s">
        <v>19</v>
      </c>
      <c r="N219" s="212" t="s">
        <v>42</v>
      </c>
      <c r="O219" s="83"/>
      <c r="P219" s="213">
        <f>O219*H219</f>
        <v>0</v>
      </c>
      <c r="Q219" s="213">
        <v>0</v>
      </c>
      <c r="R219" s="213">
        <f>Q219*H219</f>
        <v>0</v>
      </c>
      <c r="S219" s="213">
        <v>0</v>
      </c>
      <c r="T219" s="214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5" t="s">
        <v>165</v>
      </c>
      <c r="AT219" s="215" t="s">
        <v>132</v>
      </c>
      <c r="AU219" s="215" t="s">
        <v>78</v>
      </c>
      <c r="AY219" s="16" t="s">
        <v>131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6" t="s">
        <v>78</v>
      </c>
      <c r="BK219" s="216">
        <f>ROUND(I219*H219,2)</f>
        <v>0</v>
      </c>
      <c r="BL219" s="16" t="s">
        <v>165</v>
      </c>
      <c r="BM219" s="215" t="s">
        <v>391</v>
      </c>
    </row>
    <row r="220" s="2" customFormat="1">
      <c r="A220" s="37"/>
      <c r="B220" s="38"/>
      <c r="C220" s="39"/>
      <c r="D220" s="217" t="s">
        <v>138</v>
      </c>
      <c r="E220" s="39"/>
      <c r="F220" s="218" t="s">
        <v>392</v>
      </c>
      <c r="G220" s="39"/>
      <c r="H220" s="39"/>
      <c r="I220" s="219"/>
      <c r="J220" s="39"/>
      <c r="K220" s="39"/>
      <c r="L220" s="43"/>
      <c r="M220" s="220"/>
      <c r="N220" s="221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138</v>
      </c>
      <c r="AU220" s="16" t="s">
        <v>78</v>
      </c>
    </row>
    <row r="221" s="2" customFormat="1" ht="16.5" customHeight="1">
      <c r="A221" s="37"/>
      <c r="B221" s="38"/>
      <c r="C221" s="204" t="s">
        <v>393</v>
      </c>
      <c r="D221" s="204" t="s">
        <v>132</v>
      </c>
      <c r="E221" s="205" t="s">
        <v>394</v>
      </c>
      <c r="F221" s="206" t="s">
        <v>395</v>
      </c>
      <c r="G221" s="207" t="s">
        <v>164</v>
      </c>
      <c r="H221" s="208">
        <v>148.5</v>
      </c>
      <c r="I221" s="209"/>
      <c r="J221" s="210">
        <f>ROUND(I221*H221,2)</f>
        <v>0</v>
      </c>
      <c r="K221" s="206" t="s">
        <v>136</v>
      </c>
      <c r="L221" s="43"/>
      <c r="M221" s="211" t="s">
        <v>19</v>
      </c>
      <c r="N221" s="212" t="s">
        <v>42</v>
      </c>
      <c r="O221" s="83"/>
      <c r="P221" s="213">
        <f>O221*H221</f>
        <v>0</v>
      </c>
      <c r="Q221" s="213">
        <v>0</v>
      </c>
      <c r="R221" s="213">
        <f>Q221*H221</f>
        <v>0</v>
      </c>
      <c r="S221" s="213">
        <v>0</v>
      </c>
      <c r="T221" s="214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5" t="s">
        <v>165</v>
      </c>
      <c r="AT221" s="215" t="s">
        <v>132</v>
      </c>
      <c r="AU221" s="215" t="s">
        <v>78</v>
      </c>
      <c r="AY221" s="16" t="s">
        <v>131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6" t="s">
        <v>78</v>
      </c>
      <c r="BK221" s="216">
        <f>ROUND(I221*H221,2)</f>
        <v>0</v>
      </c>
      <c r="BL221" s="16" t="s">
        <v>165</v>
      </c>
      <c r="BM221" s="215" t="s">
        <v>396</v>
      </c>
    </row>
    <row r="222" s="2" customFormat="1">
      <c r="A222" s="37"/>
      <c r="B222" s="38"/>
      <c r="C222" s="39"/>
      <c r="D222" s="217" t="s">
        <v>138</v>
      </c>
      <c r="E222" s="39"/>
      <c r="F222" s="218" t="s">
        <v>397</v>
      </c>
      <c r="G222" s="39"/>
      <c r="H222" s="39"/>
      <c r="I222" s="219"/>
      <c r="J222" s="39"/>
      <c r="K222" s="39"/>
      <c r="L222" s="43"/>
      <c r="M222" s="220"/>
      <c r="N222" s="221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138</v>
      </c>
      <c r="AU222" s="16" t="s">
        <v>78</v>
      </c>
    </row>
    <row r="223" s="11" customFormat="1" ht="25.92" customHeight="1">
      <c r="A223" s="11"/>
      <c r="B223" s="190"/>
      <c r="C223" s="191"/>
      <c r="D223" s="192" t="s">
        <v>70</v>
      </c>
      <c r="E223" s="193" t="s">
        <v>398</v>
      </c>
      <c r="F223" s="193" t="s">
        <v>399</v>
      </c>
      <c r="G223" s="191"/>
      <c r="H223" s="191"/>
      <c r="I223" s="194"/>
      <c r="J223" s="195">
        <f>BK223</f>
        <v>0</v>
      </c>
      <c r="K223" s="191"/>
      <c r="L223" s="196"/>
      <c r="M223" s="197"/>
      <c r="N223" s="198"/>
      <c r="O223" s="198"/>
      <c r="P223" s="199">
        <f>SUM(P224:P227)</f>
        <v>0</v>
      </c>
      <c r="Q223" s="198"/>
      <c r="R223" s="199">
        <f>SUM(R224:R227)</f>
        <v>0</v>
      </c>
      <c r="S223" s="198"/>
      <c r="T223" s="200">
        <f>SUM(T224:T227)</f>
        <v>0</v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R223" s="201" t="s">
        <v>80</v>
      </c>
      <c r="AT223" s="202" t="s">
        <v>70</v>
      </c>
      <c r="AU223" s="202" t="s">
        <v>71</v>
      </c>
      <c r="AY223" s="201" t="s">
        <v>131</v>
      </c>
      <c r="BK223" s="203">
        <f>SUM(BK224:BK227)</f>
        <v>0</v>
      </c>
    </row>
    <row r="224" s="2" customFormat="1" ht="16.5" customHeight="1">
      <c r="A224" s="37"/>
      <c r="B224" s="38"/>
      <c r="C224" s="204" t="s">
        <v>265</v>
      </c>
      <c r="D224" s="204" t="s">
        <v>132</v>
      </c>
      <c r="E224" s="205" t="s">
        <v>400</v>
      </c>
      <c r="F224" s="206" t="s">
        <v>401</v>
      </c>
      <c r="G224" s="207" t="s">
        <v>170</v>
      </c>
      <c r="H224" s="208">
        <v>429.69999999999999</v>
      </c>
      <c r="I224" s="209"/>
      <c r="J224" s="210">
        <f>ROUND(I224*H224,2)</f>
        <v>0</v>
      </c>
      <c r="K224" s="206" t="s">
        <v>136</v>
      </c>
      <c r="L224" s="43"/>
      <c r="M224" s="211" t="s">
        <v>19</v>
      </c>
      <c r="N224" s="212" t="s">
        <v>42</v>
      </c>
      <c r="O224" s="83"/>
      <c r="P224" s="213">
        <f>O224*H224</f>
        <v>0</v>
      </c>
      <c r="Q224" s="213">
        <v>0</v>
      </c>
      <c r="R224" s="213">
        <f>Q224*H224</f>
        <v>0</v>
      </c>
      <c r="S224" s="213">
        <v>0</v>
      </c>
      <c r="T224" s="214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5" t="s">
        <v>165</v>
      </c>
      <c r="AT224" s="215" t="s">
        <v>132</v>
      </c>
      <c r="AU224" s="215" t="s">
        <v>78</v>
      </c>
      <c r="AY224" s="16" t="s">
        <v>131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6" t="s">
        <v>78</v>
      </c>
      <c r="BK224" s="216">
        <f>ROUND(I224*H224,2)</f>
        <v>0</v>
      </c>
      <c r="BL224" s="16" t="s">
        <v>165</v>
      </c>
      <c r="BM224" s="215" t="s">
        <v>402</v>
      </c>
    </row>
    <row r="225" s="2" customFormat="1">
      <c r="A225" s="37"/>
      <c r="B225" s="38"/>
      <c r="C225" s="39"/>
      <c r="D225" s="217" t="s">
        <v>138</v>
      </c>
      <c r="E225" s="39"/>
      <c r="F225" s="218" t="s">
        <v>232</v>
      </c>
      <c r="G225" s="39"/>
      <c r="H225" s="39"/>
      <c r="I225" s="219"/>
      <c r="J225" s="39"/>
      <c r="K225" s="39"/>
      <c r="L225" s="43"/>
      <c r="M225" s="220"/>
      <c r="N225" s="221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138</v>
      </c>
      <c r="AU225" s="16" t="s">
        <v>78</v>
      </c>
    </row>
    <row r="226" s="2" customFormat="1" ht="16.5" customHeight="1">
      <c r="A226" s="37"/>
      <c r="B226" s="38"/>
      <c r="C226" s="204" t="s">
        <v>403</v>
      </c>
      <c r="D226" s="204" t="s">
        <v>132</v>
      </c>
      <c r="E226" s="205" t="s">
        <v>404</v>
      </c>
      <c r="F226" s="206" t="s">
        <v>405</v>
      </c>
      <c r="G226" s="207" t="s">
        <v>164</v>
      </c>
      <c r="H226" s="208">
        <v>42.969999999999999</v>
      </c>
      <c r="I226" s="209"/>
      <c r="J226" s="210">
        <f>ROUND(I226*H226,2)</f>
        <v>0</v>
      </c>
      <c r="K226" s="206" t="s">
        <v>136</v>
      </c>
      <c r="L226" s="43"/>
      <c r="M226" s="211" t="s">
        <v>19</v>
      </c>
      <c r="N226" s="212" t="s">
        <v>42</v>
      </c>
      <c r="O226" s="83"/>
      <c r="P226" s="213">
        <f>O226*H226</f>
        <v>0</v>
      </c>
      <c r="Q226" s="213">
        <v>0</v>
      </c>
      <c r="R226" s="213">
        <f>Q226*H226</f>
        <v>0</v>
      </c>
      <c r="S226" s="213">
        <v>0</v>
      </c>
      <c r="T226" s="214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5" t="s">
        <v>165</v>
      </c>
      <c r="AT226" s="215" t="s">
        <v>132</v>
      </c>
      <c r="AU226" s="215" t="s">
        <v>78</v>
      </c>
      <c r="AY226" s="16" t="s">
        <v>131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6" t="s">
        <v>78</v>
      </c>
      <c r="BK226" s="216">
        <f>ROUND(I226*H226,2)</f>
        <v>0</v>
      </c>
      <c r="BL226" s="16" t="s">
        <v>165</v>
      </c>
      <c r="BM226" s="215" t="s">
        <v>406</v>
      </c>
    </row>
    <row r="227" s="2" customFormat="1">
      <c r="A227" s="37"/>
      <c r="B227" s="38"/>
      <c r="C227" s="39"/>
      <c r="D227" s="217" t="s">
        <v>138</v>
      </c>
      <c r="E227" s="39"/>
      <c r="F227" s="218" t="s">
        <v>407</v>
      </c>
      <c r="G227" s="39"/>
      <c r="H227" s="39"/>
      <c r="I227" s="219"/>
      <c r="J227" s="39"/>
      <c r="K227" s="39"/>
      <c r="L227" s="43"/>
      <c r="M227" s="220"/>
      <c r="N227" s="221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138</v>
      </c>
      <c r="AU227" s="16" t="s">
        <v>78</v>
      </c>
    </row>
    <row r="228" s="11" customFormat="1" ht="25.92" customHeight="1">
      <c r="A228" s="11"/>
      <c r="B228" s="190"/>
      <c r="C228" s="191"/>
      <c r="D228" s="192" t="s">
        <v>70</v>
      </c>
      <c r="E228" s="193" t="s">
        <v>408</v>
      </c>
      <c r="F228" s="193" t="s">
        <v>409</v>
      </c>
      <c r="G228" s="191"/>
      <c r="H228" s="191"/>
      <c r="I228" s="194"/>
      <c r="J228" s="195">
        <f>BK228</f>
        <v>0</v>
      </c>
      <c r="K228" s="191"/>
      <c r="L228" s="196"/>
      <c r="M228" s="197"/>
      <c r="N228" s="198"/>
      <c r="O228" s="198"/>
      <c r="P228" s="199">
        <f>SUM(P229:P245)</f>
        <v>0</v>
      </c>
      <c r="Q228" s="198"/>
      <c r="R228" s="199">
        <f>SUM(R229:R245)</f>
        <v>0</v>
      </c>
      <c r="S228" s="198"/>
      <c r="T228" s="200">
        <f>SUM(T229:T245)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201" t="s">
        <v>78</v>
      </c>
      <c r="AT228" s="202" t="s">
        <v>70</v>
      </c>
      <c r="AU228" s="202" t="s">
        <v>71</v>
      </c>
      <c r="AY228" s="201" t="s">
        <v>131</v>
      </c>
      <c r="BK228" s="203">
        <f>SUM(BK229:BK245)</f>
        <v>0</v>
      </c>
    </row>
    <row r="229" s="2" customFormat="1" ht="16.5" customHeight="1">
      <c r="A229" s="37"/>
      <c r="B229" s="38"/>
      <c r="C229" s="204" t="s">
        <v>268</v>
      </c>
      <c r="D229" s="204" t="s">
        <v>132</v>
      </c>
      <c r="E229" s="205" t="s">
        <v>410</v>
      </c>
      <c r="F229" s="206" t="s">
        <v>411</v>
      </c>
      <c r="G229" s="207" t="s">
        <v>164</v>
      </c>
      <c r="H229" s="208">
        <v>7.5250000000000004</v>
      </c>
      <c r="I229" s="209"/>
      <c r="J229" s="210">
        <f>ROUND(I229*H229,2)</f>
        <v>0</v>
      </c>
      <c r="K229" s="206" t="s">
        <v>136</v>
      </c>
      <c r="L229" s="43"/>
      <c r="M229" s="211" t="s">
        <v>19</v>
      </c>
      <c r="N229" s="212" t="s">
        <v>42</v>
      </c>
      <c r="O229" s="83"/>
      <c r="P229" s="213">
        <f>O229*H229</f>
        <v>0</v>
      </c>
      <c r="Q229" s="213">
        <v>0</v>
      </c>
      <c r="R229" s="213">
        <f>Q229*H229</f>
        <v>0</v>
      </c>
      <c r="S229" s="213">
        <v>0</v>
      </c>
      <c r="T229" s="214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5" t="s">
        <v>137</v>
      </c>
      <c r="AT229" s="215" t="s">
        <v>132</v>
      </c>
      <c r="AU229" s="215" t="s">
        <v>78</v>
      </c>
      <c r="AY229" s="16" t="s">
        <v>131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6" t="s">
        <v>78</v>
      </c>
      <c r="BK229" s="216">
        <f>ROUND(I229*H229,2)</f>
        <v>0</v>
      </c>
      <c r="BL229" s="16" t="s">
        <v>137</v>
      </c>
      <c r="BM229" s="215" t="s">
        <v>412</v>
      </c>
    </row>
    <row r="230" s="2" customFormat="1">
      <c r="A230" s="37"/>
      <c r="B230" s="38"/>
      <c r="C230" s="39"/>
      <c r="D230" s="217" t="s">
        <v>138</v>
      </c>
      <c r="E230" s="39"/>
      <c r="F230" s="218" t="s">
        <v>413</v>
      </c>
      <c r="G230" s="39"/>
      <c r="H230" s="39"/>
      <c r="I230" s="219"/>
      <c r="J230" s="39"/>
      <c r="K230" s="39"/>
      <c r="L230" s="43"/>
      <c r="M230" s="220"/>
      <c r="N230" s="221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138</v>
      </c>
      <c r="AU230" s="16" t="s">
        <v>78</v>
      </c>
    </row>
    <row r="231" s="2" customFormat="1" ht="24.15" customHeight="1">
      <c r="A231" s="37"/>
      <c r="B231" s="38"/>
      <c r="C231" s="204" t="s">
        <v>192</v>
      </c>
      <c r="D231" s="204" t="s">
        <v>132</v>
      </c>
      <c r="E231" s="205" t="s">
        <v>414</v>
      </c>
      <c r="F231" s="206" t="s">
        <v>415</v>
      </c>
      <c r="G231" s="207" t="s">
        <v>164</v>
      </c>
      <c r="H231" s="208">
        <v>7.5250000000000004</v>
      </c>
      <c r="I231" s="209"/>
      <c r="J231" s="210">
        <f>ROUND(I231*H231,2)</f>
        <v>0</v>
      </c>
      <c r="K231" s="206" t="s">
        <v>136</v>
      </c>
      <c r="L231" s="43"/>
      <c r="M231" s="211" t="s">
        <v>19</v>
      </c>
      <c r="N231" s="212" t="s">
        <v>42</v>
      </c>
      <c r="O231" s="83"/>
      <c r="P231" s="213">
        <f>O231*H231</f>
        <v>0</v>
      </c>
      <c r="Q231" s="213">
        <v>0</v>
      </c>
      <c r="R231" s="213">
        <f>Q231*H231</f>
        <v>0</v>
      </c>
      <c r="S231" s="213">
        <v>0</v>
      </c>
      <c r="T231" s="214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5" t="s">
        <v>137</v>
      </c>
      <c r="AT231" s="215" t="s">
        <v>132</v>
      </c>
      <c r="AU231" s="215" t="s">
        <v>78</v>
      </c>
      <c r="AY231" s="16" t="s">
        <v>131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6" t="s">
        <v>78</v>
      </c>
      <c r="BK231" s="216">
        <f>ROUND(I231*H231,2)</f>
        <v>0</v>
      </c>
      <c r="BL231" s="16" t="s">
        <v>137</v>
      </c>
      <c r="BM231" s="215" t="s">
        <v>416</v>
      </c>
    </row>
    <row r="232" s="2" customFormat="1">
      <c r="A232" s="37"/>
      <c r="B232" s="38"/>
      <c r="C232" s="39"/>
      <c r="D232" s="217" t="s">
        <v>138</v>
      </c>
      <c r="E232" s="39"/>
      <c r="F232" s="218" t="s">
        <v>413</v>
      </c>
      <c r="G232" s="39"/>
      <c r="H232" s="39"/>
      <c r="I232" s="219"/>
      <c r="J232" s="39"/>
      <c r="K232" s="39"/>
      <c r="L232" s="43"/>
      <c r="M232" s="220"/>
      <c r="N232" s="221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138</v>
      </c>
      <c r="AU232" s="16" t="s">
        <v>78</v>
      </c>
    </row>
    <row r="233" s="2" customFormat="1" ht="24.15" customHeight="1">
      <c r="A233" s="37"/>
      <c r="B233" s="38"/>
      <c r="C233" s="204" t="s">
        <v>273</v>
      </c>
      <c r="D233" s="204" t="s">
        <v>132</v>
      </c>
      <c r="E233" s="205" t="s">
        <v>417</v>
      </c>
      <c r="F233" s="206" t="s">
        <v>418</v>
      </c>
      <c r="G233" s="207" t="s">
        <v>244</v>
      </c>
      <c r="H233" s="208">
        <v>8</v>
      </c>
      <c r="I233" s="209"/>
      <c r="J233" s="210">
        <f>ROUND(I233*H233,2)</f>
        <v>0</v>
      </c>
      <c r="K233" s="206" t="s">
        <v>136</v>
      </c>
      <c r="L233" s="43"/>
      <c r="M233" s="211" t="s">
        <v>19</v>
      </c>
      <c r="N233" s="212" t="s">
        <v>42</v>
      </c>
      <c r="O233" s="83"/>
      <c r="P233" s="213">
        <f>O233*H233</f>
        <v>0</v>
      </c>
      <c r="Q233" s="213">
        <v>0</v>
      </c>
      <c r="R233" s="213">
        <f>Q233*H233</f>
        <v>0</v>
      </c>
      <c r="S233" s="213">
        <v>0</v>
      </c>
      <c r="T233" s="214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5" t="s">
        <v>137</v>
      </c>
      <c r="AT233" s="215" t="s">
        <v>132</v>
      </c>
      <c r="AU233" s="215" t="s">
        <v>78</v>
      </c>
      <c r="AY233" s="16" t="s">
        <v>131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6" t="s">
        <v>78</v>
      </c>
      <c r="BK233" s="216">
        <f>ROUND(I233*H233,2)</f>
        <v>0</v>
      </c>
      <c r="BL233" s="16" t="s">
        <v>137</v>
      </c>
      <c r="BM233" s="215" t="s">
        <v>419</v>
      </c>
    </row>
    <row r="234" s="2" customFormat="1" ht="24.15" customHeight="1">
      <c r="A234" s="37"/>
      <c r="B234" s="38"/>
      <c r="C234" s="204" t="s">
        <v>420</v>
      </c>
      <c r="D234" s="204" t="s">
        <v>132</v>
      </c>
      <c r="E234" s="205" t="s">
        <v>421</v>
      </c>
      <c r="F234" s="206" t="s">
        <v>422</v>
      </c>
      <c r="G234" s="207" t="s">
        <v>423</v>
      </c>
      <c r="H234" s="208">
        <v>1</v>
      </c>
      <c r="I234" s="209"/>
      <c r="J234" s="210">
        <f>ROUND(I234*H234,2)</f>
        <v>0</v>
      </c>
      <c r="K234" s="206" t="s">
        <v>230</v>
      </c>
      <c r="L234" s="43"/>
      <c r="M234" s="211" t="s">
        <v>19</v>
      </c>
      <c r="N234" s="212" t="s">
        <v>42</v>
      </c>
      <c r="O234" s="83"/>
      <c r="P234" s="213">
        <f>O234*H234</f>
        <v>0</v>
      </c>
      <c r="Q234" s="213">
        <v>0</v>
      </c>
      <c r="R234" s="213">
        <f>Q234*H234</f>
        <v>0</v>
      </c>
      <c r="S234" s="213">
        <v>0</v>
      </c>
      <c r="T234" s="214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15" t="s">
        <v>137</v>
      </c>
      <c r="AT234" s="215" t="s">
        <v>132</v>
      </c>
      <c r="AU234" s="215" t="s">
        <v>78</v>
      </c>
      <c r="AY234" s="16" t="s">
        <v>131</v>
      </c>
      <c r="BE234" s="216">
        <f>IF(N234="základní",J234,0)</f>
        <v>0</v>
      </c>
      <c r="BF234" s="216">
        <f>IF(N234="snížená",J234,0)</f>
        <v>0</v>
      </c>
      <c r="BG234" s="216">
        <f>IF(N234="zákl. přenesená",J234,0)</f>
        <v>0</v>
      </c>
      <c r="BH234" s="216">
        <f>IF(N234="sníž. přenesená",J234,0)</f>
        <v>0</v>
      </c>
      <c r="BI234" s="216">
        <f>IF(N234="nulová",J234,0)</f>
        <v>0</v>
      </c>
      <c r="BJ234" s="16" t="s">
        <v>78</v>
      </c>
      <c r="BK234" s="216">
        <f>ROUND(I234*H234,2)</f>
        <v>0</v>
      </c>
      <c r="BL234" s="16" t="s">
        <v>137</v>
      </c>
      <c r="BM234" s="215" t="s">
        <v>424</v>
      </c>
    </row>
    <row r="235" s="2" customFormat="1">
      <c r="A235" s="37"/>
      <c r="B235" s="38"/>
      <c r="C235" s="39"/>
      <c r="D235" s="217" t="s">
        <v>138</v>
      </c>
      <c r="E235" s="39"/>
      <c r="F235" s="218" t="s">
        <v>425</v>
      </c>
      <c r="G235" s="39"/>
      <c r="H235" s="39"/>
      <c r="I235" s="219"/>
      <c r="J235" s="39"/>
      <c r="K235" s="39"/>
      <c r="L235" s="43"/>
      <c r="M235" s="220"/>
      <c r="N235" s="221"/>
      <c r="O235" s="83"/>
      <c r="P235" s="83"/>
      <c r="Q235" s="83"/>
      <c r="R235" s="83"/>
      <c r="S235" s="83"/>
      <c r="T235" s="84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138</v>
      </c>
      <c r="AU235" s="16" t="s">
        <v>78</v>
      </c>
    </row>
    <row r="236" s="2" customFormat="1" ht="24.15" customHeight="1">
      <c r="A236" s="37"/>
      <c r="B236" s="38"/>
      <c r="C236" s="204" t="s">
        <v>277</v>
      </c>
      <c r="D236" s="204" t="s">
        <v>132</v>
      </c>
      <c r="E236" s="205" t="s">
        <v>426</v>
      </c>
      <c r="F236" s="206" t="s">
        <v>427</v>
      </c>
      <c r="G236" s="207" t="s">
        <v>229</v>
      </c>
      <c r="H236" s="208">
        <v>21.5</v>
      </c>
      <c r="I236" s="209"/>
      <c r="J236" s="210">
        <f>ROUND(I236*H236,2)</f>
        <v>0</v>
      </c>
      <c r="K236" s="206" t="s">
        <v>230</v>
      </c>
      <c r="L236" s="43"/>
      <c r="M236" s="211" t="s">
        <v>19</v>
      </c>
      <c r="N236" s="212" t="s">
        <v>42</v>
      </c>
      <c r="O236" s="83"/>
      <c r="P236" s="213">
        <f>O236*H236</f>
        <v>0</v>
      </c>
      <c r="Q236" s="213">
        <v>0</v>
      </c>
      <c r="R236" s="213">
        <f>Q236*H236</f>
        <v>0</v>
      </c>
      <c r="S236" s="213">
        <v>0</v>
      </c>
      <c r="T236" s="214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15" t="s">
        <v>137</v>
      </c>
      <c r="AT236" s="215" t="s">
        <v>132</v>
      </c>
      <c r="AU236" s="215" t="s">
        <v>78</v>
      </c>
      <c r="AY236" s="16" t="s">
        <v>131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6" t="s">
        <v>78</v>
      </c>
      <c r="BK236" s="216">
        <f>ROUND(I236*H236,2)</f>
        <v>0</v>
      </c>
      <c r="BL236" s="16" t="s">
        <v>137</v>
      </c>
      <c r="BM236" s="215" t="s">
        <v>428</v>
      </c>
    </row>
    <row r="237" s="2" customFormat="1">
      <c r="A237" s="37"/>
      <c r="B237" s="38"/>
      <c r="C237" s="39"/>
      <c r="D237" s="217" t="s">
        <v>138</v>
      </c>
      <c r="E237" s="39"/>
      <c r="F237" s="218" t="s">
        <v>429</v>
      </c>
      <c r="G237" s="39"/>
      <c r="H237" s="39"/>
      <c r="I237" s="219"/>
      <c r="J237" s="39"/>
      <c r="K237" s="39"/>
      <c r="L237" s="43"/>
      <c r="M237" s="220"/>
      <c r="N237" s="221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138</v>
      </c>
      <c r="AU237" s="16" t="s">
        <v>78</v>
      </c>
    </row>
    <row r="238" s="2" customFormat="1" ht="24.15" customHeight="1">
      <c r="A238" s="37"/>
      <c r="B238" s="38"/>
      <c r="C238" s="204" t="s">
        <v>430</v>
      </c>
      <c r="D238" s="204" t="s">
        <v>132</v>
      </c>
      <c r="E238" s="205" t="s">
        <v>431</v>
      </c>
      <c r="F238" s="206" t="s">
        <v>432</v>
      </c>
      <c r="G238" s="207" t="s">
        <v>423</v>
      </c>
      <c r="H238" s="208">
        <v>6</v>
      </c>
      <c r="I238" s="209"/>
      <c r="J238" s="210">
        <f>ROUND(I238*H238,2)</f>
        <v>0</v>
      </c>
      <c r="K238" s="206" t="s">
        <v>230</v>
      </c>
      <c r="L238" s="43"/>
      <c r="M238" s="211" t="s">
        <v>19</v>
      </c>
      <c r="N238" s="212" t="s">
        <v>42</v>
      </c>
      <c r="O238" s="83"/>
      <c r="P238" s="213">
        <f>O238*H238</f>
        <v>0</v>
      </c>
      <c r="Q238" s="213">
        <v>0</v>
      </c>
      <c r="R238" s="213">
        <f>Q238*H238</f>
        <v>0</v>
      </c>
      <c r="S238" s="213">
        <v>0</v>
      </c>
      <c r="T238" s="214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15" t="s">
        <v>137</v>
      </c>
      <c r="AT238" s="215" t="s">
        <v>132</v>
      </c>
      <c r="AU238" s="215" t="s">
        <v>78</v>
      </c>
      <c r="AY238" s="16" t="s">
        <v>131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6" t="s">
        <v>78</v>
      </c>
      <c r="BK238" s="216">
        <f>ROUND(I238*H238,2)</f>
        <v>0</v>
      </c>
      <c r="BL238" s="16" t="s">
        <v>137</v>
      </c>
      <c r="BM238" s="215" t="s">
        <v>433</v>
      </c>
    </row>
    <row r="239" s="2" customFormat="1">
      <c r="A239" s="37"/>
      <c r="B239" s="38"/>
      <c r="C239" s="39"/>
      <c r="D239" s="217" t="s">
        <v>138</v>
      </c>
      <c r="E239" s="39"/>
      <c r="F239" s="218" t="s">
        <v>434</v>
      </c>
      <c r="G239" s="39"/>
      <c r="H239" s="39"/>
      <c r="I239" s="219"/>
      <c r="J239" s="39"/>
      <c r="K239" s="39"/>
      <c r="L239" s="43"/>
      <c r="M239" s="220"/>
      <c r="N239" s="221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138</v>
      </c>
      <c r="AU239" s="16" t="s">
        <v>78</v>
      </c>
    </row>
    <row r="240" s="2" customFormat="1" ht="24.15" customHeight="1">
      <c r="A240" s="37"/>
      <c r="B240" s="38"/>
      <c r="C240" s="204" t="s">
        <v>284</v>
      </c>
      <c r="D240" s="204" t="s">
        <v>132</v>
      </c>
      <c r="E240" s="205" t="s">
        <v>435</v>
      </c>
      <c r="F240" s="206" t="s">
        <v>436</v>
      </c>
      <c r="G240" s="207" t="s">
        <v>229</v>
      </c>
      <c r="H240" s="208">
        <v>2.1000000000000001</v>
      </c>
      <c r="I240" s="209"/>
      <c r="J240" s="210">
        <f>ROUND(I240*H240,2)</f>
        <v>0</v>
      </c>
      <c r="K240" s="206" t="s">
        <v>230</v>
      </c>
      <c r="L240" s="43"/>
      <c r="M240" s="211" t="s">
        <v>19</v>
      </c>
      <c r="N240" s="212" t="s">
        <v>42</v>
      </c>
      <c r="O240" s="83"/>
      <c r="P240" s="213">
        <f>O240*H240</f>
        <v>0</v>
      </c>
      <c r="Q240" s="213">
        <v>0</v>
      </c>
      <c r="R240" s="213">
        <f>Q240*H240</f>
        <v>0</v>
      </c>
      <c r="S240" s="213">
        <v>0</v>
      </c>
      <c r="T240" s="214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5" t="s">
        <v>137</v>
      </c>
      <c r="AT240" s="215" t="s">
        <v>132</v>
      </c>
      <c r="AU240" s="215" t="s">
        <v>78</v>
      </c>
      <c r="AY240" s="16" t="s">
        <v>131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6" t="s">
        <v>78</v>
      </c>
      <c r="BK240" s="216">
        <f>ROUND(I240*H240,2)</f>
        <v>0</v>
      </c>
      <c r="BL240" s="16" t="s">
        <v>137</v>
      </c>
      <c r="BM240" s="215" t="s">
        <v>437</v>
      </c>
    </row>
    <row r="241" s="2" customFormat="1">
      <c r="A241" s="37"/>
      <c r="B241" s="38"/>
      <c r="C241" s="39"/>
      <c r="D241" s="217" t="s">
        <v>138</v>
      </c>
      <c r="E241" s="39"/>
      <c r="F241" s="218" t="s">
        <v>438</v>
      </c>
      <c r="G241" s="39"/>
      <c r="H241" s="39"/>
      <c r="I241" s="219"/>
      <c r="J241" s="39"/>
      <c r="K241" s="39"/>
      <c r="L241" s="43"/>
      <c r="M241" s="220"/>
      <c r="N241" s="221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138</v>
      </c>
      <c r="AU241" s="16" t="s">
        <v>78</v>
      </c>
    </row>
    <row r="242" s="2" customFormat="1" ht="24.15" customHeight="1">
      <c r="A242" s="37"/>
      <c r="B242" s="38"/>
      <c r="C242" s="204" t="s">
        <v>439</v>
      </c>
      <c r="D242" s="204" t="s">
        <v>132</v>
      </c>
      <c r="E242" s="205" t="s">
        <v>440</v>
      </c>
      <c r="F242" s="206" t="s">
        <v>441</v>
      </c>
      <c r="G242" s="207" t="s">
        <v>423</v>
      </c>
      <c r="H242" s="208">
        <v>4</v>
      </c>
      <c r="I242" s="209"/>
      <c r="J242" s="210">
        <f>ROUND(I242*H242,2)</f>
        <v>0</v>
      </c>
      <c r="K242" s="206" t="s">
        <v>230</v>
      </c>
      <c r="L242" s="43"/>
      <c r="M242" s="211" t="s">
        <v>19</v>
      </c>
      <c r="N242" s="212" t="s">
        <v>42</v>
      </c>
      <c r="O242" s="83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5" t="s">
        <v>137</v>
      </c>
      <c r="AT242" s="215" t="s">
        <v>132</v>
      </c>
      <c r="AU242" s="215" t="s">
        <v>78</v>
      </c>
      <c r="AY242" s="16" t="s">
        <v>131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6" t="s">
        <v>78</v>
      </c>
      <c r="BK242" s="216">
        <f>ROUND(I242*H242,2)</f>
        <v>0</v>
      </c>
      <c r="BL242" s="16" t="s">
        <v>137</v>
      </c>
      <c r="BM242" s="215" t="s">
        <v>442</v>
      </c>
    </row>
    <row r="243" s="2" customFormat="1">
      <c r="A243" s="37"/>
      <c r="B243" s="38"/>
      <c r="C243" s="39"/>
      <c r="D243" s="217" t="s">
        <v>138</v>
      </c>
      <c r="E243" s="39"/>
      <c r="F243" s="218" t="s">
        <v>443</v>
      </c>
      <c r="G243" s="39"/>
      <c r="H243" s="39"/>
      <c r="I243" s="219"/>
      <c r="J243" s="39"/>
      <c r="K243" s="39"/>
      <c r="L243" s="43"/>
      <c r="M243" s="220"/>
      <c r="N243" s="221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138</v>
      </c>
      <c r="AU243" s="16" t="s">
        <v>78</v>
      </c>
    </row>
    <row r="244" s="2" customFormat="1" ht="44.25" customHeight="1">
      <c r="A244" s="37"/>
      <c r="B244" s="38"/>
      <c r="C244" s="204" t="s">
        <v>290</v>
      </c>
      <c r="D244" s="204" t="s">
        <v>132</v>
      </c>
      <c r="E244" s="205" t="s">
        <v>444</v>
      </c>
      <c r="F244" s="206" t="s">
        <v>445</v>
      </c>
      <c r="G244" s="207" t="s">
        <v>423</v>
      </c>
      <c r="H244" s="208">
        <v>2</v>
      </c>
      <c r="I244" s="209"/>
      <c r="J244" s="210">
        <f>ROUND(I244*H244,2)</f>
        <v>0</v>
      </c>
      <c r="K244" s="206" t="s">
        <v>230</v>
      </c>
      <c r="L244" s="43"/>
      <c r="M244" s="211" t="s">
        <v>19</v>
      </c>
      <c r="N244" s="212" t="s">
        <v>42</v>
      </c>
      <c r="O244" s="83"/>
      <c r="P244" s="213">
        <f>O244*H244</f>
        <v>0</v>
      </c>
      <c r="Q244" s="213">
        <v>0</v>
      </c>
      <c r="R244" s="213">
        <f>Q244*H244</f>
        <v>0</v>
      </c>
      <c r="S244" s="213">
        <v>0</v>
      </c>
      <c r="T244" s="214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5" t="s">
        <v>137</v>
      </c>
      <c r="AT244" s="215" t="s">
        <v>132</v>
      </c>
      <c r="AU244" s="215" t="s">
        <v>78</v>
      </c>
      <c r="AY244" s="16" t="s">
        <v>131</v>
      </c>
      <c r="BE244" s="216">
        <f>IF(N244="základní",J244,0)</f>
        <v>0</v>
      </c>
      <c r="BF244" s="216">
        <f>IF(N244="snížená",J244,0)</f>
        <v>0</v>
      </c>
      <c r="BG244" s="216">
        <f>IF(N244="zákl. přenesená",J244,0)</f>
        <v>0</v>
      </c>
      <c r="BH244" s="216">
        <f>IF(N244="sníž. přenesená",J244,0)</f>
        <v>0</v>
      </c>
      <c r="BI244" s="216">
        <f>IF(N244="nulová",J244,0)</f>
        <v>0</v>
      </c>
      <c r="BJ244" s="16" t="s">
        <v>78</v>
      </c>
      <c r="BK244" s="216">
        <f>ROUND(I244*H244,2)</f>
        <v>0</v>
      </c>
      <c r="BL244" s="16" t="s">
        <v>137</v>
      </c>
      <c r="BM244" s="215" t="s">
        <v>446</v>
      </c>
    </row>
    <row r="245" s="2" customFormat="1">
      <c r="A245" s="37"/>
      <c r="B245" s="38"/>
      <c r="C245" s="39"/>
      <c r="D245" s="217" t="s">
        <v>138</v>
      </c>
      <c r="E245" s="39"/>
      <c r="F245" s="218" t="s">
        <v>447</v>
      </c>
      <c r="G245" s="39"/>
      <c r="H245" s="39"/>
      <c r="I245" s="219"/>
      <c r="J245" s="39"/>
      <c r="K245" s="39"/>
      <c r="L245" s="43"/>
      <c r="M245" s="220"/>
      <c r="N245" s="221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138</v>
      </c>
      <c r="AU245" s="16" t="s">
        <v>78</v>
      </c>
    </row>
    <row r="246" s="11" customFormat="1" ht="25.92" customHeight="1">
      <c r="A246" s="11"/>
      <c r="B246" s="190"/>
      <c r="C246" s="191"/>
      <c r="D246" s="192" t="s">
        <v>70</v>
      </c>
      <c r="E246" s="193" t="s">
        <v>448</v>
      </c>
      <c r="F246" s="193" t="s">
        <v>449</v>
      </c>
      <c r="G246" s="191"/>
      <c r="H246" s="191"/>
      <c r="I246" s="194"/>
      <c r="J246" s="195">
        <f>BK246</f>
        <v>0</v>
      </c>
      <c r="K246" s="191"/>
      <c r="L246" s="196"/>
      <c r="M246" s="197"/>
      <c r="N246" s="198"/>
      <c r="O246" s="198"/>
      <c r="P246" s="199">
        <f>SUM(P247:P259)</f>
        <v>0</v>
      </c>
      <c r="Q246" s="198"/>
      <c r="R246" s="199">
        <f>SUM(R247:R259)</f>
        <v>0</v>
      </c>
      <c r="S246" s="198"/>
      <c r="T246" s="200">
        <f>SUM(T247:T259)</f>
        <v>0</v>
      </c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R246" s="201" t="s">
        <v>78</v>
      </c>
      <c r="AT246" s="202" t="s">
        <v>70</v>
      </c>
      <c r="AU246" s="202" t="s">
        <v>71</v>
      </c>
      <c r="AY246" s="201" t="s">
        <v>131</v>
      </c>
      <c r="BK246" s="203">
        <f>SUM(BK247:BK259)</f>
        <v>0</v>
      </c>
    </row>
    <row r="247" s="2" customFormat="1" ht="21.75" customHeight="1">
      <c r="A247" s="37"/>
      <c r="B247" s="38"/>
      <c r="C247" s="204" t="s">
        <v>450</v>
      </c>
      <c r="D247" s="204" t="s">
        <v>132</v>
      </c>
      <c r="E247" s="205" t="s">
        <v>451</v>
      </c>
      <c r="F247" s="206" t="s">
        <v>452</v>
      </c>
      <c r="G247" s="207" t="s">
        <v>453</v>
      </c>
      <c r="H247" s="208">
        <v>69.227000000000004</v>
      </c>
      <c r="I247" s="209"/>
      <c r="J247" s="210">
        <f>ROUND(I247*H247,2)</f>
        <v>0</v>
      </c>
      <c r="K247" s="206" t="s">
        <v>136</v>
      </c>
      <c r="L247" s="43"/>
      <c r="M247" s="211" t="s">
        <v>19</v>
      </c>
      <c r="N247" s="212" t="s">
        <v>42</v>
      </c>
      <c r="O247" s="83"/>
      <c r="P247" s="213">
        <f>O247*H247</f>
        <v>0</v>
      </c>
      <c r="Q247" s="213">
        <v>0</v>
      </c>
      <c r="R247" s="213">
        <f>Q247*H247</f>
        <v>0</v>
      </c>
      <c r="S247" s="213">
        <v>0</v>
      </c>
      <c r="T247" s="214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5" t="s">
        <v>137</v>
      </c>
      <c r="AT247" s="215" t="s">
        <v>132</v>
      </c>
      <c r="AU247" s="215" t="s">
        <v>78</v>
      </c>
      <c r="AY247" s="16" t="s">
        <v>131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6" t="s">
        <v>78</v>
      </c>
      <c r="BK247" s="216">
        <f>ROUND(I247*H247,2)</f>
        <v>0</v>
      </c>
      <c r="BL247" s="16" t="s">
        <v>137</v>
      </c>
      <c r="BM247" s="215" t="s">
        <v>454</v>
      </c>
    </row>
    <row r="248" s="2" customFormat="1">
      <c r="A248" s="37"/>
      <c r="B248" s="38"/>
      <c r="C248" s="39"/>
      <c r="D248" s="217" t="s">
        <v>138</v>
      </c>
      <c r="E248" s="39"/>
      <c r="F248" s="218" t="s">
        <v>455</v>
      </c>
      <c r="G248" s="39"/>
      <c r="H248" s="39"/>
      <c r="I248" s="219"/>
      <c r="J248" s="39"/>
      <c r="K248" s="39"/>
      <c r="L248" s="43"/>
      <c r="M248" s="220"/>
      <c r="N248" s="221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138</v>
      </c>
      <c r="AU248" s="16" t="s">
        <v>78</v>
      </c>
    </row>
    <row r="249" s="2" customFormat="1" ht="16.5" customHeight="1">
      <c r="A249" s="37"/>
      <c r="B249" s="38"/>
      <c r="C249" s="204" t="s">
        <v>296</v>
      </c>
      <c r="D249" s="204" t="s">
        <v>132</v>
      </c>
      <c r="E249" s="205" t="s">
        <v>456</v>
      </c>
      <c r="F249" s="206" t="s">
        <v>457</v>
      </c>
      <c r="G249" s="207" t="s">
        <v>453</v>
      </c>
      <c r="H249" s="208">
        <v>1038.405</v>
      </c>
      <c r="I249" s="209"/>
      <c r="J249" s="210">
        <f>ROUND(I249*H249,2)</f>
        <v>0</v>
      </c>
      <c r="K249" s="206" t="s">
        <v>136</v>
      </c>
      <c r="L249" s="43"/>
      <c r="M249" s="211" t="s">
        <v>19</v>
      </c>
      <c r="N249" s="212" t="s">
        <v>42</v>
      </c>
      <c r="O249" s="83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4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5" t="s">
        <v>137</v>
      </c>
      <c r="AT249" s="215" t="s">
        <v>132</v>
      </c>
      <c r="AU249" s="215" t="s">
        <v>78</v>
      </c>
      <c r="AY249" s="16" t="s">
        <v>131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6" t="s">
        <v>78</v>
      </c>
      <c r="BK249" s="216">
        <f>ROUND(I249*H249,2)</f>
        <v>0</v>
      </c>
      <c r="BL249" s="16" t="s">
        <v>137</v>
      </c>
      <c r="BM249" s="215" t="s">
        <v>458</v>
      </c>
    </row>
    <row r="250" s="2" customFormat="1">
      <c r="A250" s="37"/>
      <c r="B250" s="38"/>
      <c r="C250" s="39"/>
      <c r="D250" s="217" t="s">
        <v>138</v>
      </c>
      <c r="E250" s="39"/>
      <c r="F250" s="218" t="s">
        <v>459</v>
      </c>
      <c r="G250" s="39"/>
      <c r="H250" s="39"/>
      <c r="I250" s="219"/>
      <c r="J250" s="39"/>
      <c r="K250" s="39"/>
      <c r="L250" s="43"/>
      <c r="M250" s="220"/>
      <c r="N250" s="221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138</v>
      </c>
      <c r="AU250" s="16" t="s">
        <v>78</v>
      </c>
    </row>
    <row r="251" s="2" customFormat="1" ht="16.5" customHeight="1">
      <c r="A251" s="37"/>
      <c r="B251" s="38"/>
      <c r="C251" s="204" t="s">
        <v>460</v>
      </c>
      <c r="D251" s="204" t="s">
        <v>132</v>
      </c>
      <c r="E251" s="205" t="s">
        <v>461</v>
      </c>
      <c r="F251" s="206" t="s">
        <v>462</v>
      </c>
      <c r="G251" s="207" t="s">
        <v>453</v>
      </c>
      <c r="H251" s="208">
        <v>69.227000000000004</v>
      </c>
      <c r="I251" s="209"/>
      <c r="J251" s="210">
        <f>ROUND(I251*H251,2)</f>
        <v>0</v>
      </c>
      <c r="K251" s="206" t="s">
        <v>136</v>
      </c>
      <c r="L251" s="43"/>
      <c r="M251" s="211" t="s">
        <v>19</v>
      </c>
      <c r="N251" s="212" t="s">
        <v>42</v>
      </c>
      <c r="O251" s="83"/>
      <c r="P251" s="213">
        <f>O251*H251</f>
        <v>0</v>
      </c>
      <c r="Q251" s="213">
        <v>0</v>
      </c>
      <c r="R251" s="213">
        <f>Q251*H251</f>
        <v>0</v>
      </c>
      <c r="S251" s="213">
        <v>0</v>
      </c>
      <c r="T251" s="214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5" t="s">
        <v>137</v>
      </c>
      <c r="AT251" s="215" t="s">
        <v>132</v>
      </c>
      <c r="AU251" s="215" t="s">
        <v>78</v>
      </c>
      <c r="AY251" s="16" t="s">
        <v>131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6" t="s">
        <v>78</v>
      </c>
      <c r="BK251" s="216">
        <f>ROUND(I251*H251,2)</f>
        <v>0</v>
      </c>
      <c r="BL251" s="16" t="s">
        <v>137</v>
      </c>
      <c r="BM251" s="215" t="s">
        <v>463</v>
      </c>
    </row>
    <row r="252" s="2" customFormat="1">
      <c r="A252" s="37"/>
      <c r="B252" s="38"/>
      <c r="C252" s="39"/>
      <c r="D252" s="217" t="s">
        <v>138</v>
      </c>
      <c r="E252" s="39"/>
      <c r="F252" s="218" t="s">
        <v>455</v>
      </c>
      <c r="G252" s="39"/>
      <c r="H252" s="39"/>
      <c r="I252" s="219"/>
      <c r="J252" s="39"/>
      <c r="K252" s="39"/>
      <c r="L252" s="43"/>
      <c r="M252" s="220"/>
      <c r="N252" s="221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138</v>
      </c>
      <c r="AU252" s="16" t="s">
        <v>78</v>
      </c>
    </row>
    <row r="253" s="2" customFormat="1" ht="16.5" customHeight="1">
      <c r="A253" s="37"/>
      <c r="B253" s="38"/>
      <c r="C253" s="204" t="s">
        <v>300</v>
      </c>
      <c r="D253" s="204" t="s">
        <v>132</v>
      </c>
      <c r="E253" s="205" t="s">
        <v>464</v>
      </c>
      <c r="F253" s="206" t="s">
        <v>465</v>
      </c>
      <c r="G253" s="207" t="s">
        <v>453</v>
      </c>
      <c r="H253" s="208">
        <v>1384.54</v>
      </c>
      <c r="I253" s="209"/>
      <c r="J253" s="210">
        <f>ROUND(I253*H253,2)</f>
        <v>0</v>
      </c>
      <c r="K253" s="206" t="s">
        <v>136</v>
      </c>
      <c r="L253" s="43"/>
      <c r="M253" s="211" t="s">
        <v>19</v>
      </c>
      <c r="N253" s="212" t="s">
        <v>42</v>
      </c>
      <c r="O253" s="83"/>
      <c r="P253" s="213">
        <f>O253*H253</f>
        <v>0</v>
      </c>
      <c r="Q253" s="213">
        <v>0</v>
      </c>
      <c r="R253" s="213">
        <f>Q253*H253</f>
        <v>0</v>
      </c>
      <c r="S253" s="213">
        <v>0</v>
      </c>
      <c r="T253" s="214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5" t="s">
        <v>137</v>
      </c>
      <c r="AT253" s="215" t="s">
        <v>132</v>
      </c>
      <c r="AU253" s="215" t="s">
        <v>78</v>
      </c>
      <c r="AY253" s="16" t="s">
        <v>131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6" t="s">
        <v>78</v>
      </c>
      <c r="BK253" s="216">
        <f>ROUND(I253*H253,2)</f>
        <v>0</v>
      </c>
      <c r="BL253" s="16" t="s">
        <v>137</v>
      </c>
      <c r="BM253" s="215" t="s">
        <v>466</v>
      </c>
    </row>
    <row r="254" s="2" customFormat="1">
      <c r="A254" s="37"/>
      <c r="B254" s="38"/>
      <c r="C254" s="39"/>
      <c r="D254" s="217" t="s">
        <v>138</v>
      </c>
      <c r="E254" s="39"/>
      <c r="F254" s="218" t="s">
        <v>467</v>
      </c>
      <c r="G254" s="39"/>
      <c r="H254" s="39"/>
      <c r="I254" s="219"/>
      <c r="J254" s="39"/>
      <c r="K254" s="39"/>
      <c r="L254" s="43"/>
      <c r="M254" s="220"/>
      <c r="N254" s="221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138</v>
      </c>
      <c r="AU254" s="16" t="s">
        <v>78</v>
      </c>
    </row>
    <row r="255" s="2" customFormat="1" ht="21.75" customHeight="1">
      <c r="A255" s="37"/>
      <c r="B255" s="38"/>
      <c r="C255" s="204" t="s">
        <v>468</v>
      </c>
      <c r="D255" s="204" t="s">
        <v>132</v>
      </c>
      <c r="E255" s="205" t="s">
        <v>469</v>
      </c>
      <c r="F255" s="206" t="s">
        <v>470</v>
      </c>
      <c r="G255" s="207" t="s">
        <v>453</v>
      </c>
      <c r="H255" s="208">
        <v>69.227000000000004</v>
      </c>
      <c r="I255" s="209"/>
      <c r="J255" s="210">
        <f>ROUND(I255*H255,2)</f>
        <v>0</v>
      </c>
      <c r="K255" s="206" t="s">
        <v>136</v>
      </c>
      <c r="L255" s="43"/>
      <c r="M255" s="211" t="s">
        <v>19</v>
      </c>
      <c r="N255" s="212" t="s">
        <v>42</v>
      </c>
      <c r="O255" s="83"/>
      <c r="P255" s="213">
        <f>O255*H255</f>
        <v>0</v>
      </c>
      <c r="Q255" s="213">
        <v>0</v>
      </c>
      <c r="R255" s="213">
        <f>Q255*H255</f>
        <v>0</v>
      </c>
      <c r="S255" s="213">
        <v>0</v>
      </c>
      <c r="T255" s="214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5" t="s">
        <v>137</v>
      </c>
      <c r="AT255" s="215" t="s">
        <v>132</v>
      </c>
      <c r="AU255" s="215" t="s">
        <v>78</v>
      </c>
      <c r="AY255" s="16" t="s">
        <v>131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6" t="s">
        <v>78</v>
      </c>
      <c r="BK255" s="216">
        <f>ROUND(I255*H255,2)</f>
        <v>0</v>
      </c>
      <c r="BL255" s="16" t="s">
        <v>137</v>
      </c>
      <c r="BM255" s="215" t="s">
        <v>471</v>
      </c>
    </row>
    <row r="256" s="2" customFormat="1">
      <c r="A256" s="37"/>
      <c r="B256" s="38"/>
      <c r="C256" s="39"/>
      <c r="D256" s="217" t="s">
        <v>138</v>
      </c>
      <c r="E256" s="39"/>
      <c r="F256" s="218" t="s">
        <v>455</v>
      </c>
      <c r="G256" s="39"/>
      <c r="H256" s="39"/>
      <c r="I256" s="219"/>
      <c r="J256" s="39"/>
      <c r="K256" s="39"/>
      <c r="L256" s="43"/>
      <c r="M256" s="220"/>
      <c r="N256" s="221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138</v>
      </c>
      <c r="AU256" s="16" t="s">
        <v>78</v>
      </c>
    </row>
    <row r="257" s="2" customFormat="1" ht="21.75" customHeight="1">
      <c r="A257" s="37"/>
      <c r="B257" s="38"/>
      <c r="C257" s="204" t="s">
        <v>305</v>
      </c>
      <c r="D257" s="204" t="s">
        <v>132</v>
      </c>
      <c r="E257" s="205" t="s">
        <v>472</v>
      </c>
      <c r="F257" s="206" t="s">
        <v>473</v>
      </c>
      <c r="G257" s="207" t="s">
        <v>453</v>
      </c>
      <c r="H257" s="208">
        <v>69.227000000000004</v>
      </c>
      <c r="I257" s="209"/>
      <c r="J257" s="210">
        <f>ROUND(I257*H257,2)</f>
        <v>0</v>
      </c>
      <c r="K257" s="206" t="s">
        <v>136</v>
      </c>
      <c r="L257" s="43"/>
      <c r="M257" s="211" t="s">
        <v>19</v>
      </c>
      <c r="N257" s="212" t="s">
        <v>42</v>
      </c>
      <c r="O257" s="83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5" t="s">
        <v>137</v>
      </c>
      <c r="AT257" s="215" t="s">
        <v>132</v>
      </c>
      <c r="AU257" s="215" t="s">
        <v>78</v>
      </c>
      <c r="AY257" s="16" t="s">
        <v>131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6" t="s">
        <v>78</v>
      </c>
      <c r="BK257" s="216">
        <f>ROUND(I257*H257,2)</f>
        <v>0</v>
      </c>
      <c r="BL257" s="16" t="s">
        <v>137</v>
      </c>
      <c r="BM257" s="215" t="s">
        <v>474</v>
      </c>
    </row>
    <row r="258" s="2" customFormat="1">
      <c r="A258" s="37"/>
      <c r="B258" s="38"/>
      <c r="C258" s="39"/>
      <c r="D258" s="217" t="s">
        <v>138</v>
      </c>
      <c r="E258" s="39"/>
      <c r="F258" s="218" t="s">
        <v>455</v>
      </c>
      <c r="G258" s="39"/>
      <c r="H258" s="39"/>
      <c r="I258" s="219"/>
      <c r="J258" s="39"/>
      <c r="K258" s="39"/>
      <c r="L258" s="43"/>
      <c r="M258" s="220"/>
      <c r="N258" s="221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138</v>
      </c>
      <c r="AU258" s="16" t="s">
        <v>78</v>
      </c>
    </row>
    <row r="259" s="2" customFormat="1" ht="21.75" customHeight="1">
      <c r="A259" s="37"/>
      <c r="B259" s="38"/>
      <c r="C259" s="204" t="s">
        <v>475</v>
      </c>
      <c r="D259" s="204" t="s">
        <v>132</v>
      </c>
      <c r="E259" s="205" t="s">
        <v>476</v>
      </c>
      <c r="F259" s="206" t="s">
        <v>477</v>
      </c>
      <c r="G259" s="207" t="s">
        <v>453</v>
      </c>
      <c r="H259" s="208">
        <v>67.159999999999997</v>
      </c>
      <c r="I259" s="209"/>
      <c r="J259" s="210">
        <f>ROUND(I259*H259,2)</f>
        <v>0</v>
      </c>
      <c r="K259" s="206" t="s">
        <v>136</v>
      </c>
      <c r="L259" s="43"/>
      <c r="M259" s="211" t="s">
        <v>19</v>
      </c>
      <c r="N259" s="212" t="s">
        <v>42</v>
      </c>
      <c r="O259" s="83"/>
      <c r="P259" s="213">
        <f>O259*H259</f>
        <v>0</v>
      </c>
      <c r="Q259" s="213">
        <v>0</v>
      </c>
      <c r="R259" s="213">
        <f>Q259*H259</f>
        <v>0</v>
      </c>
      <c r="S259" s="213">
        <v>0</v>
      </c>
      <c r="T259" s="214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5" t="s">
        <v>137</v>
      </c>
      <c r="AT259" s="215" t="s">
        <v>132</v>
      </c>
      <c r="AU259" s="215" t="s">
        <v>78</v>
      </c>
      <c r="AY259" s="16" t="s">
        <v>131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6" t="s">
        <v>78</v>
      </c>
      <c r="BK259" s="216">
        <f>ROUND(I259*H259,2)</f>
        <v>0</v>
      </c>
      <c r="BL259" s="16" t="s">
        <v>137</v>
      </c>
      <c r="BM259" s="215" t="s">
        <v>478</v>
      </c>
    </row>
    <row r="260" s="11" customFormat="1" ht="25.92" customHeight="1">
      <c r="A260" s="11"/>
      <c r="B260" s="190"/>
      <c r="C260" s="191"/>
      <c r="D260" s="192" t="s">
        <v>70</v>
      </c>
      <c r="E260" s="193" t="s">
        <v>479</v>
      </c>
      <c r="F260" s="193" t="s">
        <v>480</v>
      </c>
      <c r="G260" s="191"/>
      <c r="H260" s="191"/>
      <c r="I260" s="194"/>
      <c r="J260" s="195">
        <f>BK260</f>
        <v>0</v>
      </c>
      <c r="K260" s="191"/>
      <c r="L260" s="196"/>
      <c r="M260" s="197"/>
      <c r="N260" s="198"/>
      <c r="O260" s="198"/>
      <c r="P260" s="199">
        <f>P261</f>
        <v>0</v>
      </c>
      <c r="Q260" s="198"/>
      <c r="R260" s="199">
        <f>R261</f>
        <v>0</v>
      </c>
      <c r="S260" s="198"/>
      <c r="T260" s="200">
        <f>T261</f>
        <v>0</v>
      </c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R260" s="201" t="s">
        <v>78</v>
      </c>
      <c r="AT260" s="202" t="s">
        <v>70</v>
      </c>
      <c r="AU260" s="202" t="s">
        <v>71</v>
      </c>
      <c r="AY260" s="201" t="s">
        <v>131</v>
      </c>
      <c r="BK260" s="203">
        <f>BK261</f>
        <v>0</v>
      </c>
    </row>
    <row r="261" s="2" customFormat="1" ht="16.5" customHeight="1">
      <c r="A261" s="37"/>
      <c r="B261" s="38"/>
      <c r="C261" s="204" t="s">
        <v>309</v>
      </c>
      <c r="D261" s="204" t="s">
        <v>132</v>
      </c>
      <c r="E261" s="205" t="s">
        <v>481</v>
      </c>
      <c r="F261" s="206" t="s">
        <v>482</v>
      </c>
      <c r="G261" s="207" t="s">
        <v>249</v>
      </c>
      <c r="H261" s="208">
        <v>50</v>
      </c>
      <c r="I261" s="209"/>
      <c r="J261" s="210">
        <f>ROUND(I261*H261,2)</f>
        <v>0</v>
      </c>
      <c r="K261" s="206" t="s">
        <v>136</v>
      </c>
      <c r="L261" s="43"/>
      <c r="M261" s="224" t="s">
        <v>19</v>
      </c>
      <c r="N261" s="225" t="s">
        <v>42</v>
      </c>
      <c r="O261" s="226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5" t="s">
        <v>137</v>
      </c>
      <c r="AT261" s="215" t="s">
        <v>132</v>
      </c>
      <c r="AU261" s="215" t="s">
        <v>78</v>
      </c>
      <c r="AY261" s="16" t="s">
        <v>131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6" t="s">
        <v>78</v>
      </c>
      <c r="BK261" s="216">
        <f>ROUND(I261*H261,2)</f>
        <v>0</v>
      </c>
      <c r="BL261" s="16" t="s">
        <v>137</v>
      </c>
      <c r="BM261" s="215" t="s">
        <v>483</v>
      </c>
    </row>
    <row r="262" s="2" customFormat="1" ht="6.96" customHeight="1">
      <c r="A262" s="37"/>
      <c r="B262" s="58"/>
      <c r="C262" s="59"/>
      <c r="D262" s="59"/>
      <c r="E262" s="59"/>
      <c r="F262" s="59"/>
      <c r="G262" s="59"/>
      <c r="H262" s="59"/>
      <c r="I262" s="59"/>
      <c r="J262" s="59"/>
      <c r="K262" s="59"/>
      <c r="L262" s="43"/>
      <c r="M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</row>
  </sheetData>
  <sheetProtection sheet="1" autoFilter="0" formatColumns="0" formatRows="0" objects="1" scenarios="1" spinCount="100000" saltValue="/DWZG9vZ/GGnJUdE8490JM/hWFbRYRM1XKuxO/g+V+03m+ueyaqv83Yb+TbWGQRExRPRpGRYXAxmQoN4Kr3SFQ==" hashValue="naW0NqLas9XerppLeVzJAow4mW/nKuxp410vPBe+zdoB229Tp2ArsAMwAaoxt2gh+satC01Um5rG1iq7/zLkjQ==" algorithmName="SHA-512" password="CC35"/>
  <autoFilter ref="C103:K2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2:H92"/>
    <mergeCell ref="E94:H94"/>
    <mergeCell ref="E96:H9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80</v>
      </c>
    </row>
    <row r="4" s="1" customFormat="1" ht="24.96" customHeight="1">
      <c r="B4" s="19"/>
      <c r="D4" s="139" t="s">
        <v>89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26.25" customHeight="1">
      <c r="B7" s="19"/>
      <c r="E7" s="142" t="str">
        <f>'Rekapitulace stavby'!K6</f>
        <v>ZŠ nár. um. P. Bezruče, tř. T. G. M. 454, Frýdek, Frýdek-Místek - I.etapa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90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484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22</v>
      </c>
      <c r="G12" s="37"/>
      <c r="H12" s="37"/>
      <c r="I12" s="141" t="s">
        <v>23</v>
      </c>
      <c r="J12" s="145" t="str">
        <f>'Rekapitulace stavby'!AN8</f>
        <v>13. 1. 2025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">
        <v>19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27</v>
      </c>
      <c r="F15" s="37"/>
      <c r="G15" s="37"/>
      <c r="H15" s="37"/>
      <c r="I15" s="141" t="s">
        <v>28</v>
      </c>
      <c r="J15" s="132" t="s">
        <v>19</v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29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28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31</v>
      </c>
      <c r="E20" s="37"/>
      <c r="F20" s="37"/>
      <c r="G20" s="37"/>
      <c r="H20" s="37"/>
      <c r="I20" s="141" t="s">
        <v>26</v>
      </c>
      <c r="J20" s="132" t="s">
        <v>19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">
        <v>32</v>
      </c>
      <c r="F21" s="37"/>
      <c r="G21" s="37"/>
      <c r="H21" s="37"/>
      <c r="I21" s="141" t="s">
        <v>28</v>
      </c>
      <c r="J21" s="132" t="s">
        <v>19</v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34</v>
      </c>
      <c r="E23" s="37"/>
      <c r="F23" s="37"/>
      <c r="G23" s="37"/>
      <c r="H23" s="37"/>
      <c r="I23" s="141" t="s">
        <v>26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">
        <v>32</v>
      </c>
      <c r="F24" s="37"/>
      <c r="G24" s="37"/>
      <c r="H24" s="37"/>
      <c r="I24" s="141" t="s">
        <v>28</v>
      </c>
      <c r="J24" s="132" t="s">
        <v>19</v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35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46"/>
      <c r="B27" s="147"/>
      <c r="C27" s="146"/>
      <c r="D27" s="146"/>
      <c r="E27" s="148" t="s">
        <v>36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37</v>
      </c>
      <c r="E30" s="37"/>
      <c r="F30" s="37"/>
      <c r="G30" s="37"/>
      <c r="H30" s="37"/>
      <c r="I30" s="37"/>
      <c r="J30" s="152">
        <f>ROUND(J83,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39</v>
      </c>
      <c r="G32" s="37"/>
      <c r="H32" s="37"/>
      <c r="I32" s="153" t="s">
        <v>38</v>
      </c>
      <c r="J32" s="153" t="s">
        <v>40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41</v>
      </c>
      <c r="E33" s="141" t="s">
        <v>42</v>
      </c>
      <c r="F33" s="155">
        <f>ROUND((SUM(BE83:BE103)),  2)</f>
        <v>0</v>
      </c>
      <c r="G33" s="37"/>
      <c r="H33" s="37"/>
      <c r="I33" s="156">
        <v>0.20999999999999999</v>
      </c>
      <c r="J33" s="155">
        <f>ROUND(((SUM(BE83:BE103))*I33),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43</v>
      </c>
      <c r="F34" s="155">
        <f>ROUND((SUM(BF83:BF103)),  2)</f>
        <v>0</v>
      </c>
      <c r="G34" s="37"/>
      <c r="H34" s="37"/>
      <c r="I34" s="156">
        <v>0.12</v>
      </c>
      <c r="J34" s="155">
        <f>ROUND(((SUM(BF83:BF103))*I34),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44</v>
      </c>
      <c r="F35" s="155">
        <f>ROUND((SUM(BG83:BG103)),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45</v>
      </c>
      <c r="F36" s="155">
        <f>ROUND((SUM(BH83:BH103)),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46</v>
      </c>
      <c r="F37" s="155">
        <f>ROUND((SUM(BI83:BI103)),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94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26.25" customHeight="1">
      <c r="A48" s="37"/>
      <c r="B48" s="38"/>
      <c r="C48" s="39"/>
      <c r="D48" s="39"/>
      <c r="E48" s="168" t="str">
        <f>E7</f>
        <v>ZŠ nár. um. P. Bezruče, tř. T. G. M. 454, Frýdek, Frýdek-Místek - I.etapa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tř. T. G. M. 454</v>
      </c>
      <c r="G52" s="39"/>
      <c r="H52" s="39"/>
      <c r="I52" s="31" t="s">
        <v>23</v>
      </c>
      <c r="J52" s="71" t="str">
        <f>IF(J12="","",J12)</f>
        <v>13. 1. 2025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Statutární město Frýdek-Místek</v>
      </c>
      <c r="G54" s="39"/>
      <c r="H54" s="39"/>
      <c r="I54" s="31" t="s">
        <v>31</v>
      </c>
      <c r="J54" s="35" t="str">
        <f>E21</f>
        <v>BENEPRO, a.s.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BENEPRO, a.s.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95</v>
      </c>
      <c r="D57" s="170"/>
      <c r="E57" s="170"/>
      <c r="F57" s="170"/>
      <c r="G57" s="170"/>
      <c r="H57" s="170"/>
      <c r="I57" s="170"/>
      <c r="J57" s="171" t="s">
        <v>96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69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97</v>
      </c>
    </row>
    <row r="60" s="9" customFormat="1" ht="24.96" customHeight="1">
      <c r="A60" s="9"/>
      <c r="B60" s="173"/>
      <c r="C60" s="174"/>
      <c r="D60" s="175" t="s">
        <v>484</v>
      </c>
      <c r="E60" s="176"/>
      <c r="F60" s="176"/>
      <c r="G60" s="176"/>
      <c r="H60" s="176"/>
      <c r="I60" s="176"/>
      <c r="J60" s="177">
        <f>J84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9"/>
      <c r="C61" s="124"/>
      <c r="D61" s="230" t="s">
        <v>485</v>
      </c>
      <c r="E61" s="231"/>
      <c r="F61" s="231"/>
      <c r="G61" s="231"/>
      <c r="H61" s="231"/>
      <c r="I61" s="231"/>
      <c r="J61" s="232">
        <f>J85</f>
        <v>0</v>
      </c>
      <c r="K61" s="124"/>
      <c r="L61" s="233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9"/>
      <c r="C62" s="124"/>
      <c r="D62" s="230" t="s">
        <v>486</v>
      </c>
      <c r="E62" s="231"/>
      <c r="F62" s="231"/>
      <c r="G62" s="231"/>
      <c r="H62" s="231"/>
      <c r="I62" s="231"/>
      <c r="J62" s="232">
        <f>J91</f>
        <v>0</v>
      </c>
      <c r="K62" s="124"/>
      <c r="L62" s="233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9"/>
      <c r="C63" s="124"/>
      <c r="D63" s="230" t="s">
        <v>487</v>
      </c>
      <c r="E63" s="231"/>
      <c r="F63" s="231"/>
      <c r="G63" s="231"/>
      <c r="H63" s="231"/>
      <c r="I63" s="231"/>
      <c r="J63" s="232">
        <f>J102</f>
        <v>0</v>
      </c>
      <c r="K63" s="124"/>
      <c r="L63" s="233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4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4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117</v>
      </c>
      <c r="D70" s="39"/>
      <c r="E70" s="39"/>
      <c r="F70" s="39"/>
      <c r="G70" s="39"/>
      <c r="H70" s="39"/>
      <c r="I70" s="39"/>
      <c r="J70" s="39"/>
      <c r="K70" s="39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6.25" customHeight="1">
      <c r="A73" s="37"/>
      <c r="B73" s="38"/>
      <c r="C73" s="39"/>
      <c r="D73" s="39"/>
      <c r="E73" s="168" t="str">
        <f>E7</f>
        <v>ZŠ nár. um. P. Bezruče, tř. T. G. M. 454, Frýdek, Frýdek-Místek - I.etapa</v>
      </c>
      <c r="F73" s="31"/>
      <c r="G73" s="31"/>
      <c r="H73" s="31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90</v>
      </c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VRN - Vedlejší rozpočtové náklady</v>
      </c>
      <c r="F75" s="39"/>
      <c r="G75" s="39"/>
      <c r="H75" s="39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>tř. T. G. M. 454</v>
      </c>
      <c r="G77" s="39"/>
      <c r="H77" s="39"/>
      <c r="I77" s="31" t="s">
        <v>23</v>
      </c>
      <c r="J77" s="71" t="str">
        <f>IF(J12="","",J12)</f>
        <v>13. 1. 2025</v>
      </c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>Statutární město Frýdek-Místek</v>
      </c>
      <c r="G79" s="39"/>
      <c r="H79" s="39"/>
      <c r="I79" s="31" t="s">
        <v>31</v>
      </c>
      <c r="J79" s="35" t="str">
        <f>E21</f>
        <v>BENEPRO, a.s.</v>
      </c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29</v>
      </c>
      <c r="D80" s="39"/>
      <c r="E80" s="39"/>
      <c r="F80" s="26" t="str">
        <f>IF(E18="","",E18)</f>
        <v>Vyplň údaj</v>
      </c>
      <c r="G80" s="39"/>
      <c r="H80" s="39"/>
      <c r="I80" s="31" t="s">
        <v>34</v>
      </c>
      <c r="J80" s="35" t="str">
        <f>E24</f>
        <v>BENEPRO, a.s.</v>
      </c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0" customFormat="1" ht="29.28" customHeight="1">
      <c r="A82" s="179"/>
      <c r="B82" s="180"/>
      <c r="C82" s="181" t="s">
        <v>118</v>
      </c>
      <c r="D82" s="182" t="s">
        <v>56</v>
      </c>
      <c r="E82" s="182" t="s">
        <v>52</v>
      </c>
      <c r="F82" s="182" t="s">
        <v>53</v>
      </c>
      <c r="G82" s="182" t="s">
        <v>119</v>
      </c>
      <c r="H82" s="182" t="s">
        <v>120</v>
      </c>
      <c r="I82" s="182" t="s">
        <v>121</v>
      </c>
      <c r="J82" s="182" t="s">
        <v>96</v>
      </c>
      <c r="K82" s="183" t="s">
        <v>122</v>
      </c>
      <c r="L82" s="184"/>
      <c r="M82" s="91" t="s">
        <v>19</v>
      </c>
      <c r="N82" s="92" t="s">
        <v>41</v>
      </c>
      <c r="O82" s="92" t="s">
        <v>123</v>
      </c>
      <c r="P82" s="92" t="s">
        <v>124</v>
      </c>
      <c r="Q82" s="92" t="s">
        <v>125</v>
      </c>
      <c r="R82" s="92" t="s">
        <v>126</v>
      </c>
      <c r="S82" s="92" t="s">
        <v>127</v>
      </c>
      <c r="T82" s="93" t="s">
        <v>128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37"/>
      <c r="B83" s="38"/>
      <c r="C83" s="98" t="s">
        <v>129</v>
      </c>
      <c r="D83" s="39"/>
      <c r="E83" s="39"/>
      <c r="F83" s="39"/>
      <c r="G83" s="39"/>
      <c r="H83" s="39"/>
      <c r="I83" s="39"/>
      <c r="J83" s="185">
        <f>BK83</f>
        <v>0</v>
      </c>
      <c r="K83" s="39"/>
      <c r="L83" s="43"/>
      <c r="M83" s="94"/>
      <c r="N83" s="186"/>
      <c r="O83" s="95"/>
      <c r="P83" s="187">
        <f>P84</f>
        <v>0</v>
      </c>
      <c r="Q83" s="95"/>
      <c r="R83" s="187">
        <f>R84</f>
        <v>0</v>
      </c>
      <c r="S83" s="95"/>
      <c r="T83" s="188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70</v>
      </c>
      <c r="AU83" s="16" t="s">
        <v>97</v>
      </c>
      <c r="BK83" s="189">
        <f>BK84</f>
        <v>0</v>
      </c>
    </row>
    <row r="84" s="11" customFormat="1" ht="25.92" customHeight="1">
      <c r="A84" s="11"/>
      <c r="B84" s="190"/>
      <c r="C84" s="191"/>
      <c r="D84" s="192" t="s">
        <v>70</v>
      </c>
      <c r="E84" s="193" t="s">
        <v>86</v>
      </c>
      <c r="F84" s="193" t="s">
        <v>87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P85+P91+P102</f>
        <v>0</v>
      </c>
      <c r="Q84" s="198"/>
      <c r="R84" s="199">
        <f>R85+R91+R102</f>
        <v>0</v>
      </c>
      <c r="S84" s="198"/>
      <c r="T84" s="200">
        <f>T85+T91+T102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201" t="s">
        <v>150</v>
      </c>
      <c r="AT84" s="202" t="s">
        <v>70</v>
      </c>
      <c r="AU84" s="202" t="s">
        <v>71</v>
      </c>
      <c r="AY84" s="201" t="s">
        <v>131</v>
      </c>
      <c r="BK84" s="203">
        <f>BK85+BK91+BK102</f>
        <v>0</v>
      </c>
    </row>
    <row r="85" s="11" customFormat="1" ht="22.8" customHeight="1">
      <c r="A85" s="11"/>
      <c r="B85" s="190"/>
      <c r="C85" s="191"/>
      <c r="D85" s="192" t="s">
        <v>70</v>
      </c>
      <c r="E85" s="234" t="s">
        <v>488</v>
      </c>
      <c r="F85" s="234" t="s">
        <v>489</v>
      </c>
      <c r="G85" s="191"/>
      <c r="H85" s="191"/>
      <c r="I85" s="194"/>
      <c r="J85" s="235">
        <f>BK85</f>
        <v>0</v>
      </c>
      <c r="K85" s="191"/>
      <c r="L85" s="196"/>
      <c r="M85" s="197"/>
      <c r="N85" s="198"/>
      <c r="O85" s="198"/>
      <c r="P85" s="199">
        <f>SUM(P86:P90)</f>
        <v>0</v>
      </c>
      <c r="Q85" s="198"/>
      <c r="R85" s="199">
        <f>SUM(R86:R90)</f>
        <v>0</v>
      </c>
      <c r="S85" s="198"/>
      <c r="T85" s="200">
        <f>SUM(T86:T90)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201" t="s">
        <v>150</v>
      </c>
      <c r="AT85" s="202" t="s">
        <v>70</v>
      </c>
      <c r="AU85" s="202" t="s">
        <v>78</v>
      </c>
      <c r="AY85" s="201" t="s">
        <v>131</v>
      </c>
      <c r="BK85" s="203">
        <f>SUM(BK86:BK90)</f>
        <v>0</v>
      </c>
    </row>
    <row r="86" s="2" customFormat="1" ht="24.15" customHeight="1">
      <c r="A86" s="37"/>
      <c r="B86" s="38"/>
      <c r="C86" s="204" t="s">
        <v>78</v>
      </c>
      <c r="D86" s="204" t="s">
        <v>132</v>
      </c>
      <c r="E86" s="205" t="s">
        <v>490</v>
      </c>
      <c r="F86" s="206" t="s">
        <v>491</v>
      </c>
      <c r="G86" s="207" t="s">
        <v>492</v>
      </c>
      <c r="H86" s="208">
        <v>1</v>
      </c>
      <c r="I86" s="209"/>
      <c r="J86" s="210">
        <f>ROUND(I86*H86,2)</f>
        <v>0</v>
      </c>
      <c r="K86" s="206" t="s">
        <v>493</v>
      </c>
      <c r="L86" s="43"/>
      <c r="M86" s="211" t="s">
        <v>19</v>
      </c>
      <c r="N86" s="212" t="s">
        <v>42</v>
      </c>
      <c r="O86" s="83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5" t="s">
        <v>494</v>
      </c>
      <c r="AT86" s="215" t="s">
        <v>132</v>
      </c>
      <c r="AU86" s="215" t="s">
        <v>80</v>
      </c>
      <c r="AY86" s="16" t="s">
        <v>131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6" t="s">
        <v>78</v>
      </c>
      <c r="BK86" s="216">
        <f>ROUND(I86*H86,2)</f>
        <v>0</v>
      </c>
      <c r="BL86" s="16" t="s">
        <v>494</v>
      </c>
      <c r="BM86" s="215" t="s">
        <v>495</v>
      </c>
    </row>
    <row r="87" s="2" customFormat="1" ht="24.15" customHeight="1">
      <c r="A87" s="37"/>
      <c r="B87" s="38"/>
      <c r="C87" s="204" t="s">
        <v>80</v>
      </c>
      <c r="D87" s="204" t="s">
        <v>132</v>
      </c>
      <c r="E87" s="205" t="s">
        <v>496</v>
      </c>
      <c r="F87" s="206" t="s">
        <v>497</v>
      </c>
      <c r="G87" s="207" t="s">
        <v>492</v>
      </c>
      <c r="H87" s="208">
        <v>1</v>
      </c>
      <c r="I87" s="209"/>
      <c r="J87" s="210">
        <f>ROUND(I87*H87,2)</f>
        <v>0</v>
      </c>
      <c r="K87" s="206" t="s">
        <v>493</v>
      </c>
      <c r="L87" s="43"/>
      <c r="M87" s="211" t="s">
        <v>19</v>
      </c>
      <c r="N87" s="212" t="s">
        <v>42</v>
      </c>
      <c r="O87" s="83"/>
      <c r="P87" s="213">
        <f>O87*H87</f>
        <v>0</v>
      </c>
      <c r="Q87" s="213">
        <v>0</v>
      </c>
      <c r="R87" s="213">
        <f>Q87*H87</f>
        <v>0</v>
      </c>
      <c r="S87" s="213">
        <v>0</v>
      </c>
      <c r="T87" s="214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5" t="s">
        <v>494</v>
      </c>
      <c r="AT87" s="215" t="s">
        <v>132</v>
      </c>
      <c r="AU87" s="215" t="s">
        <v>80</v>
      </c>
      <c r="AY87" s="16" t="s">
        <v>131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16" t="s">
        <v>78</v>
      </c>
      <c r="BK87" s="216">
        <f>ROUND(I87*H87,2)</f>
        <v>0</v>
      </c>
      <c r="BL87" s="16" t="s">
        <v>494</v>
      </c>
      <c r="BM87" s="215" t="s">
        <v>498</v>
      </c>
    </row>
    <row r="88" s="2" customFormat="1">
      <c r="A88" s="37"/>
      <c r="B88" s="38"/>
      <c r="C88" s="204" t="s">
        <v>143</v>
      </c>
      <c r="D88" s="204" t="s">
        <v>132</v>
      </c>
      <c r="E88" s="205" t="s">
        <v>499</v>
      </c>
      <c r="F88" s="206" t="s">
        <v>500</v>
      </c>
      <c r="G88" s="207" t="s">
        <v>492</v>
      </c>
      <c r="H88" s="208">
        <v>1</v>
      </c>
      <c r="I88" s="209"/>
      <c r="J88" s="210">
        <f>ROUND(I88*H88,2)</f>
        <v>0</v>
      </c>
      <c r="K88" s="206" t="s">
        <v>493</v>
      </c>
      <c r="L88" s="43"/>
      <c r="M88" s="211" t="s">
        <v>19</v>
      </c>
      <c r="N88" s="212" t="s">
        <v>42</v>
      </c>
      <c r="O88" s="83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5" t="s">
        <v>494</v>
      </c>
      <c r="AT88" s="215" t="s">
        <v>132</v>
      </c>
      <c r="AU88" s="215" t="s">
        <v>80</v>
      </c>
      <c r="AY88" s="16" t="s">
        <v>131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6" t="s">
        <v>78</v>
      </c>
      <c r="BK88" s="216">
        <f>ROUND(I88*H88,2)</f>
        <v>0</v>
      </c>
      <c r="BL88" s="16" t="s">
        <v>494</v>
      </c>
      <c r="BM88" s="215" t="s">
        <v>501</v>
      </c>
    </row>
    <row r="89" s="2" customFormat="1" ht="37.8" customHeight="1">
      <c r="A89" s="37"/>
      <c r="B89" s="38"/>
      <c r="C89" s="204" t="s">
        <v>137</v>
      </c>
      <c r="D89" s="204" t="s">
        <v>132</v>
      </c>
      <c r="E89" s="205" t="s">
        <v>502</v>
      </c>
      <c r="F89" s="206" t="s">
        <v>503</v>
      </c>
      <c r="G89" s="207" t="s">
        <v>492</v>
      </c>
      <c r="H89" s="208">
        <v>1</v>
      </c>
      <c r="I89" s="209"/>
      <c r="J89" s="210">
        <f>ROUND(I89*H89,2)</f>
        <v>0</v>
      </c>
      <c r="K89" s="206" t="s">
        <v>493</v>
      </c>
      <c r="L89" s="43"/>
      <c r="M89" s="211" t="s">
        <v>19</v>
      </c>
      <c r="N89" s="212" t="s">
        <v>42</v>
      </c>
      <c r="O89" s="83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4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5" t="s">
        <v>494</v>
      </c>
      <c r="AT89" s="215" t="s">
        <v>132</v>
      </c>
      <c r="AU89" s="215" t="s">
        <v>80</v>
      </c>
      <c r="AY89" s="16" t="s">
        <v>131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6" t="s">
        <v>78</v>
      </c>
      <c r="BK89" s="216">
        <f>ROUND(I89*H89,2)</f>
        <v>0</v>
      </c>
      <c r="BL89" s="16" t="s">
        <v>494</v>
      </c>
      <c r="BM89" s="215" t="s">
        <v>504</v>
      </c>
    </row>
    <row r="90" s="2" customFormat="1" ht="24.15" customHeight="1">
      <c r="A90" s="37"/>
      <c r="B90" s="38"/>
      <c r="C90" s="204" t="s">
        <v>150</v>
      </c>
      <c r="D90" s="204" t="s">
        <v>132</v>
      </c>
      <c r="E90" s="205" t="s">
        <v>505</v>
      </c>
      <c r="F90" s="206" t="s">
        <v>506</v>
      </c>
      <c r="G90" s="207" t="s">
        <v>492</v>
      </c>
      <c r="H90" s="208">
        <v>1</v>
      </c>
      <c r="I90" s="209"/>
      <c r="J90" s="210">
        <f>ROUND(I90*H90,2)</f>
        <v>0</v>
      </c>
      <c r="K90" s="206" t="s">
        <v>493</v>
      </c>
      <c r="L90" s="43"/>
      <c r="M90" s="211" t="s">
        <v>19</v>
      </c>
      <c r="N90" s="212" t="s">
        <v>42</v>
      </c>
      <c r="O90" s="83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5" t="s">
        <v>494</v>
      </c>
      <c r="AT90" s="215" t="s">
        <v>132</v>
      </c>
      <c r="AU90" s="215" t="s">
        <v>80</v>
      </c>
      <c r="AY90" s="16" t="s">
        <v>131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6" t="s">
        <v>78</v>
      </c>
      <c r="BK90" s="216">
        <f>ROUND(I90*H90,2)</f>
        <v>0</v>
      </c>
      <c r="BL90" s="16" t="s">
        <v>494</v>
      </c>
      <c r="BM90" s="215" t="s">
        <v>507</v>
      </c>
    </row>
    <row r="91" s="11" customFormat="1" ht="22.8" customHeight="1">
      <c r="A91" s="11"/>
      <c r="B91" s="190"/>
      <c r="C91" s="191"/>
      <c r="D91" s="192" t="s">
        <v>70</v>
      </c>
      <c r="E91" s="234" t="s">
        <v>508</v>
      </c>
      <c r="F91" s="234" t="s">
        <v>509</v>
      </c>
      <c r="G91" s="191"/>
      <c r="H91" s="191"/>
      <c r="I91" s="194"/>
      <c r="J91" s="235">
        <f>BK91</f>
        <v>0</v>
      </c>
      <c r="K91" s="191"/>
      <c r="L91" s="196"/>
      <c r="M91" s="197"/>
      <c r="N91" s="198"/>
      <c r="O91" s="198"/>
      <c r="P91" s="199">
        <f>SUM(P92:P101)</f>
        <v>0</v>
      </c>
      <c r="Q91" s="198"/>
      <c r="R91" s="199">
        <f>SUM(R92:R101)</f>
        <v>0</v>
      </c>
      <c r="S91" s="198"/>
      <c r="T91" s="200">
        <f>SUM(T92:T101)</f>
        <v>0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201" t="s">
        <v>150</v>
      </c>
      <c r="AT91" s="202" t="s">
        <v>70</v>
      </c>
      <c r="AU91" s="202" t="s">
        <v>78</v>
      </c>
      <c r="AY91" s="201" t="s">
        <v>131</v>
      </c>
      <c r="BK91" s="203">
        <f>SUM(BK92:BK101)</f>
        <v>0</v>
      </c>
    </row>
    <row r="92" s="2" customFormat="1" ht="24.15" customHeight="1">
      <c r="A92" s="37"/>
      <c r="B92" s="38"/>
      <c r="C92" s="204" t="s">
        <v>146</v>
      </c>
      <c r="D92" s="204" t="s">
        <v>132</v>
      </c>
      <c r="E92" s="205" t="s">
        <v>510</v>
      </c>
      <c r="F92" s="206" t="s">
        <v>511</v>
      </c>
      <c r="G92" s="207" t="s">
        <v>492</v>
      </c>
      <c r="H92" s="208">
        <v>1</v>
      </c>
      <c r="I92" s="209"/>
      <c r="J92" s="210">
        <f>ROUND(I92*H92,2)</f>
        <v>0</v>
      </c>
      <c r="K92" s="206" t="s">
        <v>493</v>
      </c>
      <c r="L92" s="43"/>
      <c r="M92" s="211" t="s">
        <v>19</v>
      </c>
      <c r="N92" s="212" t="s">
        <v>42</v>
      </c>
      <c r="O92" s="83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5" t="s">
        <v>494</v>
      </c>
      <c r="AT92" s="215" t="s">
        <v>132</v>
      </c>
      <c r="AU92" s="215" t="s">
        <v>80</v>
      </c>
      <c r="AY92" s="16" t="s">
        <v>131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6" t="s">
        <v>78</v>
      </c>
      <c r="BK92" s="216">
        <f>ROUND(I92*H92,2)</f>
        <v>0</v>
      </c>
      <c r="BL92" s="16" t="s">
        <v>494</v>
      </c>
      <c r="BM92" s="215" t="s">
        <v>512</v>
      </c>
    </row>
    <row r="93" s="2" customFormat="1">
      <c r="A93" s="37"/>
      <c r="B93" s="38"/>
      <c r="C93" s="39"/>
      <c r="D93" s="217" t="s">
        <v>138</v>
      </c>
      <c r="E93" s="39"/>
      <c r="F93" s="218" t="s">
        <v>513</v>
      </c>
      <c r="G93" s="39"/>
      <c r="H93" s="39"/>
      <c r="I93" s="219"/>
      <c r="J93" s="39"/>
      <c r="K93" s="39"/>
      <c r="L93" s="43"/>
      <c r="M93" s="220"/>
      <c r="N93" s="221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138</v>
      </c>
      <c r="AU93" s="16" t="s">
        <v>80</v>
      </c>
    </row>
    <row r="94" s="2" customFormat="1" ht="24.15" customHeight="1">
      <c r="A94" s="37"/>
      <c r="B94" s="38"/>
      <c r="C94" s="204" t="s">
        <v>157</v>
      </c>
      <c r="D94" s="204" t="s">
        <v>132</v>
      </c>
      <c r="E94" s="205" t="s">
        <v>514</v>
      </c>
      <c r="F94" s="206" t="s">
        <v>515</v>
      </c>
      <c r="G94" s="207" t="s">
        <v>492</v>
      </c>
      <c r="H94" s="208">
        <v>1</v>
      </c>
      <c r="I94" s="209"/>
      <c r="J94" s="210">
        <f>ROUND(I94*H94,2)</f>
        <v>0</v>
      </c>
      <c r="K94" s="206" t="s">
        <v>493</v>
      </c>
      <c r="L94" s="43"/>
      <c r="M94" s="211" t="s">
        <v>19</v>
      </c>
      <c r="N94" s="212" t="s">
        <v>42</v>
      </c>
      <c r="O94" s="83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5" t="s">
        <v>494</v>
      </c>
      <c r="AT94" s="215" t="s">
        <v>132</v>
      </c>
      <c r="AU94" s="215" t="s">
        <v>80</v>
      </c>
      <c r="AY94" s="16" t="s">
        <v>131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6" t="s">
        <v>78</v>
      </c>
      <c r="BK94" s="216">
        <f>ROUND(I94*H94,2)</f>
        <v>0</v>
      </c>
      <c r="BL94" s="16" t="s">
        <v>494</v>
      </c>
      <c r="BM94" s="215" t="s">
        <v>516</v>
      </c>
    </row>
    <row r="95" s="2" customFormat="1">
      <c r="A95" s="37"/>
      <c r="B95" s="38"/>
      <c r="C95" s="39"/>
      <c r="D95" s="217" t="s">
        <v>138</v>
      </c>
      <c r="E95" s="39"/>
      <c r="F95" s="218" t="s">
        <v>513</v>
      </c>
      <c r="G95" s="39"/>
      <c r="H95" s="39"/>
      <c r="I95" s="219"/>
      <c r="J95" s="39"/>
      <c r="K95" s="39"/>
      <c r="L95" s="43"/>
      <c r="M95" s="220"/>
      <c r="N95" s="221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138</v>
      </c>
      <c r="AU95" s="16" t="s">
        <v>80</v>
      </c>
    </row>
    <row r="96" s="2" customFormat="1" ht="16.5" customHeight="1">
      <c r="A96" s="37"/>
      <c r="B96" s="38"/>
      <c r="C96" s="204" t="s">
        <v>149</v>
      </c>
      <c r="D96" s="204" t="s">
        <v>132</v>
      </c>
      <c r="E96" s="205" t="s">
        <v>517</v>
      </c>
      <c r="F96" s="206" t="s">
        <v>518</v>
      </c>
      <c r="G96" s="207" t="s">
        <v>164</v>
      </c>
      <c r="H96" s="208">
        <v>68.5</v>
      </c>
      <c r="I96" s="209"/>
      <c r="J96" s="210">
        <f>ROUND(I96*H96,2)</f>
        <v>0</v>
      </c>
      <c r="K96" s="206" t="s">
        <v>493</v>
      </c>
      <c r="L96" s="43"/>
      <c r="M96" s="211" t="s">
        <v>19</v>
      </c>
      <c r="N96" s="212" t="s">
        <v>42</v>
      </c>
      <c r="O96" s="83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5" t="s">
        <v>137</v>
      </c>
      <c r="AT96" s="215" t="s">
        <v>132</v>
      </c>
      <c r="AU96" s="215" t="s">
        <v>80</v>
      </c>
      <c r="AY96" s="16" t="s">
        <v>131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6" t="s">
        <v>78</v>
      </c>
      <c r="BK96" s="216">
        <f>ROUND(I96*H96,2)</f>
        <v>0</v>
      </c>
      <c r="BL96" s="16" t="s">
        <v>137</v>
      </c>
      <c r="BM96" s="215" t="s">
        <v>519</v>
      </c>
    </row>
    <row r="97" s="2" customFormat="1" ht="16.5" customHeight="1">
      <c r="A97" s="37"/>
      <c r="B97" s="38"/>
      <c r="C97" s="204" t="s">
        <v>167</v>
      </c>
      <c r="D97" s="204" t="s">
        <v>132</v>
      </c>
      <c r="E97" s="205" t="s">
        <v>520</v>
      </c>
      <c r="F97" s="206" t="s">
        <v>521</v>
      </c>
      <c r="G97" s="207" t="s">
        <v>164</v>
      </c>
      <c r="H97" s="208">
        <v>68.5</v>
      </c>
      <c r="I97" s="209"/>
      <c r="J97" s="210">
        <f>ROUND(I97*H97,2)</f>
        <v>0</v>
      </c>
      <c r="K97" s="206" t="s">
        <v>493</v>
      </c>
      <c r="L97" s="43"/>
      <c r="M97" s="211" t="s">
        <v>19</v>
      </c>
      <c r="N97" s="212" t="s">
        <v>42</v>
      </c>
      <c r="O97" s="83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5" t="s">
        <v>137</v>
      </c>
      <c r="AT97" s="215" t="s">
        <v>132</v>
      </c>
      <c r="AU97" s="215" t="s">
        <v>80</v>
      </c>
      <c r="AY97" s="16" t="s">
        <v>131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6" t="s">
        <v>78</v>
      </c>
      <c r="BK97" s="216">
        <f>ROUND(I97*H97,2)</f>
        <v>0</v>
      </c>
      <c r="BL97" s="16" t="s">
        <v>137</v>
      </c>
      <c r="BM97" s="215" t="s">
        <v>522</v>
      </c>
    </row>
    <row r="98" s="2" customFormat="1" ht="24.15" customHeight="1">
      <c r="A98" s="37"/>
      <c r="B98" s="38"/>
      <c r="C98" s="204" t="s">
        <v>153</v>
      </c>
      <c r="D98" s="204" t="s">
        <v>132</v>
      </c>
      <c r="E98" s="205" t="s">
        <v>523</v>
      </c>
      <c r="F98" s="206" t="s">
        <v>524</v>
      </c>
      <c r="G98" s="207" t="s">
        <v>492</v>
      </c>
      <c r="H98" s="208">
        <v>1</v>
      </c>
      <c r="I98" s="209"/>
      <c r="J98" s="210">
        <f>ROUND(I98*H98,2)</f>
        <v>0</v>
      </c>
      <c r="K98" s="206" t="s">
        <v>493</v>
      </c>
      <c r="L98" s="43"/>
      <c r="M98" s="211" t="s">
        <v>19</v>
      </c>
      <c r="N98" s="212" t="s">
        <v>42</v>
      </c>
      <c r="O98" s="83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5" t="s">
        <v>494</v>
      </c>
      <c r="AT98" s="215" t="s">
        <v>132</v>
      </c>
      <c r="AU98" s="215" t="s">
        <v>80</v>
      </c>
      <c r="AY98" s="16" t="s">
        <v>131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6" t="s">
        <v>78</v>
      </c>
      <c r="BK98" s="216">
        <f>ROUND(I98*H98,2)</f>
        <v>0</v>
      </c>
      <c r="BL98" s="16" t="s">
        <v>494</v>
      </c>
      <c r="BM98" s="215" t="s">
        <v>525</v>
      </c>
    </row>
    <row r="99" s="2" customFormat="1" ht="24.15" customHeight="1">
      <c r="A99" s="37"/>
      <c r="B99" s="38"/>
      <c r="C99" s="204" t="s">
        <v>177</v>
      </c>
      <c r="D99" s="204" t="s">
        <v>132</v>
      </c>
      <c r="E99" s="205" t="s">
        <v>526</v>
      </c>
      <c r="F99" s="206" t="s">
        <v>527</v>
      </c>
      <c r="G99" s="207" t="s">
        <v>180</v>
      </c>
      <c r="H99" s="208">
        <v>1</v>
      </c>
      <c r="I99" s="209"/>
      <c r="J99" s="210">
        <f>ROUND(I99*H99,2)</f>
        <v>0</v>
      </c>
      <c r="K99" s="206" t="s">
        <v>493</v>
      </c>
      <c r="L99" s="43"/>
      <c r="M99" s="211" t="s">
        <v>19</v>
      </c>
      <c r="N99" s="212" t="s">
        <v>42</v>
      </c>
      <c r="O99" s="83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5" t="s">
        <v>494</v>
      </c>
      <c r="AT99" s="215" t="s">
        <v>132</v>
      </c>
      <c r="AU99" s="215" t="s">
        <v>80</v>
      </c>
      <c r="AY99" s="16" t="s">
        <v>131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6" t="s">
        <v>78</v>
      </c>
      <c r="BK99" s="216">
        <f>ROUND(I99*H99,2)</f>
        <v>0</v>
      </c>
      <c r="BL99" s="16" t="s">
        <v>494</v>
      </c>
      <c r="BM99" s="215" t="s">
        <v>528</v>
      </c>
    </row>
    <row r="100" s="2" customFormat="1">
      <c r="A100" s="37"/>
      <c r="B100" s="38"/>
      <c r="C100" s="39"/>
      <c r="D100" s="217" t="s">
        <v>138</v>
      </c>
      <c r="E100" s="39"/>
      <c r="F100" s="218" t="s">
        <v>529</v>
      </c>
      <c r="G100" s="39"/>
      <c r="H100" s="39"/>
      <c r="I100" s="219"/>
      <c r="J100" s="39"/>
      <c r="K100" s="39"/>
      <c r="L100" s="43"/>
      <c r="M100" s="220"/>
      <c r="N100" s="221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138</v>
      </c>
      <c r="AU100" s="16" t="s">
        <v>80</v>
      </c>
    </row>
    <row r="101" s="2" customFormat="1" ht="16.5" customHeight="1">
      <c r="A101" s="37"/>
      <c r="B101" s="38"/>
      <c r="C101" s="204" t="s">
        <v>8</v>
      </c>
      <c r="D101" s="204" t="s">
        <v>132</v>
      </c>
      <c r="E101" s="205" t="s">
        <v>530</v>
      </c>
      <c r="F101" s="206" t="s">
        <v>531</v>
      </c>
      <c r="G101" s="207" t="s">
        <v>164</v>
      </c>
      <c r="H101" s="208">
        <v>68.5</v>
      </c>
      <c r="I101" s="209"/>
      <c r="J101" s="210">
        <f>ROUND(I101*H101,2)</f>
        <v>0</v>
      </c>
      <c r="K101" s="206" t="s">
        <v>493</v>
      </c>
      <c r="L101" s="43"/>
      <c r="M101" s="211" t="s">
        <v>19</v>
      </c>
      <c r="N101" s="212" t="s">
        <v>42</v>
      </c>
      <c r="O101" s="83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5" t="s">
        <v>137</v>
      </c>
      <c r="AT101" s="215" t="s">
        <v>132</v>
      </c>
      <c r="AU101" s="215" t="s">
        <v>80</v>
      </c>
      <c r="AY101" s="16" t="s">
        <v>131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6" t="s">
        <v>78</v>
      </c>
      <c r="BK101" s="216">
        <f>ROUND(I101*H101,2)</f>
        <v>0</v>
      </c>
      <c r="BL101" s="16" t="s">
        <v>137</v>
      </c>
      <c r="BM101" s="215" t="s">
        <v>532</v>
      </c>
    </row>
    <row r="102" s="11" customFormat="1" ht="22.8" customHeight="1">
      <c r="A102" s="11"/>
      <c r="B102" s="190"/>
      <c r="C102" s="191"/>
      <c r="D102" s="192" t="s">
        <v>70</v>
      </c>
      <c r="E102" s="234" t="s">
        <v>533</v>
      </c>
      <c r="F102" s="234" t="s">
        <v>534</v>
      </c>
      <c r="G102" s="191"/>
      <c r="H102" s="191"/>
      <c r="I102" s="194"/>
      <c r="J102" s="235">
        <f>BK102</f>
        <v>0</v>
      </c>
      <c r="K102" s="191"/>
      <c r="L102" s="196"/>
      <c r="M102" s="197"/>
      <c r="N102" s="198"/>
      <c r="O102" s="198"/>
      <c r="P102" s="199">
        <f>P103</f>
        <v>0</v>
      </c>
      <c r="Q102" s="198"/>
      <c r="R102" s="199">
        <f>R103</f>
        <v>0</v>
      </c>
      <c r="S102" s="198"/>
      <c r="T102" s="200">
        <f>T103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201" t="s">
        <v>150</v>
      </c>
      <c r="AT102" s="202" t="s">
        <v>70</v>
      </c>
      <c r="AU102" s="202" t="s">
        <v>78</v>
      </c>
      <c r="AY102" s="201" t="s">
        <v>131</v>
      </c>
      <c r="BK102" s="203">
        <f>BK103</f>
        <v>0</v>
      </c>
    </row>
    <row r="103" s="2" customFormat="1" ht="24.15" customHeight="1">
      <c r="A103" s="37"/>
      <c r="B103" s="38"/>
      <c r="C103" s="204" t="s">
        <v>187</v>
      </c>
      <c r="D103" s="204" t="s">
        <v>132</v>
      </c>
      <c r="E103" s="205" t="s">
        <v>535</v>
      </c>
      <c r="F103" s="206" t="s">
        <v>536</v>
      </c>
      <c r="G103" s="207" t="s">
        <v>492</v>
      </c>
      <c r="H103" s="208">
        <v>1</v>
      </c>
      <c r="I103" s="209"/>
      <c r="J103" s="210">
        <f>ROUND(I103*H103,2)</f>
        <v>0</v>
      </c>
      <c r="K103" s="206" t="s">
        <v>493</v>
      </c>
      <c r="L103" s="43"/>
      <c r="M103" s="224" t="s">
        <v>19</v>
      </c>
      <c r="N103" s="225" t="s">
        <v>42</v>
      </c>
      <c r="O103" s="226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5" t="s">
        <v>494</v>
      </c>
      <c r="AT103" s="215" t="s">
        <v>132</v>
      </c>
      <c r="AU103" s="215" t="s">
        <v>80</v>
      </c>
      <c r="AY103" s="16" t="s">
        <v>131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6" t="s">
        <v>78</v>
      </c>
      <c r="BK103" s="216">
        <f>ROUND(I103*H103,2)</f>
        <v>0</v>
      </c>
      <c r="BL103" s="16" t="s">
        <v>494</v>
      </c>
      <c r="BM103" s="215" t="s">
        <v>537</v>
      </c>
    </row>
    <row r="104" s="2" customFormat="1" ht="6.96" customHeight="1">
      <c r="A104" s="37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43"/>
      <c r="M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</sheetData>
  <sheetProtection sheet="1" autoFilter="0" formatColumns="0" formatRows="0" objects="1" scenarios="1" spinCount="100000" saltValue="4WwhUcjQ6YBAT2NSCHJhWTxdB+bpxKyts74sD7dS5X8PJw2STgiLdVZGSkzDDfC0acRrhNIJPr/QJiOJr0RruQ==" hashValue="biGR8k8aNCfm7nRwn3lV8TIi1sSQz2O30324reGA69doMkWrxWJNYE4PKGFhQ+MmY7GsynhblL0s+y2fIYTN3Q==" algorithmName="SHA-512" password="CC35"/>
  <autoFilter ref="C82:K10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3" customFormat="1" ht="45" customHeight="1">
      <c r="B3" s="240"/>
      <c r="C3" s="241" t="s">
        <v>538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539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540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541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542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543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544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545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546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547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548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77</v>
      </c>
      <c r="F18" s="247" t="s">
        <v>549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550</v>
      </c>
      <c r="F19" s="247" t="s">
        <v>551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552</v>
      </c>
      <c r="F20" s="247" t="s">
        <v>553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554</v>
      </c>
      <c r="F21" s="247" t="s">
        <v>555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556</v>
      </c>
      <c r="F22" s="247" t="s">
        <v>557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84</v>
      </c>
      <c r="F23" s="247" t="s">
        <v>558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559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560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561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562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563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564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565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566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567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118</v>
      </c>
      <c r="F36" s="247"/>
      <c r="G36" s="247" t="s">
        <v>568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569</v>
      </c>
      <c r="F37" s="247"/>
      <c r="G37" s="247" t="s">
        <v>570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52</v>
      </c>
      <c r="F38" s="247"/>
      <c r="G38" s="247" t="s">
        <v>571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53</v>
      </c>
      <c r="F39" s="247"/>
      <c r="G39" s="247" t="s">
        <v>572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119</v>
      </c>
      <c r="F40" s="247"/>
      <c r="G40" s="247" t="s">
        <v>573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120</v>
      </c>
      <c r="F41" s="247"/>
      <c r="G41" s="247" t="s">
        <v>574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575</v>
      </c>
      <c r="F42" s="247"/>
      <c r="G42" s="247" t="s">
        <v>576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577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578</v>
      </c>
      <c r="F44" s="247"/>
      <c r="G44" s="247" t="s">
        <v>579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122</v>
      </c>
      <c r="F45" s="247"/>
      <c r="G45" s="247" t="s">
        <v>580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581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582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583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584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585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586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587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588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589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590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591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592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593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594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595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596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597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598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599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600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601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602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603</v>
      </c>
      <c r="D76" s="265"/>
      <c r="E76" s="265"/>
      <c r="F76" s="265" t="s">
        <v>604</v>
      </c>
      <c r="G76" s="266"/>
      <c r="H76" s="265" t="s">
        <v>53</v>
      </c>
      <c r="I76" s="265" t="s">
        <v>56</v>
      </c>
      <c r="J76" s="265" t="s">
        <v>605</v>
      </c>
      <c r="K76" s="264"/>
    </row>
    <row r="77" s="1" customFormat="1" ht="17.25" customHeight="1">
      <c r="B77" s="262"/>
      <c r="C77" s="267" t="s">
        <v>606</v>
      </c>
      <c r="D77" s="267"/>
      <c r="E77" s="267"/>
      <c r="F77" s="268" t="s">
        <v>607</v>
      </c>
      <c r="G77" s="269"/>
      <c r="H77" s="267"/>
      <c r="I77" s="267"/>
      <c r="J77" s="267" t="s">
        <v>608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52</v>
      </c>
      <c r="D79" s="272"/>
      <c r="E79" s="272"/>
      <c r="F79" s="273" t="s">
        <v>609</v>
      </c>
      <c r="G79" s="274"/>
      <c r="H79" s="250" t="s">
        <v>610</v>
      </c>
      <c r="I79" s="250" t="s">
        <v>611</v>
      </c>
      <c r="J79" s="250">
        <v>20</v>
      </c>
      <c r="K79" s="264"/>
    </row>
    <row r="80" s="1" customFormat="1" ht="15" customHeight="1">
      <c r="B80" s="262"/>
      <c r="C80" s="250" t="s">
        <v>612</v>
      </c>
      <c r="D80" s="250"/>
      <c r="E80" s="250"/>
      <c r="F80" s="273" t="s">
        <v>609</v>
      </c>
      <c r="G80" s="274"/>
      <c r="H80" s="250" t="s">
        <v>613</v>
      </c>
      <c r="I80" s="250" t="s">
        <v>611</v>
      </c>
      <c r="J80" s="250">
        <v>120</v>
      </c>
      <c r="K80" s="264"/>
    </row>
    <row r="81" s="1" customFormat="1" ht="15" customHeight="1">
      <c r="B81" s="275"/>
      <c r="C81" s="250" t="s">
        <v>614</v>
      </c>
      <c r="D81" s="250"/>
      <c r="E81" s="250"/>
      <c r="F81" s="273" t="s">
        <v>615</v>
      </c>
      <c r="G81" s="274"/>
      <c r="H81" s="250" t="s">
        <v>616</v>
      </c>
      <c r="I81" s="250" t="s">
        <v>611</v>
      </c>
      <c r="J81" s="250">
        <v>50</v>
      </c>
      <c r="K81" s="264"/>
    </row>
    <row r="82" s="1" customFormat="1" ht="15" customHeight="1">
      <c r="B82" s="275"/>
      <c r="C82" s="250" t="s">
        <v>617</v>
      </c>
      <c r="D82" s="250"/>
      <c r="E82" s="250"/>
      <c r="F82" s="273" t="s">
        <v>609</v>
      </c>
      <c r="G82" s="274"/>
      <c r="H82" s="250" t="s">
        <v>618</v>
      </c>
      <c r="I82" s="250" t="s">
        <v>619</v>
      </c>
      <c r="J82" s="250"/>
      <c r="K82" s="264"/>
    </row>
    <row r="83" s="1" customFormat="1" ht="15" customHeight="1">
      <c r="B83" s="275"/>
      <c r="C83" s="276" t="s">
        <v>620</v>
      </c>
      <c r="D83" s="276"/>
      <c r="E83" s="276"/>
      <c r="F83" s="277" t="s">
        <v>615</v>
      </c>
      <c r="G83" s="276"/>
      <c r="H83" s="276" t="s">
        <v>621</v>
      </c>
      <c r="I83" s="276" t="s">
        <v>611</v>
      </c>
      <c r="J83" s="276">
        <v>15</v>
      </c>
      <c r="K83" s="264"/>
    </row>
    <row r="84" s="1" customFormat="1" ht="15" customHeight="1">
      <c r="B84" s="275"/>
      <c r="C84" s="276" t="s">
        <v>622</v>
      </c>
      <c r="D84" s="276"/>
      <c r="E84" s="276"/>
      <c r="F84" s="277" t="s">
        <v>615</v>
      </c>
      <c r="G84" s="276"/>
      <c r="H84" s="276" t="s">
        <v>623</v>
      </c>
      <c r="I84" s="276" t="s">
        <v>611</v>
      </c>
      <c r="J84" s="276">
        <v>15</v>
      </c>
      <c r="K84" s="264"/>
    </row>
    <row r="85" s="1" customFormat="1" ht="15" customHeight="1">
      <c r="B85" s="275"/>
      <c r="C85" s="276" t="s">
        <v>624</v>
      </c>
      <c r="D85" s="276"/>
      <c r="E85" s="276"/>
      <c r="F85" s="277" t="s">
        <v>615</v>
      </c>
      <c r="G85" s="276"/>
      <c r="H85" s="276" t="s">
        <v>625</v>
      </c>
      <c r="I85" s="276" t="s">
        <v>611</v>
      </c>
      <c r="J85" s="276">
        <v>20</v>
      </c>
      <c r="K85" s="264"/>
    </row>
    <row r="86" s="1" customFormat="1" ht="15" customHeight="1">
      <c r="B86" s="275"/>
      <c r="C86" s="276" t="s">
        <v>626</v>
      </c>
      <c r="D86" s="276"/>
      <c r="E86" s="276"/>
      <c r="F86" s="277" t="s">
        <v>615</v>
      </c>
      <c r="G86" s="276"/>
      <c r="H86" s="276" t="s">
        <v>627</v>
      </c>
      <c r="I86" s="276" t="s">
        <v>611</v>
      </c>
      <c r="J86" s="276">
        <v>20</v>
      </c>
      <c r="K86" s="264"/>
    </row>
    <row r="87" s="1" customFormat="1" ht="15" customHeight="1">
      <c r="B87" s="275"/>
      <c r="C87" s="250" t="s">
        <v>628</v>
      </c>
      <c r="D87" s="250"/>
      <c r="E87" s="250"/>
      <c r="F87" s="273" t="s">
        <v>615</v>
      </c>
      <c r="G87" s="274"/>
      <c r="H87" s="250" t="s">
        <v>629</v>
      </c>
      <c r="I87" s="250" t="s">
        <v>611</v>
      </c>
      <c r="J87" s="250">
        <v>50</v>
      </c>
      <c r="K87" s="264"/>
    </row>
    <row r="88" s="1" customFormat="1" ht="15" customHeight="1">
      <c r="B88" s="275"/>
      <c r="C88" s="250" t="s">
        <v>630</v>
      </c>
      <c r="D88" s="250"/>
      <c r="E88" s="250"/>
      <c r="F88" s="273" t="s">
        <v>615</v>
      </c>
      <c r="G88" s="274"/>
      <c r="H88" s="250" t="s">
        <v>631</v>
      </c>
      <c r="I88" s="250" t="s">
        <v>611</v>
      </c>
      <c r="J88" s="250">
        <v>20</v>
      </c>
      <c r="K88" s="264"/>
    </row>
    <row r="89" s="1" customFormat="1" ht="15" customHeight="1">
      <c r="B89" s="275"/>
      <c r="C89" s="250" t="s">
        <v>632</v>
      </c>
      <c r="D89" s="250"/>
      <c r="E89" s="250"/>
      <c r="F89" s="273" t="s">
        <v>615</v>
      </c>
      <c r="G89" s="274"/>
      <c r="H89" s="250" t="s">
        <v>633</v>
      </c>
      <c r="I89" s="250" t="s">
        <v>611</v>
      </c>
      <c r="J89" s="250">
        <v>20</v>
      </c>
      <c r="K89" s="264"/>
    </row>
    <row r="90" s="1" customFormat="1" ht="15" customHeight="1">
      <c r="B90" s="275"/>
      <c r="C90" s="250" t="s">
        <v>634</v>
      </c>
      <c r="D90" s="250"/>
      <c r="E90" s="250"/>
      <c r="F90" s="273" t="s">
        <v>615</v>
      </c>
      <c r="G90" s="274"/>
      <c r="H90" s="250" t="s">
        <v>635</v>
      </c>
      <c r="I90" s="250" t="s">
        <v>611</v>
      </c>
      <c r="J90" s="250">
        <v>50</v>
      </c>
      <c r="K90" s="264"/>
    </row>
    <row r="91" s="1" customFormat="1" ht="15" customHeight="1">
      <c r="B91" s="275"/>
      <c r="C91" s="250" t="s">
        <v>636</v>
      </c>
      <c r="D91" s="250"/>
      <c r="E91" s="250"/>
      <c r="F91" s="273" t="s">
        <v>615</v>
      </c>
      <c r="G91" s="274"/>
      <c r="H91" s="250" t="s">
        <v>636</v>
      </c>
      <c r="I91" s="250" t="s">
        <v>611</v>
      </c>
      <c r="J91" s="250">
        <v>50</v>
      </c>
      <c r="K91" s="264"/>
    </row>
    <row r="92" s="1" customFormat="1" ht="15" customHeight="1">
      <c r="B92" s="275"/>
      <c r="C92" s="250" t="s">
        <v>637</v>
      </c>
      <c r="D92" s="250"/>
      <c r="E92" s="250"/>
      <c r="F92" s="273" t="s">
        <v>615</v>
      </c>
      <c r="G92" s="274"/>
      <c r="H92" s="250" t="s">
        <v>638</v>
      </c>
      <c r="I92" s="250" t="s">
        <v>611</v>
      </c>
      <c r="J92" s="250">
        <v>255</v>
      </c>
      <c r="K92" s="264"/>
    </row>
    <row r="93" s="1" customFormat="1" ht="15" customHeight="1">
      <c r="B93" s="275"/>
      <c r="C93" s="250" t="s">
        <v>639</v>
      </c>
      <c r="D93" s="250"/>
      <c r="E93" s="250"/>
      <c r="F93" s="273" t="s">
        <v>609</v>
      </c>
      <c r="G93" s="274"/>
      <c r="H93" s="250" t="s">
        <v>640</v>
      </c>
      <c r="I93" s="250" t="s">
        <v>641</v>
      </c>
      <c r="J93" s="250"/>
      <c r="K93" s="264"/>
    </row>
    <row r="94" s="1" customFormat="1" ht="15" customHeight="1">
      <c r="B94" s="275"/>
      <c r="C94" s="250" t="s">
        <v>642</v>
      </c>
      <c r="D94" s="250"/>
      <c r="E94" s="250"/>
      <c r="F94" s="273" t="s">
        <v>609</v>
      </c>
      <c r="G94" s="274"/>
      <c r="H94" s="250" t="s">
        <v>643</v>
      </c>
      <c r="I94" s="250" t="s">
        <v>644</v>
      </c>
      <c r="J94" s="250"/>
      <c r="K94" s="264"/>
    </row>
    <row r="95" s="1" customFormat="1" ht="15" customHeight="1">
      <c r="B95" s="275"/>
      <c r="C95" s="250" t="s">
        <v>645</v>
      </c>
      <c r="D95" s="250"/>
      <c r="E95" s="250"/>
      <c r="F95" s="273" t="s">
        <v>609</v>
      </c>
      <c r="G95" s="274"/>
      <c r="H95" s="250" t="s">
        <v>645</v>
      </c>
      <c r="I95" s="250" t="s">
        <v>644</v>
      </c>
      <c r="J95" s="250"/>
      <c r="K95" s="264"/>
    </row>
    <row r="96" s="1" customFormat="1" ht="15" customHeight="1">
      <c r="B96" s="275"/>
      <c r="C96" s="250" t="s">
        <v>37</v>
      </c>
      <c r="D96" s="250"/>
      <c r="E96" s="250"/>
      <c r="F96" s="273" t="s">
        <v>609</v>
      </c>
      <c r="G96" s="274"/>
      <c r="H96" s="250" t="s">
        <v>646</v>
      </c>
      <c r="I96" s="250" t="s">
        <v>644</v>
      </c>
      <c r="J96" s="250"/>
      <c r="K96" s="264"/>
    </row>
    <row r="97" s="1" customFormat="1" ht="15" customHeight="1">
      <c r="B97" s="275"/>
      <c r="C97" s="250" t="s">
        <v>47</v>
      </c>
      <c r="D97" s="250"/>
      <c r="E97" s="250"/>
      <c r="F97" s="273" t="s">
        <v>609</v>
      </c>
      <c r="G97" s="274"/>
      <c r="H97" s="250" t="s">
        <v>647</v>
      </c>
      <c r="I97" s="250" t="s">
        <v>644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648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603</v>
      </c>
      <c r="D103" s="265"/>
      <c r="E103" s="265"/>
      <c r="F103" s="265" t="s">
        <v>604</v>
      </c>
      <c r="G103" s="266"/>
      <c r="H103" s="265" t="s">
        <v>53</v>
      </c>
      <c r="I103" s="265" t="s">
        <v>56</v>
      </c>
      <c r="J103" s="265" t="s">
        <v>605</v>
      </c>
      <c r="K103" s="264"/>
    </row>
    <row r="104" s="1" customFormat="1" ht="17.25" customHeight="1">
      <c r="B104" s="262"/>
      <c r="C104" s="267" t="s">
        <v>606</v>
      </c>
      <c r="D104" s="267"/>
      <c r="E104" s="267"/>
      <c r="F104" s="268" t="s">
        <v>607</v>
      </c>
      <c r="G104" s="269"/>
      <c r="H104" s="267"/>
      <c r="I104" s="267"/>
      <c r="J104" s="267" t="s">
        <v>608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52</v>
      </c>
      <c r="D106" s="272"/>
      <c r="E106" s="272"/>
      <c r="F106" s="273" t="s">
        <v>609</v>
      </c>
      <c r="G106" s="250"/>
      <c r="H106" s="250" t="s">
        <v>649</v>
      </c>
      <c r="I106" s="250" t="s">
        <v>611</v>
      </c>
      <c r="J106" s="250">
        <v>20</v>
      </c>
      <c r="K106" s="264"/>
    </row>
    <row r="107" s="1" customFormat="1" ht="15" customHeight="1">
      <c r="B107" s="262"/>
      <c r="C107" s="250" t="s">
        <v>612</v>
      </c>
      <c r="D107" s="250"/>
      <c r="E107" s="250"/>
      <c r="F107" s="273" t="s">
        <v>609</v>
      </c>
      <c r="G107" s="250"/>
      <c r="H107" s="250" t="s">
        <v>649</v>
      </c>
      <c r="I107" s="250" t="s">
        <v>611</v>
      </c>
      <c r="J107" s="250">
        <v>120</v>
      </c>
      <c r="K107" s="264"/>
    </row>
    <row r="108" s="1" customFormat="1" ht="15" customHeight="1">
      <c r="B108" s="275"/>
      <c r="C108" s="250" t="s">
        <v>614</v>
      </c>
      <c r="D108" s="250"/>
      <c r="E108" s="250"/>
      <c r="F108" s="273" t="s">
        <v>615</v>
      </c>
      <c r="G108" s="250"/>
      <c r="H108" s="250" t="s">
        <v>649</v>
      </c>
      <c r="I108" s="250" t="s">
        <v>611</v>
      </c>
      <c r="J108" s="250">
        <v>50</v>
      </c>
      <c r="K108" s="264"/>
    </row>
    <row r="109" s="1" customFormat="1" ht="15" customHeight="1">
      <c r="B109" s="275"/>
      <c r="C109" s="250" t="s">
        <v>617</v>
      </c>
      <c r="D109" s="250"/>
      <c r="E109" s="250"/>
      <c r="F109" s="273" t="s">
        <v>609</v>
      </c>
      <c r="G109" s="250"/>
      <c r="H109" s="250" t="s">
        <v>649</v>
      </c>
      <c r="I109" s="250" t="s">
        <v>619</v>
      </c>
      <c r="J109" s="250"/>
      <c r="K109" s="264"/>
    </row>
    <row r="110" s="1" customFormat="1" ht="15" customHeight="1">
      <c r="B110" s="275"/>
      <c r="C110" s="250" t="s">
        <v>628</v>
      </c>
      <c r="D110" s="250"/>
      <c r="E110" s="250"/>
      <c r="F110" s="273" t="s">
        <v>615</v>
      </c>
      <c r="G110" s="250"/>
      <c r="H110" s="250" t="s">
        <v>649</v>
      </c>
      <c r="I110" s="250" t="s">
        <v>611</v>
      </c>
      <c r="J110" s="250">
        <v>50</v>
      </c>
      <c r="K110" s="264"/>
    </row>
    <row r="111" s="1" customFormat="1" ht="15" customHeight="1">
      <c r="B111" s="275"/>
      <c r="C111" s="250" t="s">
        <v>636</v>
      </c>
      <c r="D111" s="250"/>
      <c r="E111" s="250"/>
      <c r="F111" s="273" t="s">
        <v>615</v>
      </c>
      <c r="G111" s="250"/>
      <c r="H111" s="250" t="s">
        <v>649</v>
      </c>
      <c r="I111" s="250" t="s">
        <v>611</v>
      </c>
      <c r="J111" s="250">
        <v>50</v>
      </c>
      <c r="K111" s="264"/>
    </row>
    <row r="112" s="1" customFormat="1" ht="15" customHeight="1">
      <c r="B112" s="275"/>
      <c r="C112" s="250" t="s">
        <v>634</v>
      </c>
      <c r="D112" s="250"/>
      <c r="E112" s="250"/>
      <c r="F112" s="273" t="s">
        <v>615</v>
      </c>
      <c r="G112" s="250"/>
      <c r="H112" s="250" t="s">
        <v>649</v>
      </c>
      <c r="I112" s="250" t="s">
        <v>611</v>
      </c>
      <c r="J112" s="250">
        <v>50</v>
      </c>
      <c r="K112" s="264"/>
    </row>
    <row r="113" s="1" customFormat="1" ht="15" customHeight="1">
      <c r="B113" s="275"/>
      <c r="C113" s="250" t="s">
        <v>52</v>
      </c>
      <c r="D113" s="250"/>
      <c r="E113" s="250"/>
      <c r="F113" s="273" t="s">
        <v>609</v>
      </c>
      <c r="G113" s="250"/>
      <c r="H113" s="250" t="s">
        <v>650</v>
      </c>
      <c r="I113" s="250" t="s">
        <v>611</v>
      </c>
      <c r="J113" s="250">
        <v>20</v>
      </c>
      <c r="K113" s="264"/>
    </row>
    <row r="114" s="1" customFormat="1" ht="15" customHeight="1">
      <c r="B114" s="275"/>
      <c r="C114" s="250" t="s">
        <v>651</v>
      </c>
      <c r="D114" s="250"/>
      <c r="E114" s="250"/>
      <c r="F114" s="273" t="s">
        <v>609</v>
      </c>
      <c r="G114" s="250"/>
      <c r="H114" s="250" t="s">
        <v>652</v>
      </c>
      <c r="I114" s="250" t="s">
        <v>611</v>
      </c>
      <c r="J114" s="250">
        <v>120</v>
      </c>
      <c r="K114" s="264"/>
    </row>
    <row r="115" s="1" customFormat="1" ht="15" customHeight="1">
      <c r="B115" s="275"/>
      <c r="C115" s="250" t="s">
        <v>37</v>
      </c>
      <c r="D115" s="250"/>
      <c r="E115" s="250"/>
      <c r="F115" s="273" t="s">
        <v>609</v>
      </c>
      <c r="G115" s="250"/>
      <c r="H115" s="250" t="s">
        <v>653</v>
      </c>
      <c r="I115" s="250" t="s">
        <v>644</v>
      </c>
      <c r="J115" s="250"/>
      <c r="K115" s="264"/>
    </row>
    <row r="116" s="1" customFormat="1" ht="15" customHeight="1">
      <c r="B116" s="275"/>
      <c r="C116" s="250" t="s">
        <v>47</v>
      </c>
      <c r="D116" s="250"/>
      <c r="E116" s="250"/>
      <c r="F116" s="273" t="s">
        <v>609</v>
      </c>
      <c r="G116" s="250"/>
      <c r="H116" s="250" t="s">
        <v>654</v>
      </c>
      <c r="I116" s="250" t="s">
        <v>644</v>
      </c>
      <c r="J116" s="250"/>
      <c r="K116" s="264"/>
    </row>
    <row r="117" s="1" customFormat="1" ht="15" customHeight="1">
      <c r="B117" s="275"/>
      <c r="C117" s="250" t="s">
        <v>56</v>
      </c>
      <c r="D117" s="250"/>
      <c r="E117" s="250"/>
      <c r="F117" s="273" t="s">
        <v>609</v>
      </c>
      <c r="G117" s="250"/>
      <c r="H117" s="250" t="s">
        <v>655</v>
      </c>
      <c r="I117" s="250" t="s">
        <v>656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657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603</v>
      </c>
      <c r="D123" s="265"/>
      <c r="E123" s="265"/>
      <c r="F123" s="265" t="s">
        <v>604</v>
      </c>
      <c r="G123" s="266"/>
      <c r="H123" s="265" t="s">
        <v>53</v>
      </c>
      <c r="I123" s="265" t="s">
        <v>56</v>
      </c>
      <c r="J123" s="265" t="s">
        <v>605</v>
      </c>
      <c r="K123" s="294"/>
    </row>
    <row r="124" s="1" customFormat="1" ht="17.25" customHeight="1">
      <c r="B124" s="293"/>
      <c r="C124" s="267" t="s">
        <v>606</v>
      </c>
      <c r="D124" s="267"/>
      <c r="E124" s="267"/>
      <c r="F124" s="268" t="s">
        <v>607</v>
      </c>
      <c r="G124" s="269"/>
      <c r="H124" s="267"/>
      <c r="I124" s="267"/>
      <c r="J124" s="267" t="s">
        <v>608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612</v>
      </c>
      <c r="D126" s="272"/>
      <c r="E126" s="272"/>
      <c r="F126" s="273" t="s">
        <v>609</v>
      </c>
      <c r="G126" s="250"/>
      <c r="H126" s="250" t="s">
        <v>649</v>
      </c>
      <c r="I126" s="250" t="s">
        <v>611</v>
      </c>
      <c r="J126" s="250">
        <v>120</v>
      </c>
      <c r="K126" s="298"/>
    </row>
    <row r="127" s="1" customFormat="1" ht="15" customHeight="1">
      <c r="B127" s="295"/>
      <c r="C127" s="250" t="s">
        <v>658</v>
      </c>
      <c r="D127" s="250"/>
      <c r="E127" s="250"/>
      <c r="F127" s="273" t="s">
        <v>609</v>
      </c>
      <c r="G127" s="250"/>
      <c r="H127" s="250" t="s">
        <v>659</v>
      </c>
      <c r="I127" s="250" t="s">
        <v>611</v>
      </c>
      <c r="J127" s="250" t="s">
        <v>660</v>
      </c>
      <c r="K127" s="298"/>
    </row>
    <row r="128" s="1" customFormat="1" ht="15" customHeight="1">
      <c r="B128" s="295"/>
      <c r="C128" s="250" t="s">
        <v>84</v>
      </c>
      <c r="D128" s="250"/>
      <c r="E128" s="250"/>
      <c r="F128" s="273" t="s">
        <v>609</v>
      </c>
      <c r="G128" s="250"/>
      <c r="H128" s="250" t="s">
        <v>661</v>
      </c>
      <c r="I128" s="250" t="s">
        <v>611</v>
      </c>
      <c r="J128" s="250" t="s">
        <v>660</v>
      </c>
      <c r="K128" s="298"/>
    </row>
    <row r="129" s="1" customFormat="1" ht="15" customHeight="1">
      <c r="B129" s="295"/>
      <c r="C129" s="250" t="s">
        <v>620</v>
      </c>
      <c r="D129" s="250"/>
      <c r="E129" s="250"/>
      <c r="F129" s="273" t="s">
        <v>615</v>
      </c>
      <c r="G129" s="250"/>
      <c r="H129" s="250" t="s">
        <v>621</v>
      </c>
      <c r="I129" s="250" t="s">
        <v>611</v>
      </c>
      <c r="J129" s="250">
        <v>15</v>
      </c>
      <c r="K129" s="298"/>
    </row>
    <row r="130" s="1" customFormat="1" ht="15" customHeight="1">
      <c r="B130" s="295"/>
      <c r="C130" s="276" t="s">
        <v>622</v>
      </c>
      <c r="D130" s="276"/>
      <c r="E130" s="276"/>
      <c r="F130" s="277" t="s">
        <v>615</v>
      </c>
      <c r="G130" s="276"/>
      <c r="H130" s="276" t="s">
        <v>623</v>
      </c>
      <c r="I130" s="276" t="s">
        <v>611</v>
      </c>
      <c r="J130" s="276">
        <v>15</v>
      </c>
      <c r="K130" s="298"/>
    </row>
    <row r="131" s="1" customFormat="1" ht="15" customHeight="1">
      <c r="B131" s="295"/>
      <c r="C131" s="276" t="s">
        <v>624</v>
      </c>
      <c r="D131" s="276"/>
      <c r="E131" s="276"/>
      <c r="F131" s="277" t="s">
        <v>615</v>
      </c>
      <c r="G131" s="276"/>
      <c r="H131" s="276" t="s">
        <v>625</v>
      </c>
      <c r="I131" s="276" t="s">
        <v>611</v>
      </c>
      <c r="J131" s="276">
        <v>20</v>
      </c>
      <c r="K131" s="298"/>
    </row>
    <row r="132" s="1" customFormat="1" ht="15" customHeight="1">
      <c r="B132" s="295"/>
      <c r="C132" s="276" t="s">
        <v>626</v>
      </c>
      <c r="D132" s="276"/>
      <c r="E132" s="276"/>
      <c r="F132" s="277" t="s">
        <v>615</v>
      </c>
      <c r="G132" s="276"/>
      <c r="H132" s="276" t="s">
        <v>627</v>
      </c>
      <c r="I132" s="276" t="s">
        <v>611</v>
      </c>
      <c r="J132" s="276">
        <v>20</v>
      </c>
      <c r="K132" s="298"/>
    </row>
    <row r="133" s="1" customFormat="1" ht="15" customHeight="1">
      <c r="B133" s="295"/>
      <c r="C133" s="250" t="s">
        <v>614</v>
      </c>
      <c r="D133" s="250"/>
      <c r="E133" s="250"/>
      <c r="F133" s="273" t="s">
        <v>615</v>
      </c>
      <c r="G133" s="250"/>
      <c r="H133" s="250" t="s">
        <v>649</v>
      </c>
      <c r="I133" s="250" t="s">
        <v>611</v>
      </c>
      <c r="J133" s="250">
        <v>50</v>
      </c>
      <c r="K133" s="298"/>
    </row>
    <row r="134" s="1" customFormat="1" ht="15" customHeight="1">
      <c r="B134" s="295"/>
      <c r="C134" s="250" t="s">
        <v>628</v>
      </c>
      <c r="D134" s="250"/>
      <c r="E134" s="250"/>
      <c r="F134" s="273" t="s">
        <v>615</v>
      </c>
      <c r="G134" s="250"/>
      <c r="H134" s="250" t="s">
        <v>649</v>
      </c>
      <c r="I134" s="250" t="s">
        <v>611</v>
      </c>
      <c r="J134" s="250">
        <v>50</v>
      </c>
      <c r="K134" s="298"/>
    </row>
    <row r="135" s="1" customFormat="1" ht="15" customHeight="1">
      <c r="B135" s="295"/>
      <c r="C135" s="250" t="s">
        <v>634</v>
      </c>
      <c r="D135" s="250"/>
      <c r="E135" s="250"/>
      <c r="F135" s="273" t="s">
        <v>615</v>
      </c>
      <c r="G135" s="250"/>
      <c r="H135" s="250" t="s">
        <v>649</v>
      </c>
      <c r="I135" s="250" t="s">
        <v>611</v>
      </c>
      <c r="J135" s="250">
        <v>50</v>
      </c>
      <c r="K135" s="298"/>
    </row>
    <row r="136" s="1" customFormat="1" ht="15" customHeight="1">
      <c r="B136" s="295"/>
      <c r="C136" s="250" t="s">
        <v>636</v>
      </c>
      <c r="D136" s="250"/>
      <c r="E136" s="250"/>
      <c r="F136" s="273" t="s">
        <v>615</v>
      </c>
      <c r="G136" s="250"/>
      <c r="H136" s="250" t="s">
        <v>649</v>
      </c>
      <c r="I136" s="250" t="s">
        <v>611</v>
      </c>
      <c r="J136" s="250">
        <v>50</v>
      </c>
      <c r="K136" s="298"/>
    </row>
    <row r="137" s="1" customFormat="1" ht="15" customHeight="1">
      <c r="B137" s="295"/>
      <c r="C137" s="250" t="s">
        <v>637</v>
      </c>
      <c r="D137" s="250"/>
      <c r="E137" s="250"/>
      <c r="F137" s="273" t="s">
        <v>615</v>
      </c>
      <c r="G137" s="250"/>
      <c r="H137" s="250" t="s">
        <v>662</v>
      </c>
      <c r="I137" s="250" t="s">
        <v>611</v>
      </c>
      <c r="J137" s="250">
        <v>255</v>
      </c>
      <c r="K137" s="298"/>
    </row>
    <row r="138" s="1" customFormat="1" ht="15" customHeight="1">
      <c r="B138" s="295"/>
      <c r="C138" s="250" t="s">
        <v>639</v>
      </c>
      <c r="D138" s="250"/>
      <c r="E138" s="250"/>
      <c r="F138" s="273" t="s">
        <v>609</v>
      </c>
      <c r="G138" s="250"/>
      <c r="H138" s="250" t="s">
        <v>663</v>
      </c>
      <c r="I138" s="250" t="s">
        <v>641</v>
      </c>
      <c r="J138" s="250"/>
      <c r="K138" s="298"/>
    </row>
    <row r="139" s="1" customFormat="1" ht="15" customHeight="1">
      <c r="B139" s="295"/>
      <c r="C139" s="250" t="s">
        <v>642</v>
      </c>
      <c r="D139" s="250"/>
      <c r="E139" s="250"/>
      <c r="F139" s="273" t="s">
        <v>609</v>
      </c>
      <c r="G139" s="250"/>
      <c r="H139" s="250" t="s">
        <v>664</v>
      </c>
      <c r="I139" s="250" t="s">
        <v>644</v>
      </c>
      <c r="J139" s="250"/>
      <c r="K139" s="298"/>
    </row>
    <row r="140" s="1" customFormat="1" ht="15" customHeight="1">
      <c r="B140" s="295"/>
      <c r="C140" s="250" t="s">
        <v>645</v>
      </c>
      <c r="D140" s="250"/>
      <c r="E140" s="250"/>
      <c r="F140" s="273" t="s">
        <v>609</v>
      </c>
      <c r="G140" s="250"/>
      <c r="H140" s="250" t="s">
        <v>645</v>
      </c>
      <c r="I140" s="250" t="s">
        <v>644</v>
      </c>
      <c r="J140" s="250"/>
      <c r="K140" s="298"/>
    </row>
    <row r="141" s="1" customFormat="1" ht="15" customHeight="1">
      <c r="B141" s="295"/>
      <c r="C141" s="250" t="s">
        <v>37</v>
      </c>
      <c r="D141" s="250"/>
      <c r="E141" s="250"/>
      <c r="F141" s="273" t="s">
        <v>609</v>
      </c>
      <c r="G141" s="250"/>
      <c r="H141" s="250" t="s">
        <v>665</v>
      </c>
      <c r="I141" s="250" t="s">
        <v>644</v>
      </c>
      <c r="J141" s="250"/>
      <c r="K141" s="298"/>
    </row>
    <row r="142" s="1" customFormat="1" ht="15" customHeight="1">
      <c r="B142" s="295"/>
      <c r="C142" s="250" t="s">
        <v>666</v>
      </c>
      <c r="D142" s="250"/>
      <c r="E142" s="250"/>
      <c r="F142" s="273" t="s">
        <v>609</v>
      </c>
      <c r="G142" s="250"/>
      <c r="H142" s="250" t="s">
        <v>667</v>
      </c>
      <c r="I142" s="250" t="s">
        <v>644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668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603</v>
      </c>
      <c r="D148" s="265"/>
      <c r="E148" s="265"/>
      <c r="F148" s="265" t="s">
        <v>604</v>
      </c>
      <c r="G148" s="266"/>
      <c r="H148" s="265" t="s">
        <v>53</v>
      </c>
      <c r="I148" s="265" t="s">
        <v>56</v>
      </c>
      <c r="J148" s="265" t="s">
        <v>605</v>
      </c>
      <c r="K148" s="264"/>
    </row>
    <row r="149" s="1" customFormat="1" ht="17.25" customHeight="1">
      <c r="B149" s="262"/>
      <c r="C149" s="267" t="s">
        <v>606</v>
      </c>
      <c r="D149" s="267"/>
      <c r="E149" s="267"/>
      <c r="F149" s="268" t="s">
        <v>607</v>
      </c>
      <c r="G149" s="269"/>
      <c r="H149" s="267"/>
      <c r="I149" s="267"/>
      <c r="J149" s="267" t="s">
        <v>608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612</v>
      </c>
      <c r="D151" s="250"/>
      <c r="E151" s="250"/>
      <c r="F151" s="303" t="s">
        <v>609</v>
      </c>
      <c r="G151" s="250"/>
      <c r="H151" s="302" t="s">
        <v>649</v>
      </c>
      <c r="I151" s="302" t="s">
        <v>611</v>
      </c>
      <c r="J151" s="302">
        <v>120</v>
      </c>
      <c r="K151" s="298"/>
    </row>
    <row r="152" s="1" customFormat="1" ht="15" customHeight="1">
      <c r="B152" s="275"/>
      <c r="C152" s="302" t="s">
        <v>658</v>
      </c>
      <c r="D152" s="250"/>
      <c r="E152" s="250"/>
      <c r="F152" s="303" t="s">
        <v>609</v>
      </c>
      <c r="G152" s="250"/>
      <c r="H152" s="302" t="s">
        <v>669</v>
      </c>
      <c r="I152" s="302" t="s">
        <v>611</v>
      </c>
      <c r="J152" s="302" t="s">
        <v>660</v>
      </c>
      <c r="K152" s="298"/>
    </row>
    <row r="153" s="1" customFormat="1" ht="15" customHeight="1">
      <c r="B153" s="275"/>
      <c r="C153" s="302" t="s">
        <v>84</v>
      </c>
      <c r="D153" s="250"/>
      <c r="E153" s="250"/>
      <c r="F153" s="303" t="s">
        <v>609</v>
      </c>
      <c r="G153" s="250"/>
      <c r="H153" s="302" t="s">
        <v>670</v>
      </c>
      <c r="I153" s="302" t="s">
        <v>611</v>
      </c>
      <c r="J153" s="302" t="s">
        <v>660</v>
      </c>
      <c r="K153" s="298"/>
    </row>
    <row r="154" s="1" customFormat="1" ht="15" customHeight="1">
      <c r="B154" s="275"/>
      <c r="C154" s="302" t="s">
        <v>614</v>
      </c>
      <c r="D154" s="250"/>
      <c r="E154" s="250"/>
      <c r="F154" s="303" t="s">
        <v>615</v>
      </c>
      <c r="G154" s="250"/>
      <c r="H154" s="302" t="s">
        <v>649</v>
      </c>
      <c r="I154" s="302" t="s">
        <v>611</v>
      </c>
      <c r="J154" s="302">
        <v>50</v>
      </c>
      <c r="K154" s="298"/>
    </row>
    <row r="155" s="1" customFormat="1" ht="15" customHeight="1">
      <c r="B155" s="275"/>
      <c r="C155" s="302" t="s">
        <v>617</v>
      </c>
      <c r="D155" s="250"/>
      <c r="E155" s="250"/>
      <c r="F155" s="303" t="s">
        <v>609</v>
      </c>
      <c r="G155" s="250"/>
      <c r="H155" s="302" t="s">
        <v>649</v>
      </c>
      <c r="I155" s="302" t="s">
        <v>619</v>
      </c>
      <c r="J155" s="302"/>
      <c r="K155" s="298"/>
    </row>
    <row r="156" s="1" customFormat="1" ht="15" customHeight="1">
      <c r="B156" s="275"/>
      <c r="C156" s="302" t="s">
        <v>628</v>
      </c>
      <c r="D156" s="250"/>
      <c r="E156" s="250"/>
      <c r="F156" s="303" t="s">
        <v>615</v>
      </c>
      <c r="G156" s="250"/>
      <c r="H156" s="302" t="s">
        <v>649</v>
      </c>
      <c r="I156" s="302" t="s">
        <v>611</v>
      </c>
      <c r="J156" s="302">
        <v>50</v>
      </c>
      <c r="K156" s="298"/>
    </row>
    <row r="157" s="1" customFormat="1" ht="15" customHeight="1">
      <c r="B157" s="275"/>
      <c r="C157" s="302" t="s">
        <v>636</v>
      </c>
      <c r="D157" s="250"/>
      <c r="E157" s="250"/>
      <c r="F157" s="303" t="s">
        <v>615</v>
      </c>
      <c r="G157" s="250"/>
      <c r="H157" s="302" t="s">
        <v>649</v>
      </c>
      <c r="I157" s="302" t="s">
        <v>611</v>
      </c>
      <c r="J157" s="302">
        <v>50</v>
      </c>
      <c r="K157" s="298"/>
    </row>
    <row r="158" s="1" customFormat="1" ht="15" customHeight="1">
      <c r="B158" s="275"/>
      <c r="C158" s="302" t="s">
        <v>634</v>
      </c>
      <c r="D158" s="250"/>
      <c r="E158" s="250"/>
      <c r="F158" s="303" t="s">
        <v>615</v>
      </c>
      <c r="G158" s="250"/>
      <c r="H158" s="302" t="s">
        <v>649</v>
      </c>
      <c r="I158" s="302" t="s">
        <v>611</v>
      </c>
      <c r="J158" s="302">
        <v>50</v>
      </c>
      <c r="K158" s="298"/>
    </row>
    <row r="159" s="1" customFormat="1" ht="15" customHeight="1">
      <c r="B159" s="275"/>
      <c r="C159" s="302" t="s">
        <v>95</v>
      </c>
      <c r="D159" s="250"/>
      <c r="E159" s="250"/>
      <c r="F159" s="303" t="s">
        <v>609</v>
      </c>
      <c r="G159" s="250"/>
      <c r="H159" s="302" t="s">
        <v>671</v>
      </c>
      <c r="I159" s="302" t="s">
        <v>611</v>
      </c>
      <c r="J159" s="302" t="s">
        <v>672</v>
      </c>
      <c r="K159" s="298"/>
    </row>
    <row r="160" s="1" customFormat="1" ht="15" customHeight="1">
      <c r="B160" s="275"/>
      <c r="C160" s="302" t="s">
        <v>673</v>
      </c>
      <c r="D160" s="250"/>
      <c r="E160" s="250"/>
      <c r="F160" s="303" t="s">
        <v>609</v>
      </c>
      <c r="G160" s="250"/>
      <c r="H160" s="302" t="s">
        <v>674</v>
      </c>
      <c r="I160" s="302" t="s">
        <v>644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675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603</v>
      </c>
      <c r="D166" s="265"/>
      <c r="E166" s="265"/>
      <c r="F166" s="265" t="s">
        <v>604</v>
      </c>
      <c r="G166" s="307"/>
      <c r="H166" s="308" t="s">
        <v>53</v>
      </c>
      <c r="I166" s="308" t="s">
        <v>56</v>
      </c>
      <c r="J166" s="265" t="s">
        <v>605</v>
      </c>
      <c r="K166" s="242"/>
    </row>
    <row r="167" s="1" customFormat="1" ht="17.25" customHeight="1">
      <c r="B167" s="243"/>
      <c r="C167" s="267" t="s">
        <v>606</v>
      </c>
      <c r="D167" s="267"/>
      <c r="E167" s="267"/>
      <c r="F167" s="268" t="s">
        <v>607</v>
      </c>
      <c r="G167" s="309"/>
      <c r="H167" s="310"/>
      <c r="I167" s="310"/>
      <c r="J167" s="267" t="s">
        <v>608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612</v>
      </c>
      <c r="D169" s="250"/>
      <c r="E169" s="250"/>
      <c r="F169" s="273" t="s">
        <v>609</v>
      </c>
      <c r="G169" s="250"/>
      <c r="H169" s="250" t="s">
        <v>649</v>
      </c>
      <c r="I169" s="250" t="s">
        <v>611</v>
      </c>
      <c r="J169" s="250">
        <v>120</v>
      </c>
      <c r="K169" s="298"/>
    </row>
    <row r="170" s="1" customFormat="1" ht="15" customHeight="1">
      <c r="B170" s="275"/>
      <c r="C170" s="250" t="s">
        <v>658</v>
      </c>
      <c r="D170" s="250"/>
      <c r="E170" s="250"/>
      <c r="F170" s="273" t="s">
        <v>609</v>
      </c>
      <c r="G170" s="250"/>
      <c r="H170" s="250" t="s">
        <v>659</v>
      </c>
      <c r="I170" s="250" t="s">
        <v>611</v>
      </c>
      <c r="J170" s="250" t="s">
        <v>660</v>
      </c>
      <c r="K170" s="298"/>
    </row>
    <row r="171" s="1" customFormat="1" ht="15" customHeight="1">
      <c r="B171" s="275"/>
      <c r="C171" s="250" t="s">
        <v>84</v>
      </c>
      <c r="D171" s="250"/>
      <c r="E171" s="250"/>
      <c r="F171" s="273" t="s">
        <v>609</v>
      </c>
      <c r="G171" s="250"/>
      <c r="H171" s="250" t="s">
        <v>676</v>
      </c>
      <c r="I171" s="250" t="s">
        <v>611</v>
      </c>
      <c r="J171" s="250" t="s">
        <v>660</v>
      </c>
      <c r="K171" s="298"/>
    </row>
    <row r="172" s="1" customFormat="1" ht="15" customHeight="1">
      <c r="B172" s="275"/>
      <c r="C172" s="250" t="s">
        <v>614</v>
      </c>
      <c r="D172" s="250"/>
      <c r="E172" s="250"/>
      <c r="F172" s="273" t="s">
        <v>615</v>
      </c>
      <c r="G172" s="250"/>
      <c r="H172" s="250" t="s">
        <v>676</v>
      </c>
      <c r="I172" s="250" t="s">
        <v>611</v>
      </c>
      <c r="J172" s="250">
        <v>50</v>
      </c>
      <c r="K172" s="298"/>
    </row>
    <row r="173" s="1" customFormat="1" ht="15" customHeight="1">
      <c r="B173" s="275"/>
      <c r="C173" s="250" t="s">
        <v>617</v>
      </c>
      <c r="D173" s="250"/>
      <c r="E173" s="250"/>
      <c r="F173" s="273" t="s">
        <v>609</v>
      </c>
      <c r="G173" s="250"/>
      <c r="H173" s="250" t="s">
        <v>676</v>
      </c>
      <c r="I173" s="250" t="s">
        <v>619</v>
      </c>
      <c r="J173" s="250"/>
      <c r="K173" s="298"/>
    </row>
    <row r="174" s="1" customFormat="1" ht="15" customHeight="1">
      <c r="B174" s="275"/>
      <c r="C174" s="250" t="s">
        <v>628</v>
      </c>
      <c r="D174" s="250"/>
      <c r="E174" s="250"/>
      <c r="F174" s="273" t="s">
        <v>615</v>
      </c>
      <c r="G174" s="250"/>
      <c r="H174" s="250" t="s">
        <v>676</v>
      </c>
      <c r="I174" s="250" t="s">
        <v>611</v>
      </c>
      <c r="J174" s="250">
        <v>50</v>
      </c>
      <c r="K174" s="298"/>
    </row>
    <row r="175" s="1" customFormat="1" ht="15" customHeight="1">
      <c r="B175" s="275"/>
      <c r="C175" s="250" t="s">
        <v>636</v>
      </c>
      <c r="D175" s="250"/>
      <c r="E175" s="250"/>
      <c r="F175" s="273" t="s">
        <v>615</v>
      </c>
      <c r="G175" s="250"/>
      <c r="H175" s="250" t="s">
        <v>676</v>
      </c>
      <c r="I175" s="250" t="s">
        <v>611</v>
      </c>
      <c r="J175" s="250">
        <v>50</v>
      </c>
      <c r="K175" s="298"/>
    </row>
    <row r="176" s="1" customFormat="1" ht="15" customHeight="1">
      <c r="B176" s="275"/>
      <c r="C176" s="250" t="s">
        <v>634</v>
      </c>
      <c r="D176" s="250"/>
      <c r="E176" s="250"/>
      <c r="F176" s="273" t="s">
        <v>615</v>
      </c>
      <c r="G176" s="250"/>
      <c r="H176" s="250" t="s">
        <v>676</v>
      </c>
      <c r="I176" s="250" t="s">
        <v>611</v>
      </c>
      <c r="J176" s="250">
        <v>50</v>
      </c>
      <c r="K176" s="298"/>
    </row>
    <row r="177" s="1" customFormat="1" ht="15" customHeight="1">
      <c r="B177" s="275"/>
      <c r="C177" s="250" t="s">
        <v>118</v>
      </c>
      <c r="D177" s="250"/>
      <c r="E177" s="250"/>
      <c r="F177" s="273" t="s">
        <v>609</v>
      </c>
      <c r="G177" s="250"/>
      <c r="H177" s="250" t="s">
        <v>677</v>
      </c>
      <c r="I177" s="250" t="s">
        <v>678</v>
      </c>
      <c r="J177" s="250"/>
      <c r="K177" s="298"/>
    </row>
    <row r="178" s="1" customFormat="1" ht="15" customHeight="1">
      <c r="B178" s="275"/>
      <c r="C178" s="250" t="s">
        <v>56</v>
      </c>
      <c r="D178" s="250"/>
      <c r="E178" s="250"/>
      <c r="F178" s="273" t="s">
        <v>609</v>
      </c>
      <c r="G178" s="250"/>
      <c r="H178" s="250" t="s">
        <v>679</v>
      </c>
      <c r="I178" s="250" t="s">
        <v>680</v>
      </c>
      <c r="J178" s="250">
        <v>1</v>
      </c>
      <c r="K178" s="298"/>
    </row>
    <row r="179" s="1" customFormat="1" ht="15" customHeight="1">
      <c r="B179" s="275"/>
      <c r="C179" s="250" t="s">
        <v>52</v>
      </c>
      <c r="D179" s="250"/>
      <c r="E179" s="250"/>
      <c r="F179" s="273" t="s">
        <v>609</v>
      </c>
      <c r="G179" s="250"/>
      <c r="H179" s="250" t="s">
        <v>681</v>
      </c>
      <c r="I179" s="250" t="s">
        <v>611</v>
      </c>
      <c r="J179" s="250">
        <v>20</v>
      </c>
      <c r="K179" s="298"/>
    </row>
    <row r="180" s="1" customFormat="1" ht="15" customHeight="1">
      <c r="B180" s="275"/>
      <c r="C180" s="250" t="s">
        <v>53</v>
      </c>
      <c r="D180" s="250"/>
      <c r="E180" s="250"/>
      <c r="F180" s="273" t="s">
        <v>609</v>
      </c>
      <c r="G180" s="250"/>
      <c r="H180" s="250" t="s">
        <v>682</v>
      </c>
      <c r="I180" s="250" t="s">
        <v>611</v>
      </c>
      <c r="J180" s="250">
        <v>255</v>
      </c>
      <c r="K180" s="298"/>
    </row>
    <row r="181" s="1" customFormat="1" ht="15" customHeight="1">
      <c r="B181" s="275"/>
      <c r="C181" s="250" t="s">
        <v>119</v>
      </c>
      <c r="D181" s="250"/>
      <c r="E181" s="250"/>
      <c r="F181" s="273" t="s">
        <v>609</v>
      </c>
      <c r="G181" s="250"/>
      <c r="H181" s="250" t="s">
        <v>573</v>
      </c>
      <c r="I181" s="250" t="s">
        <v>611</v>
      </c>
      <c r="J181" s="250">
        <v>10</v>
      </c>
      <c r="K181" s="298"/>
    </row>
    <row r="182" s="1" customFormat="1" ht="15" customHeight="1">
      <c r="B182" s="275"/>
      <c r="C182" s="250" t="s">
        <v>120</v>
      </c>
      <c r="D182" s="250"/>
      <c r="E182" s="250"/>
      <c r="F182" s="273" t="s">
        <v>609</v>
      </c>
      <c r="G182" s="250"/>
      <c r="H182" s="250" t="s">
        <v>683</v>
      </c>
      <c r="I182" s="250" t="s">
        <v>644</v>
      </c>
      <c r="J182" s="250"/>
      <c r="K182" s="298"/>
    </row>
    <row r="183" s="1" customFormat="1" ht="15" customHeight="1">
      <c r="B183" s="275"/>
      <c r="C183" s="250" t="s">
        <v>684</v>
      </c>
      <c r="D183" s="250"/>
      <c r="E183" s="250"/>
      <c r="F183" s="273" t="s">
        <v>609</v>
      </c>
      <c r="G183" s="250"/>
      <c r="H183" s="250" t="s">
        <v>685</v>
      </c>
      <c r="I183" s="250" t="s">
        <v>644</v>
      </c>
      <c r="J183" s="250"/>
      <c r="K183" s="298"/>
    </row>
    <row r="184" s="1" customFormat="1" ht="15" customHeight="1">
      <c r="B184" s="275"/>
      <c r="C184" s="250" t="s">
        <v>673</v>
      </c>
      <c r="D184" s="250"/>
      <c r="E184" s="250"/>
      <c r="F184" s="273" t="s">
        <v>609</v>
      </c>
      <c r="G184" s="250"/>
      <c r="H184" s="250" t="s">
        <v>686</v>
      </c>
      <c r="I184" s="250" t="s">
        <v>644</v>
      </c>
      <c r="J184" s="250"/>
      <c r="K184" s="298"/>
    </row>
    <row r="185" s="1" customFormat="1" ht="15" customHeight="1">
      <c r="B185" s="275"/>
      <c r="C185" s="250" t="s">
        <v>122</v>
      </c>
      <c r="D185" s="250"/>
      <c r="E185" s="250"/>
      <c r="F185" s="273" t="s">
        <v>615</v>
      </c>
      <c r="G185" s="250"/>
      <c r="H185" s="250" t="s">
        <v>687</v>
      </c>
      <c r="I185" s="250" t="s">
        <v>611</v>
      </c>
      <c r="J185" s="250">
        <v>50</v>
      </c>
      <c r="K185" s="298"/>
    </row>
    <row r="186" s="1" customFormat="1" ht="15" customHeight="1">
      <c r="B186" s="275"/>
      <c r="C186" s="250" t="s">
        <v>688</v>
      </c>
      <c r="D186" s="250"/>
      <c r="E186" s="250"/>
      <c r="F186" s="273" t="s">
        <v>615</v>
      </c>
      <c r="G186" s="250"/>
      <c r="H186" s="250" t="s">
        <v>689</v>
      </c>
      <c r="I186" s="250" t="s">
        <v>690</v>
      </c>
      <c r="J186" s="250"/>
      <c r="K186" s="298"/>
    </row>
    <row r="187" s="1" customFormat="1" ht="15" customHeight="1">
      <c r="B187" s="275"/>
      <c r="C187" s="250" t="s">
        <v>691</v>
      </c>
      <c r="D187" s="250"/>
      <c r="E187" s="250"/>
      <c r="F187" s="273" t="s">
        <v>615</v>
      </c>
      <c r="G187" s="250"/>
      <c r="H187" s="250" t="s">
        <v>692</v>
      </c>
      <c r="I187" s="250" t="s">
        <v>690</v>
      </c>
      <c r="J187" s="250"/>
      <c r="K187" s="298"/>
    </row>
    <row r="188" s="1" customFormat="1" ht="15" customHeight="1">
      <c r="B188" s="275"/>
      <c r="C188" s="250" t="s">
        <v>693</v>
      </c>
      <c r="D188" s="250"/>
      <c r="E188" s="250"/>
      <c r="F188" s="273" t="s">
        <v>615</v>
      </c>
      <c r="G188" s="250"/>
      <c r="H188" s="250" t="s">
        <v>694</v>
      </c>
      <c r="I188" s="250" t="s">
        <v>690</v>
      </c>
      <c r="J188" s="250"/>
      <c r="K188" s="298"/>
    </row>
    <row r="189" s="1" customFormat="1" ht="15" customHeight="1">
      <c r="B189" s="275"/>
      <c r="C189" s="311" t="s">
        <v>695</v>
      </c>
      <c r="D189" s="250"/>
      <c r="E189" s="250"/>
      <c r="F189" s="273" t="s">
        <v>615</v>
      </c>
      <c r="G189" s="250"/>
      <c r="H189" s="250" t="s">
        <v>696</v>
      </c>
      <c r="I189" s="250" t="s">
        <v>697</v>
      </c>
      <c r="J189" s="312" t="s">
        <v>698</v>
      </c>
      <c r="K189" s="298"/>
    </row>
    <row r="190" s="14" customFormat="1" ht="15" customHeight="1">
      <c r="B190" s="313"/>
      <c r="C190" s="314" t="s">
        <v>699</v>
      </c>
      <c r="D190" s="315"/>
      <c r="E190" s="315"/>
      <c r="F190" s="316" t="s">
        <v>615</v>
      </c>
      <c r="G190" s="315"/>
      <c r="H190" s="315" t="s">
        <v>700</v>
      </c>
      <c r="I190" s="315" t="s">
        <v>697</v>
      </c>
      <c r="J190" s="317" t="s">
        <v>698</v>
      </c>
      <c r="K190" s="318"/>
    </row>
    <row r="191" s="1" customFormat="1" ht="15" customHeight="1">
      <c r="B191" s="275"/>
      <c r="C191" s="311" t="s">
        <v>41</v>
      </c>
      <c r="D191" s="250"/>
      <c r="E191" s="250"/>
      <c r="F191" s="273" t="s">
        <v>609</v>
      </c>
      <c r="G191" s="250"/>
      <c r="H191" s="247" t="s">
        <v>701</v>
      </c>
      <c r="I191" s="250" t="s">
        <v>702</v>
      </c>
      <c r="J191" s="250"/>
      <c r="K191" s="298"/>
    </row>
    <row r="192" s="1" customFormat="1" ht="15" customHeight="1">
      <c r="B192" s="275"/>
      <c r="C192" s="311" t="s">
        <v>703</v>
      </c>
      <c r="D192" s="250"/>
      <c r="E192" s="250"/>
      <c r="F192" s="273" t="s">
        <v>609</v>
      </c>
      <c r="G192" s="250"/>
      <c r="H192" s="250" t="s">
        <v>704</v>
      </c>
      <c r="I192" s="250" t="s">
        <v>644</v>
      </c>
      <c r="J192" s="250"/>
      <c r="K192" s="298"/>
    </row>
    <row r="193" s="1" customFormat="1" ht="15" customHeight="1">
      <c r="B193" s="275"/>
      <c r="C193" s="311" t="s">
        <v>705</v>
      </c>
      <c r="D193" s="250"/>
      <c r="E193" s="250"/>
      <c r="F193" s="273" t="s">
        <v>609</v>
      </c>
      <c r="G193" s="250"/>
      <c r="H193" s="250" t="s">
        <v>706</v>
      </c>
      <c r="I193" s="250" t="s">
        <v>644</v>
      </c>
      <c r="J193" s="250"/>
      <c r="K193" s="298"/>
    </row>
    <row r="194" s="1" customFormat="1" ht="15" customHeight="1">
      <c r="B194" s="275"/>
      <c r="C194" s="311" t="s">
        <v>707</v>
      </c>
      <c r="D194" s="250"/>
      <c r="E194" s="250"/>
      <c r="F194" s="273" t="s">
        <v>615</v>
      </c>
      <c r="G194" s="250"/>
      <c r="H194" s="250" t="s">
        <v>708</v>
      </c>
      <c r="I194" s="250" t="s">
        <v>644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709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710</v>
      </c>
      <c r="D201" s="320"/>
      <c r="E201" s="320"/>
      <c r="F201" s="320" t="s">
        <v>711</v>
      </c>
      <c r="G201" s="321"/>
      <c r="H201" s="320" t="s">
        <v>712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702</v>
      </c>
      <c r="D203" s="250"/>
      <c r="E203" s="250"/>
      <c r="F203" s="273" t="s">
        <v>42</v>
      </c>
      <c r="G203" s="250"/>
      <c r="H203" s="250" t="s">
        <v>713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43</v>
      </c>
      <c r="G204" s="250"/>
      <c r="H204" s="250" t="s">
        <v>714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46</v>
      </c>
      <c r="G205" s="250"/>
      <c r="H205" s="250" t="s">
        <v>715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44</v>
      </c>
      <c r="G206" s="250"/>
      <c r="H206" s="250" t="s">
        <v>716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45</v>
      </c>
      <c r="G207" s="250"/>
      <c r="H207" s="250" t="s">
        <v>717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656</v>
      </c>
      <c r="D209" s="250"/>
      <c r="E209" s="250"/>
      <c r="F209" s="273" t="s">
        <v>77</v>
      </c>
      <c r="G209" s="250"/>
      <c r="H209" s="250" t="s">
        <v>718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552</v>
      </c>
      <c r="G210" s="250"/>
      <c r="H210" s="250" t="s">
        <v>553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550</v>
      </c>
      <c r="G211" s="250"/>
      <c r="H211" s="250" t="s">
        <v>719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554</v>
      </c>
      <c r="G212" s="311"/>
      <c r="H212" s="302" t="s">
        <v>555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556</v>
      </c>
      <c r="G213" s="311"/>
      <c r="H213" s="302" t="s">
        <v>480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680</v>
      </c>
      <c r="D215" s="250"/>
      <c r="E215" s="250"/>
      <c r="F215" s="273">
        <v>1</v>
      </c>
      <c r="G215" s="311"/>
      <c r="H215" s="302" t="s">
        <v>720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721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722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723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2025-02-21T11:28:53Z</dcterms:created>
  <dcterms:modified xsi:type="dcterms:W3CDTF">2025-02-21T11:28:55Z</dcterms:modified>
</cp:coreProperties>
</file>