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995"/>
  </bookViews>
  <sheets>
    <sheet name="Rekapitulace stavby" sheetId="1" r:id="rId1"/>
    <sheet name="D.1.1 - Architektonicko s..." sheetId="2" r:id="rId2"/>
    <sheet name="VON - Vedlejší a ostatní ..." sheetId="3" r:id="rId3"/>
    <sheet name="Pokyny pro vyplnění" sheetId="4" r:id="rId4"/>
  </sheets>
  <definedNames>
    <definedName name="_xlnm._FilterDatabase" localSheetId="1" hidden="1">'D.1.1 - Architektonicko s...'!$C$90:$K$503</definedName>
    <definedName name="_xlnm._FilterDatabase" localSheetId="2" hidden="1">'VON - Vedlejší a ostatní ...'!$C$81:$K$93</definedName>
    <definedName name="_xlnm.Print_Titles" localSheetId="1">'D.1.1 - Architektonicko s...'!$90:$90</definedName>
    <definedName name="_xlnm.Print_Titles" localSheetId="0">'Rekapitulace stavby'!$52:$52</definedName>
    <definedName name="_xlnm.Print_Titles" localSheetId="2">'VON - Vedlejší a ostatní ...'!$81:$81</definedName>
    <definedName name="_xlnm.Print_Area" localSheetId="1">'D.1.1 - Architektonicko s...'!$C$4:$J$39,'D.1.1 - Architektonicko s...'!$C$45:$J$72,'D.1.1 - Architektonicko s...'!$C$78:$K$503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2">'VON - Vedlejší a ostatní ...'!$C$4:$J$39,'VON - Vedlejší a ostatní ...'!$C$45:$J$63,'VON - Vedlejší a ostatní ...'!$C$69:$K$93</definedName>
  </definedNames>
  <calcPr calcId="144525"/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90" i="3"/>
  <c r="BH90" i="3"/>
  <c r="BG90" i="3"/>
  <c r="BF90" i="3"/>
  <c r="T90" i="3"/>
  <c r="T89" i="3" s="1"/>
  <c r="R90" i="3"/>
  <c r="R89" i="3" s="1"/>
  <c r="P90" i="3"/>
  <c r="P89" i="3" s="1"/>
  <c r="BI85" i="3"/>
  <c r="BH85" i="3"/>
  <c r="BG85" i="3"/>
  <c r="BF85" i="3"/>
  <c r="T85" i="3"/>
  <c r="T84" i="3" s="1"/>
  <c r="R85" i="3"/>
  <c r="R84" i="3" s="1"/>
  <c r="R83" i="3" s="1"/>
  <c r="R82" i="3" s="1"/>
  <c r="P85" i="3"/>
  <c r="P84" i="3" s="1"/>
  <c r="P83" i="3" s="1"/>
  <c r="P82" i="3" s="1"/>
  <c r="AU56" i="1" s="1"/>
  <c r="J79" i="3"/>
  <c r="J78" i="3"/>
  <c r="F78" i="3"/>
  <c r="F76" i="3"/>
  <c r="E74" i="3"/>
  <c r="J55" i="3"/>
  <c r="J54" i="3"/>
  <c r="F54" i="3"/>
  <c r="F52" i="3"/>
  <c r="E50" i="3"/>
  <c r="J18" i="3"/>
  <c r="E18" i="3"/>
  <c r="F55" i="3" s="1"/>
  <c r="J17" i="3"/>
  <c r="J12" i="3"/>
  <c r="J76" i="3"/>
  <c r="E7" i="3"/>
  <c r="E48" i="3" s="1"/>
  <c r="J37" i="2"/>
  <c r="J36" i="2"/>
  <c r="AY55" i="1" s="1"/>
  <c r="J35" i="2"/>
  <c r="AX55" i="1" s="1"/>
  <c r="BI500" i="2"/>
  <c r="BH500" i="2"/>
  <c r="BG500" i="2"/>
  <c r="BF500" i="2"/>
  <c r="T500" i="2"/>
  <c r="R500" i="2"/>
  <c r="P500" i="2"/>
  <c r="BI496" i="2"/>
  <c r="BH496" i="2"/>
  <c r="BG496" i="2"/>
  <c r="BF496" i="2"/>
  <c r="T496" i="2"/>
  <c r="R496" i="2"/>
  <c r="P496" i="2"/>
  <c r="BI491" i="2"/>
  <c r="BH491" i="2"/>
  <c r="BG491" i="2"/>
  <c r="BF491" i="2"/>
  <c r="T491" i="2"/>
  <c r="R491" i="2"/>
  <c r="P491" i="2"/>
  <c r="BI482" i="2"/>
  <c r="BH482" i="2"/>
  <c r="BG482" i="2"/>
  <c r="BF482" i="2"/>
  <c r="T482" i="2"/>
  <c r="R482" i="2"/>
  <c r="P482" i="2"/>
  <c r="BI478" i="2"/>
  <c r="BH478" i="2"/>
  <c r="BG478" i="2"/>
  <c r="BF478" i="2"/>
  <c r="T478" i="2"/>
  <c r="R478" i="2"/>
  <c r="P478" i="2"/>
  <c r="BI469" i="2"/>
  <c r="BH469" i="2"/>
  <c r="BG469" i="2"/>
  <c r="BF469" i="2"/>
  <c r="T469" i="2"/>
  <c r="R469" i="2"/>
  <c r="P469" i="2"/>
  <c r="BI465" i="2"/>
  <c r="BH465" i="2"/>
  <c r="BG465" i="2"/>
  <c r="BF465" i="2"/>
  <c r="T465" i="2"/>
  <c r="R465" i="2"/>
  <c r="P465" i="2"/>
  <c r="BI461" i="2"/>
  <c r="BH461" i="2"/>
  <c r="BG461" i="2"/>
  <c r="BF461" i="2"/>
  <c r="T461" i="2"/>
  <c r="R461" i="2"/>
  <c r="P461" i="2"/>
  <c r="BI450" i="2"/>
  <c r="BH450" i="2"/>
  <c r="BG450" i="2"/>
  <c r="BF450" i="2"/>
  <c r="T450" i="2"/>
  <c r="R450" i="2"/>
  <c r="P450" i="2"/>
  <c r="BI446" i="2"/>
  <c r="BH446" i="2"/>
  <c r="BG446" i="2"/>
  <c r="BF446" i="2"/>
  <c r="T446" i="2"/>
  <c r="R446" i="2"/>
  <c r="P446" i="2"/>
  <c r="BI441" i="2"/>
  <c r="BH441" i="2"/>
  <c r="BG441" i="2"/>
  <c r="BF441" i="2"/>
  <c r="T441" i="2"/>
  <c r="R441" i="2"/>
  <c r="P441" i="2"/>
  <c r="BI436" i="2"/>
  <c r="BH436" i="2"/>
  <c r="BG436" i="2"/>
  <c r="BF436" i="2"/>
  <c r="T436" i="2"/>
  <c r="R436" i="2"/>
  <c r="P436" i="2"/>
  <c r="BI431" i="2"/>
  <c r="BH431" i="2"/>
  <c r="BG431" i="2"/>
  <c r="BF431" i="2"/>
  <c r="T431" i="2"/>
  <c r="R431" i="2"/>
  <c r="P431" i="2"/>
  <c r="BI426" i="2"/>
  <c r="BH426" i="2"/>
  <c r="BG426" i="2"/>
  <c r="BF426" i="2"/>
  <c r="T426" i="2"/>
  <c r="R426" i="2"/>
  <c r="P426" i="2"/>
  <c r="BI421" i="2"/>
  <c r="BH421" i="2"/>
  <c r="BG421" i="2"/>
  <c r="BF421" i="2"/>
  <c r="T421" i="2"/>
  <c r="R421" i="2"/>
  <c r="P421" i="2"/>
  <c r="BI416" i="2"/>
  <c r="BH416" i="2"/>
  <c r="BG416" i="2"/>
  <c r="BF416" i="2"/>
  <c r="T416" i="2"/>
  <c r="R416" i="2"/>
  <c r="P416" i="2"/>
  <c r="BI408" i="2"/>
  <c r="BH408" i="2"/>
  <c r="BG408" i="2"/>
  <c r="BF408" i="2"/>
  <c r="T408" i="2"/>
  <c r="R408" i="2"/>
  <c r="P408" i="2"/>
  <c r="BI403" i="2"/>
  <c r="BH403" i="2"/>
  <c r="BG403" i="2"/>
  <c r="BF403" i="2"/>
  <c r="T403" i="2"/>
  <c r="R403" i="2"/>
  <c r="P403" i="2"/>
  <c r="BI399" i="2"/>
  <c r="BH399" i="2"/>
  <c r="BG399" i="2"/>
  <c r="BF399" i="2"/>
  <c r="T399" i="2"/>
  <c r="R399" i="2"/>
  <c r="P399" i="2"/>
  <c r="BI394" i="2"/>
  <c r="BH394" i="2"/>
  <c r="BG394" i="2"/>
  <c r="BF394" i="2"/>
  <c r="T394" i="2"/>
  <c r="R394" i="2"/>
  <c r="P394" i="2"/>
  <c r="BI389" i="2"/>
  <c r="BH389" i="2"/>
  <c r="BG389" i="2"/>
  <c r="BF389" i="2"/>
  <c r="T389" i="2"/>
  <c r="R389" i="2"/>
  <c r="P389" i="2"/>
  <c r="BI385" i="2"/>
  <c r="BH385" i="2"/>
  <c r="BG385" i="2"/>
  <c r="BF385" i="2"/>
  <c r="T385" i="2"/>
  <c r="R385" i="2"/>
  <c r="P385" i="2"/>
  <c r="BI374" i="2"/>
  <c r="BH374" i="2"/>
  <c r="BG374" i="2"/>
  <c r="BF374" i="2"/>
  <c r="T374" i="2"/>
  <c r="T373" i="2" s="1"/>
  <c r="R374" i="2"/>
  <c r="R373" i="2" s="1"/>
  <c r="P374" i="2"/>
  <c r="P373" i="2" s="1"/>
  <c r="BI370" i="2"/>
  <c r="BH370" i="2"/>
  <c r="BG370" i="2"/>
  <c r="BF370" i="2"/>
  <c r="T370" i="2"/>
  <c r="R370" i="2"/>
  <c r="P370" i="2"/>
  <c r="BI367" i="2"/>
  <c r="BH367" i="2"/>
  <c r="BG367" i="2"/>
  <c r="BF367" i="2"/>
  <c r="T367" i="2"/>
  <c r="R367" i="2"/>
  <c r="P367" i="2"/>
  <c r="BI361" i="2"/>
  <c r="BH361" i="2"/>
  <c r="BG361" i="2"/>
  <c r="BF361" i="2"/>
  <c r="T361" i="2"/>
  <c r="R361" i="2"/>
  <c r="P361" i="2"/>
  <c r="BI355" i="2"/>
  <c r="BH355" i="2"/>
  <c r="BG355" i="2"/>
  <c r="BF355" i="2"/>
  <c r="T355" i="2"/>
  <c r="R355" i="2"/>
  <c r="P355" i="2"/>
  <c r="BI349" i="2"/>
  <c r="BH349" i="2"/>
  <c r="BG349" i="2"/>
  <c r="BF349" i="2"/>
  <c r="T349" i="2"/>
  <c r="R349" i="2"/>
  <c r="P349" i="2"/>
  <c r="BI343" i="2"/>
  <c r="BH343" i="2"/>
  <c r="BG343" i="2"/>
  <c r="BF343" i="2"/>
  <c r="T343" i="2"/>
  <c r="R343" i="2"/>
  <c r="P343" i="2"/>
  <c r="BI337" i="2"/>
  <c r="BH337" i="2"/>
  <c r="BG337" i="2"/>
  <c r="BF337" i="2"/>
  <c r="T337" i="2"/>
  <c r="R337" i="2"/>
  <c r="P337" i="2"/>
  <c r="BI332" i="2"/>
  <c r="BH332" i="2"/>
  <c r="BG332" i="2"/>
  <c r="BF332" i="2"/>
  <c r="T332" i="2"/>
  <c r="R332" i="2"/>
  <c r="P332" i="2"/>
  <c r="BI327" i="2"/>
  <c r="BH327" i="2"/>
  <c r="BG327" i="2"/>
  <c r="BF327" i="2"/>
  <c r="T327" i="2"/>
  <c r="R327" i="2"/>
  <c r="P327" i="2"/>
  <c r="BI321" i="2"/>
  <c r="BH321" i="2"/>
  <c r="BG321" i="2"/>
  <c r="BF321" i="2"/>
  <c r="T321" i="2"/>
  <c r="R321" i="2"/>
  <c r="P321" i="2"/>
  <c r="BI313" i="2"/>
  <c r="BH313" i="2"/>
  <c r="BG313" i="2"/>
  <c r="BF313" i="2"/>
  <c r="T313" i="2"/>
  <c r="R313" i="2"/>
  <c r="P313" i="2"/>
  <c r="BI306" i="2"/>
  <c r="BH306" i="2"/>
  <c r="BG306" i="2"/>
  <c r="BF306" i="2"/>
  <c r="T306" i="2"/>
  <c r="R306" i="2"/>
  <c r="P306" i="2"/>
  <c r="BI300" i="2"/>
  <c r="BH300" i="2"/>
  <c r="BG300" i="2"/>
  <c r="BF300" i="2"/>
  <c r="T300" i="2"/>
  <c r="R300" i="2"/>
  <c r="P300" i="2"/>
  <c r="BI295" i="2"/>
  <c r="BH295" i="2"/>
  <c r="BG295" i="2"/>
  <c r="BF295" i="2"/>
  <c r="T295" i="2"/>
  <c r="R295" i="2"/>
  <c r="P295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77" i="2"/>
  <c r="BH277" i="2"/>
  <c r="BG277" i="2"/>
  <c r="BF277" i="2"/>
  <c r="T277" i="2"/>
  <c r="R277" i="2"/>
  <c r="P277" i="2"/>
  <c r="BI268" i="2"/>
  <c r="BH268" i="2"/>
  <c r="BG268" i="2"/>
  <c r="BF268" i="2"/>
  <c r="T268" i="2"/>
  <c r="R268" i="2"/>
  <c r="P268" i="2"/>
  <c r="BI258" i="2"/>
  <c r="BH258" i="2"/>
  <c r="BG258" i="2"/>
  <c r="BF258" i="2"/>
  <c r="T258" i="2"/>
  <c r="R258" i="2"/>
  <c r="P258" i="2"/>
  <c r="BI247" i="2"/>
  <c r="BH247" i="2"/>
  <c r="BG247" i="2"/>
  <c r="BF247" i="2"/>
  <c r="T247" i="2"/>
  <c r="R247" i="2"/>
  <c r="P247" i="2"/>
  <c r="BI236" i="2"/>
  <c r="BH236" i="2"/>
  <c r="BG236" i="2"/>
  <c r="BF236" i="2"/>
  <c r="T236" i="2"/>
  <c r="R236" i="2"/>
  <c r="P236" i="2"/>
  <c r="BI224" i="2"/>
  <c r="BH224" i="2"/>
  <c r="BG224" i="2"/>
  <c r="BF224" i="2"/>
  <c r="T224" i="2"/>
  <c r="R224" i="2"/>
  <c r="P224" i="2"/>
  <c r="BI211" i="2"/>
  <c r="BH211" i="2"/>
  <c r="BG211" i="2"/>
  <c r="BF211" i="2"/>
  <c r="T211" i="2"/>
  <c r="R211" i="2"/>
  <c r="P211" i="2"/>
  <c r="BI197" i="2"/>
  <c r="BH197" i="2"/>
  <c r="BG197" i="2"/>
  <c r="BF197" i="2"/>
  <c r="T197" i="2"/>
  <c r="R197" i="2"/>
  <c r="P197" i="2"/>
  <c r="BI187" i="2"/>
  <c r="BH187" i="2"/>
  <c r="BG187" i="2"/>
  <c r="BF187" i="2"/>
  <c r="T187" i="2"/>
  <c r="R187" i="2"/>
  <c r="P187" i="2"/>
  <c r="BI177" i="2"/>
  <c r="BH177" i="2"/>
  <c r="BG177" i="2"/>
  <c r="BF177" i="2"/>
  <c r="T177" i="2"/>
  <c r="R177" i="2"/>
  <c r="P177" i="2"/>
  <c r="BI172" i="2"/>
  <c r="BH172" i="2"/>
  <c r="BG172" i="2"/>
  <c r="BF172" i="2"/>
  <c r="T172" i="2"/>
  <c r="R172" i="2"/>
  <c r="P172" i="2"/>
  <c r="BI164" i="2"/>
  <c r="BH164" i="2"/>
  <c r="BG164" i="2"/>
  <c r="BF164" i="2"/>
  <c r="T164" i="2"/>
  <c r="R164" i="2"/>
  <c r="P164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7" i="2"/>
  <c r="BH147" i="2"/>
  <c r="BG147" i="2"/>
  <c r="BF147" i="2"/>
  <c r="T147" i="2"/>
  <c r="R147" i="2"/>
  <c r="P147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BI119" i="2"/>
  <c r="BH119" i="2"/>
  <c r="BG119" i="2"/>
  <c r="BF119" i="2"/>
  <c r="T119" i="2"/>
  <c r="R119" i="2"/>
  <c r="P119" i="2"/>
  <c r="BI109" i="2"/>
  <c r="BH109" i="2"/>
  <c r="BG109" i="2"/>
  <c r="BF109" i="2"/>
  <c r="T109" i="2"/>
  <c r="R109" i="2"/>
  <c r="P109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5" i="2"/>
  <c r="BH95" i="2"/>
  <c r="BG95" i="2"/>
  <c r="BF95" i="2"/>
  <c r="T95" i="2"/>
  <c r="T94" i="2" s="1"/>
  <c r="T93" i="2" s="1"/>
  <c r="R95" i="2"/>
  <c r="R94" i="2"/>
  <c r="R93" i="2" s="1"/>
  <c r="P95" i="2"/>
  <c r="P94" i="2" s="1"/>
  <c r="P93" i="2" s="1"/>
  <c r="J88" i="2"/>
  <c r="J87" i="2"/>
  <c r="F87" i="2"/>
  <c r="F85" i="2"/>
  <c r="E83" i="2"/>
  <c r="J55" i="2"/>
  <c r="J54" i="2"/>
  <c r="F54" i="2"/>
  <c r="F52" i="2"/>
  <c r="E50" i="2"/>
  <c r="J18" i="2"/>
  <c r="E18" i="2"/>
  <c r="F55" i="2" s="1"/>
  <c r="J17" i="2"/>
  <c r="J12" i="2"/>
  <c r="J52" i="2"/>
  <c r="E7" i="2"/>
  <c r="E48" i="2" s="1"/>
  <c r="L50" i="1"/>
  <c r="AM50" i="1"/>
  <c r="AM49" i="1"/>
  <c r="L49" i="1"/>
  <c r="AM47" i="1"/>
  <c r="L47" i="1"/>
  <c r="L45" i="1"/>
  <c r="L44" i="1"/>
  <c r="BK436" i="2"/>
  <c r="J187" i="2"/>
  <c r="J313" i="2"/>
  <c r="BK416" i="2"/>
  <c r="BK337" i="2"/>
  <c r="J177" i="2"/>
  <c r="BK394" i="2"/>
  <c r="BK172" i="2"/>
  <c r="J482" i="2"/>
  <c r="BK408" i="2"/>
  <c r="J385" i="2"/>
  <c r="J321" i="2"/>
  <c r="J374" i="2"/>
  <c r="BK313" i="2"/>
  <c r="J172" i="2"/>
  <c r="J129" i="2"/>
  <c r="BK152" i="2"/>
  <c r="BK465" i="2"/>
  <c r="BK496" i="2"/>
  <c r="J441" i="2"/>
  <c r="J288" i="2"/>
  <c r="J327" i="2"/>
  <c r="BK295" i="2"/>
  <c r="J491" i="2"/>
  <c r="J421" i="2"/>
  <c r="BK277" i="2"/>
  <c r="J90" i="3"/>
  <c r="BK90" i="3"/>
  <c r="BK224" i="2"/>
  <c r="J461" i="2"/>
  <c r="BK421" i="2"/>
  <c r="BK211" i="2"/>
  <c r="J247" i="2"/>
  <c r="J478" i="2"/>
  <c r="J101" i="2"/>
  <c r="J389" i="2"/>
  <c r="J277" i="2"/>
  <c r="BK247" i="2"/>
  <c r="BK155" i="2"/>
  <c r="J337" i="2"/>
  <c r="J426" i="2"/>
  <c r="J164" i="2"/>
  <c r="BK137" i="2"/>
  <c r="J124" i="2"/>
  <c r="BK236" i="2"/>
  <c r="BK385" i="2"/>
  <c r="BK197" i="2"/>
  <c r="BK332" i="2"/>
  <c r="BK85" i="3"/>
  <c r="J137" i="2"/>
  <c r="BK482" i="2"/>
  <c r="J355" i="2"/>
  <c r="BK426" i="2"/>
  <c r="BK187" i="2"/>
  <c r="BK258" i="2"/>
  <c r="J211" i="2"/>
  <c r="BK367" i="2"/>
  <c r="J500" i="2"/>
  <c r="BK461" i="2"/>
  <c r="J332" i="2"/>
  <c r="BK399" i="2"/>
  <c r="J399" i="2"/>
  <c r="J155" i="2"/>
  <c r="BK441" i="2"/>
  <c r="J416" i="2"/>
  <c r="J285" i="2"/>
  <c r="J95" i="2"/>
  <c r="BK147" i="2"/>
  <c r="BK129" i="2"/>
  <c r="J367" i="2"/>
  <c r="J496" i="2"/>
  <c r="J306" i="2"/>
  <c r="BK450" i="2"/>
  <c r="J394" i="2"/>
  <c r="BK95" i="2"/>
  <c r="BK109" i="2"/>
  <c r="BK141" i="2"/>
  <c r="J300" i="2"/>
  <c r="BK361" i="2"/>
  <c r="J343" i="2"/>
  <c r="BK288" i="2"/>
  <c r="J450" i="2"/>
  <c r="BK403" i="2"/>
  <c r="BK291" i="2"/>
  <c r="BK343" i="2"/>
  <c r="BK285" i="2"/>
  <c r="BK300" i="2"/>
  <c r="BK119" i="2"/>
  <c r="J469" i="2"/>
  <c r="BK469" i="2"/>
  <c r="J85" i="3"/>
  <c r="BK104" i="2"/>
  <c r="J465" i="2"/>
  <c r="J236" i="2"/>
  <c r="BK500" i="2"/>
  <c r="BK268" i="2"/>
  <c r="BK349" i="2"/>
  <c r="BK306" i="2"/>
  <c r="BK177" i="2"/>
  <c r="J446" i="2"/>
  <c r="J104" i="2"/>
  <c r="AS54" i="1"/>
  <c r="J258" i="2"/>
  <c r="BK321" i="2"/>
  <c r="J349" i="2"/>
  <c r="J152" i="2"/>
  <c r="BK374" i="2"/>
  <c r="BK389" i="2"/>
  <c r="J224" i="2"/>
  <c r="BK431" i="2"/>
  <c r="J268" i="2"/>
  <c r="BK491" i="2"/>
  <c r="J431" i="2"/>
  <c r="BK446" i="2"/>
  <c r="J119" i="2"/>
  <c r="J197" i="2"/>
  <c r="J361" i="2"/>
  <c r="J408" i="2"/>
  <c r="J291" i="2"/>
  <c r="BK164" i="2"/>
  <c r="BK355" i="2"/>
  <c r="J141" i="2"/>
  <c r="BK327" i="2"/>
  <c r="J403" i="2"/>
  <c r="BK101" i="2"/>
  <c r="BK478" i="2"/>
  <c r="J147" i="2"/>
  <c r="J295" i="2"/>
  <c r="BK124" i="2"/>
  <c r="BK370" i="2"/>
  <c r="J370" i="2"/>
  <c r="J436" i="2"/>
  <c r="J109" i="2"/>
  <c r="T83" i="3" l="1"/>
  <c r="T82" i="3" s="1"/>
  <c r="T384" i="2"/>
  <c r="P402" i="2"/>
  <c r="P495" i="2"/>
  <c r="BK100" i="2"/>
  <c r="J100" i="2"/>
  <c r="J63" i="2" s="1"/>
  <c r="R100" i="2"/>
  <c r="R92" i="2"/>
  <c r="T294" i="2"/>
  <c r="BK449" i="2"/>
  <c r="J449" i="2"/>
  <c r="J70" i="2" s="1"/>
  <c r="P100" i="2"/>
  <c r="P92" i="2"/>
  <c r="BK294" i="2"/>
  <c r="J294" i="2"/>
  <c r="J66" i="2"/>
  <c r="R402" i="2"/>
  <c r="R136" i="2"/>
  <c r="R384" i="2"/>
  <c r="T449" i="2"/>
  <c r="BK136" i="2"/>
  <c r="J136" i="2"/>
  <c r="J65" i="2" s="1"/>
  <c r="P294" i="2"/>
  <c r="P384" i="2"/>
  <c r="R449" i="2"/>
  <c r="T136" i="2"/>
  <c r="T135" i="2"/>
  <c r="BK402" i="2"/>
  <c r="J402" i="2" s="1"/>
  <c r="J69" i="2" s="1"/>
  <c r="BK495" i="2"/>
  <c r="J495" i="2"/>
  <c r="J71" i="2"/>
  <c r="P136" i="2"/>
  <c r="P135" i="2" s="1"/>
  <c r="BK384" i="2"/>
  <c r="J384" i="2"/>
  <c r="J68" i="2"/>
  <c r="P449" i="2"/>
  <c r="R495" i="2"/>
  <c r="T100" i="2"/>
  <c r="T92" i="2" s="1"/>
  <c r="R294" i="2"/>
  <c r="T402" i="2"/>
  <c r="T495" i="2"/>
  <c r="BK94" i="2"/>
  <c r="J94" i="2" s="1"/>
  <c r="J62" i="2" s="1"/>
  <c r="BK373" i="2"/>
  <c r="J373" i="2"/>
  <c r="J67" i="2"/>
  <c r="BK89" i="3"/>
  <c r="J89" i="3" s="1"/>
  <c r="J62" i="3" s="1"/>
  <c r="BK84" i="3"/>
  <c r="J84" i="3"/>
  <c r="J61" i="3"/>
  <c r="BK93" i="2"/>
  <c r="BK92" i="2" s="1"/>
  <c r="J92" i="2" s="1"/>
  <c r="J60" i="2" s="1"/>
  <c r="BE85" i="3"/>
  <c r="E72" i="3"/>
  <c r="J52" i="3"/>
  <c r="BE90" i="3"/>
  <c r="F79" i="3"/>
  <c r="J85" i="2"/>
  <c r="BE104" i="2"/>
  <c r="BE187" i="2"/>
  <c r="BE119" i="2"/>
  <c r="BE137" i="2"/>
  <c r="BE155" i="2"/>
  <c r="BE337" i="2"/>
  <c r="BE355" i="2"/>
  <c r="BE367" i="2"/>
  <c r="BE370" i="2"/>
  <c r="BE465" i="2"/>
  <c r="E81" i="2"/>
  <c r="F88" i="2"/>
  <c r="BE129" i="2"/>
  <c r="BE306" i="2"/>
  <c r="BE327" i="2"/>
  <c r="BE491" i="2"/>
  <c r="BE247" i="2"/>
  <c r="BE332" i="2"/>
  <c r="BE361" i="2"/>
  <c r="BE478" i="2"/>
  <c r="BE482" i="2"/>
  <c r="BE496" i="2"/>
  <c r="BE295" i="2"/>
  <c r="BE403" i="2"/>
  <c r="BE416" i="2"/>
  <c r="BE421" i="2"/>
  <c r="BE436" i="2"/>
  <c r="BE441" i="2"/>
  <c r="BE450" i="2"/>
  <c r="BE461" i="2"/>
  <c r="BE469" i="2"/>
  <c r="BE500" i="2"/>
  <c r="BE124" i="2"/>
  <c r="BE147" i="2"/>
  <c r="BE197" i="2"/>
  <c r="BE224" i="2"/>
  <c r="BE300" i="2"/>
  <c r="BE172" i="2"/>
  <c r="BE236" i="2"/>
  <c r="BE268" i="2"/>
  <c r="BE399" i="2"/>
  <c r="BE446" i="2"/>
  <c r="BE109" i="2"/>
  <c r="BE152" i="2"/>
  <c r="BE211" i="2"/>
  <c r="BE285" i="2"/>
  <c r="BE321" i="2"/>
  <c r="BE349" i="2"/>
  <c r="BE141" i="2"/>
  <c r="BE164" i="2"/>
  <c r="BE343" i="2"/>
  <c r="BE385" i="2"/>
  <c r="BE389" i="2"/>
  <c r="BE408" i="2"/>
  <c r="BE426" i="2"/>
  <c r="BE101" i="2"/>
  <c r="BE431" i="2"/>
  <c r="BE95" i="2"/>
  <c r="BE277" i="2"/>
  <c r="BE291" i="2"/>
  <c r="BE313" i="2"/>
  <c r="BE374" i="2"/>
  <c r="BE177" i="2"/>
  <c r="BE258" i="2"/>
  <c r="BE288" i="2"/>
  <c r="BE394" i="2"/>
  <c r="F36" i="2"/>
  <c r="BC55" i="1"/>
  <c r="F34" i="2"/>
  <c r="BA55" i="1" s="1"/>
  <c r="F36" i="3"/>
  <c r="BC56" i="1"/>
  <c r="J34" i="3"/>
  <c r="AW56" i="1"/>
  <c r="F37" i="2"/>
  <c r="BD55" i="1" s="1"/>
  <c r="F34" i="3"/>
  <c r="BA56" i="1"/>
  <c r="F37" i="3"/>
  <c r="BD56" i="1"/>
  <c r="F35" i="3"/>
  <c r="BB56" i="1" s="1"/>
  <c r="F35" i="2"/>
  <c r="BB55" i="1" s="1"/>
  <c r="J34" i="2"/>
  <c r="AW55" i="1"/>
  <c r="P91" i="2" l="1"/>
  <c r="AU55" i="1"/>
  <c r="T91" i="2"/>
  <c r="R135" i="2"/>
  <c r="R91" i="2"/>
  <c r="BK135" i="2"/>
  <c r="J135" i="2" s="1"/>
  <c r="J64" i="2" s="1"/>
  <c r="BK83" i="3"/>
  <c r="BK82" i="3"/>
  <c r="J82" i="3"/>
  <c r="J59" i="3"/>
  <c r="J93" i="2"/>
  <c r="J61" i="2"/>
  <c r="J33" i="2"/>
  <c r="AV55" i="1" s="1"/>
  <c r="AT55" i="1" s="1"/>
  <c r="AU54" i="1"/>
  <c r="F33" i="2"/>
  <c r="AZ55" i="1" s="1"/>
  <c r="BC54" i="1"/>
  <c r="AY54" i="1"/>
  <c r="J33" i="3"/>
  <c r="AV56" i="1"/>
  <c r="AT56" i="1"/>
  <c r="BD54" i="1"/>
  <c r="W33" i="1" s="1"/>
  <c r="BB54" i="1"/>
  <c r="AX54" i="1"/>
  <c r="F33" i="3"/>
  <c r="AZ56" i="1"/>
  <c r="BA54" i="1"/>
  <c r="W30" i="1" s="1"/>
  <c r="BK91" i="2" l="1"/>
  <c r="J91" i="2" s="1"/>
  <c r="J30" i="2" s="1"/>
  <c r="AG55" i="1" s="1"/>
  <c r="J83" i="3"/>
  <c r="J60" i="3"/>
  <c r="AN55" i="1"/>
  <c r="J59" i="2"/>
  <c r="J39" i="2"/>
  <c r="AZ54" i="1"/>
  <c r="AV54" i="1"/>
  <c r="AK29" i="1"/>
  <c r="W32" i="1"/>
  <c r="J30" i="3"/>
  <c r="AG56" i="1"/>
  <c r="AW54" i="1"/>
  <c r="AK30" i="1"/>
  <c r="W31" i="1"/>
  <c r="J39" i="3" l="1"/>
  <c r="AN56" i="1"/>
  <c r="AG54" i="1"/>
  <c r="AN54" i="1" s="1"/>
  <c r="AK26" i="1"/>
  <c r="AK35" i="1"/>
  <c r="AT54" i="1"/>
  <c r="W29" i="1"/>
</calcChain>
</file>

<file path=xl/sharedStrings.xml><?xml version="1.0" encoding="utf-8"?>
<sst xmlns="http://schemas.openxmlformats.org/spreadsheetml/2006/main" count="4480" uniqueCount="776">
  <si>
    <t>Export Komplet</t>
  </si>
  <si>
    <t>VZ</t>
  </si>
  <si>
    <t>2.0</t>
  </si>
  <si>
    <t>ZAMOK</t>
  </si>
  <si>
    <t>False</t>
  </si>
  <si>
    <t>{358d0207-ec82-4c0d-b667-32b727047b37}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</si>
  <si>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</si>
  <si>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</si>
  <si>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</si>
  <si>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</si>
  <si>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</si>
  <si>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</si>
  <si>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</si>
  <si>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</si>
  <si>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STRECHA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</si>
  <si>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</si>
  <si>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</si>
  <si>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F-M, 1. máje 1700 - oprava střechy sport. haly</t>
  </si>
  <si>
    <t>KSO:</t>
  </si>
  <si>
    <t/>
  </si>
  <si>
    <t>CC-CZ:</t>
  </si>
  <si>
    <t>Místo:</t>
  </si>
  <si>
    <t xml:space="preserve"> </t>
  </si>
  <si>
    <t>Datum:</t>
  </si>
  <si>
    <t>7. 5. 2025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</si>
  <si>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</si>
  <si>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</si>
  <si>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</si>
  <si>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</si>
  <si>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</si>
  <si>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</si>
  <si>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</si>
  <si>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</si>
  <si>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</si>
  <si>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</si>
  <si>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</si>
  <si>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</si>
  <si>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</si>
  <si>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</si>
  <si>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</si>
  <si>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</si>
  <si>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</si>
  <si>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</si>
  <si>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</si>
  <si>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</si>
  <si>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</si>
  <si>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</si>
  <si>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</si>
  <si>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</si>
  <si>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</si>
  <si>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</si>
  <si>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</si>
  <si>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</si>
  <si>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</si>
  <si>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</si>
  <si>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</si>
  <si>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</si>
  <si>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</si>
  <si>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</si>
  <si>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</si>
  <si>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</si>
  <si>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</si>
  <si>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</si>
  <si>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</si>
  <si>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</si>
  <si>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</si>
  <si>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</si>
  <si>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</si>
  <si>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</si>
  <si>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</si>
  <si>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</si>
  <si>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</si>
  <si>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</si>
  <si>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</si>
  <si>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</si>
  <si>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stavební řešení</t>
  </si>
  <si>
    <t>STA</t>
  </si>
  <si>
    <t>1</t>
  </si>
  <si>
    <t>{ca0e9291-0d6b-4645-8de9-4c2352428f51}</t>
  </si>
  <si>
    <t>2</t>
  </si>
  <si>
    <t>VON</t>
  </si>
  <si>
    <t>Vedlejší a ostatní náklady</t>
  </si>
  <si>
    <t>{ed8f7f17-7ac6-4616-b020-8002e71c1abd}</t>
  </si>
  <si>
    <t>KRYCÍ LIST SOUPISU PRACÍ</t>
  </si>
  <si>
    <t>Objekt:</t>
  </si>
  <si>
    <t>D.1.1 - Architektonicko stavební řešení</t>
  </si>
  <si>
    <t>FM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</si>
  <si>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</si>
  <si>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</si>
  <si>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</si>
  <si>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</si>
  <si>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</si>
  <si>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</si>
  <si>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  94 - Lešení a stavební výtahy</t>
  </si>
  <si>
    <t xml:space="preserve">    997 - Doprava suti a vybouraných hmot</t>
  </si>
  <si>
    <t>PSV - Práce a dodávky PSV</t>
  </si>
  <si>
    <t xml:space="preserve">    712 - Povlakové krytiny</t>
  </si>
  <si>
    <t xml:space="preserve">    713 - Izolace tepelné</t>
  </si>
  <si>
    <t xml:space="preserve">    741 - Elektroinstalace - silnoproud</t>
  </si>
  <si>
    <t xml:space="preserve">    762 - Konstrukce tesařské</t>
  </si>
  <si>
    <t xml:space="preserve">    764 - Konstrukce klempířské</t>
  </si>
  <si>
    <t>HZS - Hodinové zúčtovací sazby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</si>
  <si>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</si>
  <si>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</si>
  <si>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</si>
  <si>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</si>
  <si>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</si>
  <si>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</si>
  <si>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</si>
  <si>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</si>
  <si>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</si>
  <si>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</si>
  <si>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</si>
  <si>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</si>
  <si>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</si>
  <si>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</si>
  <si>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</si>
  <si>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</si>
  <si>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</si>
  <si>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</si>
  <si>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</si>
  <si>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94</t>
  </si>
  <si>
    <t>Lešení a stavební výtahy</t>
  </si>
  <si>
    <t>K</t>
  </si>
  <si>
    <t>945412112</t>
  </si>
  <si>
    <t>Teleskopická hydraulická montážní plošina výška zdvihu do 21 m</t>
  </si>
  <si>
    <t>den</t>
  </si>
  <si>
    <t>CS ÚRS 2025 01</t>
  </si>
  <si>
    <t>4</t>
  </si>
  <si>
    <t>3</t>
  </si>
  <si>
    <t>268470066</t>
  </si>
  <si>
    <t>PP</t>
  </si>
  <si>
    <t>Teleskopická hydraulická montážní plošina na samohybném podvozku, s otočným košem výšky zdvihu do 21 m</t>
  </si>
  <si>
    <t>Online PSC</t>
  </si>
  <si>
    <t>https://podminky.urs.cz/item/CS_URS_2025_01/945412112</t>
  </si>
  <si>
    <t>VV</t>
  </si>
  <si>
    <t>30</t>
  </si>
  <si>
    <t>Mezisoučet</t>
  </si>
  <si>
    <t>997</t>
  </si>
  <si>
    <t>Doprava suti a vybouraných hmot</t>
  </si>
  <si>
    <t>997006512</t>
  </si>
  <si>
    <t>Vodorovné doprava suti s naložením a složením na skládku přes 100 m do 1 km</t>
  </si>
  <si>
    <t>t</t>
  </si>
  <si>
    <t>-1272469966</t>
  </si>
  <si>
    <t>Vodorovná doprava suti na skládku s naložením na dopravní prostředek a složením přes 100 m do 1 km</t>
  </si>
  <si>
    <t>https://podminky.urs.cz/item/CS_URS_2025_01/997006512</t>
  </si>
  <si>
    <t>997006519</t>
  </si>
  <si>
    <t>Příplatek k vodorovnému přemístění suti na skládku ZKD 1 km přes 1 km</t>
  </si>
  <si>
    <t>619073802</t>
  </si>
  <si>
    <t>Vodorovná doprava suti na skládku Příplatek k ceně -6512 za každý další i započatý 1 km</t>
  </si>
  <si>
    <t>https://podminky.urs.cz/item/CS_URS_2025_01/997006519</t>
  </si>
  <si>
    <t>15,919*19</t>
  </si>
  <si>
    <t>997013631</t>
  </si>
  <si>
    <t>Poplatek za uložení na skládce (skládkovné) stavebního odpadu směsného kód odpadu 17 09 04</t>
  </si>
  <si>
    <t>-1156421510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</si>
  <si>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</si>
  <si>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</si>
  <si>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15,919</t>
  </si>
  <si>
    <t>-4</t>
  </si>
  <si>
    <t>-5,496</t>
  </si>
  <si>
    <t>Součet</t>
  </si>
  <si>
    <t>5</t>
  </si>
  <si>
    <t>997013645</t>
  </si>
  <si>
    <t>Poplatek za uložení na skládce (skládkovné) odpadu asfaltového bez dehtu kód odpadu 17 03 02</t>
  </si>
  <si>
    <t>-1465737203</t>
  </si>
  <si>
    <t>Poplatek za uložení stavebního odpadu na skládce (skládkovné) asfaltového bez obsahu dehtu zatříděného do Katalogu odpadů pod kódem 17 03 02</t>
  </si>
  <si>
    <t>https://podminky.urs.cz/item/CS_URS_2025_01/997013645</t>
  </si>
  <si>
    <t>6</t>
  </si>
  <si>
    <t>997013814</t>
  </si>
  <si>
    <t>Poplatek za uložení na skládce (skládkovné) stavebního odpadu izolací kód odpadu 17 06 04</t>
  </si>
  <si>
    <t>-641606285</t>
  </si>
  <si>
    <t>Poplatek za uložení stavebního odpadu na skládce (skládkovné) z izolačních materiálů zatříděného do Katalogu odpadů pod kódem 17 06 04</t>
  </si>
  <si>
    <t>https://podminky.urs.cz/item/CS_URS_2025_01/997013814</t>
  </si>
  <si>
    <t>5,496</t>
  </si>
  <si>
    <t>7</t>
  </si>
  <si>
    <t>997013847</t>
  </si>
  <si>
    <t>Poplatek za uložení na skládce (skládkovné) odpadu asfaltového s dehtem kód odpadu 17 03 01</t>
  </si>
  <si>
    <t>540723947</t>
  </si>
  <si>
    <t>Poplatek za uložení stavebního odpadu na skládce (skládkovné) asfaltového s obsahem dehtu zatříděného do Katalogu odpadů pod kódem 17 03 01</t>
  </si>
  <si>
    <t>https://podminky.urs.cz/item/CS_URS_2025_01/997013847</t>
  </si>
  <si>
    <t>"rezerva pro případ odstranění krytiny s dehtem"</t>
  </si>
  <si>
    <t>PSV</t>
  </si>
  <si>
    <t>Práce a dodávky PSV</t>
  </si>
  <si>
    <t>712</t>
  </si>
  <si>
    <t>Povlakové krytiny</t>
  </si>
  <si>
    <t>8</t>
  </si>
  <si>
    <t>712000.R</t>
  </si>
  <si>
    <t>Systémové příslušenství - viplanylový plech - (  lišty - vnitřní, vnější kout, rohová atd.), tvarovky - kompletní dodávka+montáž</t>
  </si>
  <si>
    <t>kpl</t>
  </si>
  <si>
    <t>R-položka</t>
  </si>
  <si>
    <t>16</t>
  </si>
  <si>
    <t>-1203484250</t>
  </si>
  <si>
    <t>Systémové příslušenství - viplanylový plech - ( lišty - vnitřní, vnější kout, rohová atd.), tvarovky - kompletní dodávka+montáž</t>
  </si>
  <si>
    <t>"5% z ceny díly 712"1</t>
  </si>
  <si>
    <t>712300854</t>
  </si>
  <si>
    <t>Demontáž lišt poplastovaných</t>
  </si>
  <si>
    <t>m</t>
  </si>
  <si>
    <t>-609857269</t>
  </si>
  <si>
    <t>Ostatní práce při odstranění povlakové krytiny střech plochých do 10° lišt poplastovaných</t>
  </si>
  <si>
    <t>https://podminky.urs.cz/item/CS_URS_2025_01/712300854</t>
  </si>
  <si>
    <t>(29,8*2)*2</t>
  </si>
  <si>
    <t>10</t>
  </si>
  <si>
    <t>712331111</t>
  </si>
  <si>
    <t>Provedení povlakové krytiny střech do 10° podkladní vrstvy pásy na sucho samolepící</t>
  </si>
  <si>
    <t>m2</t>
  </si>
  <si>
    <t>741210073</t>
  </si>
  <si>
    <t>Provedení povlakové krytiny střech plochých do 10° pásy na sucho podkladní samolepící asfaltový pás</t>
  </si>
  <si>
    <t>https://podminky.urs.cz/item/CS_URS_2025_01/712331111</t>
  </si>
  <si>
    <t>"S21"60</t>
  </si>
  <si>
    <t>11</t>
  </si>
  <si>
    <t>M</t>
  </si>
  <si>
    <t>62866281</t>
  </si>
  <si>
    <t>pás asfaltový samolepicí modifikovaný SBS s vložkou ze skleněné tkaniny se spalitelnou fólií nebo jemnozrnným minerálním posypem nebo textilií na horním povrchu tl 3,0mm</t>
  </si>
  <si>
    <t>32</t>
  </si>
  <si>
    <t>-1460786328</t>
  </si>
  <si>
    <t>60*1,1655 "Přepočtené koeficientem množství</t>
  </si>
  <si>
    <t>712340831</t>
  </si>
  <si>
    <t>Odstranění povlakové krytiny střech do 10° z pásů NAIP přitavených v plné ploše jednovrstvé</t>
  </si>
  <si>
    <t>595159422</t>
  </si>
  <si>
    <t>Odstranění povlakové krytiny střech plochých do 10° z přitavených pásů NAIP v plné ploše jednovrstvé</t>
  </si>
  <si>
    <t>https://podminky.urs.cz/item/CS_URS_2025_01/712340831</t>
  </si>
  <si>
    <t>"vrchní vrstva stávajících střech"</t>
  </si>
  <si>
    <t>"S20"820</t>
  </si>
  <si>
    <t>13</t>
  </si>
  <si>
    <t>712363008</t>
  </si>
  <si>
    <t>Provedení krytiny střech do 10° pojištění spoje nalepením pruhu fólie horkým vzduchem</t>
  </si>
  <si>
    <t>-1418787319</t>
  </si>
  <si>
    <t>Provedení povlakové krytiny střech plochých do 10° fólií termoplastickou mPVC (měkčené PVC) pojistné opatření spoje fólií pruhem fólie horkovzdušným navařením</t>
  </si>
  <si>
    <t>https://podminky.urs.cz/item/CS_URS_2025_01/712363008</t>
  </si>
  <si>
    <t>(20*30)+(1,6*20)</t>
  </si>
  <si>
    <t>"rezerva"8</t>
  </si>
  <si>
    <t>14</t>
  </si>
  <si>
    <t>28322001</t>
  </si>
  <si>
    <t>fólie hydroizolační střešní mPVC mechanicky kotvená barevná tl 2,0mm</t>
  </si>
  <si>
    <t>-1553842037</t>
  </si>
  <si>
    <t>640*0,1</t>
  </si>
  <si>
    <t>64*1,1 'Přepočtené koeficientem množství</t>
  </si>
  <si>
    <t>15</t>
  </si>
  <si>
    <t>712363112</t>
  </si>
  <si>
    <t>Provedení povlakové krytiny střech do 10° překrytí talířové hmoždinky pruhem navařené fólie</t>
  </si>
  <si>
    <t>kus</t>
  </si>
  <si>
    <t>640789303</t>
  </si>
  <si>
    <t>Provedení povlakové krytiny střech plochých do 10° fólií ostatní činnosti při pokládání hydroizolačních fólií (materiál ve specifikaci) vodotěsné překrytí talířové hmoždinky pruhem fólie horkovzdušným navařením</t>
  </si>
  <si>
    <t>https://podminky.urs.cz/item/CS_URS_2025_01/712363112</t>
  </si>
  <si>
    <t>656*5</t>
  </si>
  <si>
    <t>208*7</t>
  </si>
  <si>
    <t>16*9</t>
  </si>
  <si>
    <t>1733984941</t>
  </si>
  <si>
    <t>(656*5)*0,01</t>
  </si>
  <si>
    <t>(208*7)*0,01</t>
  </si>
  <si>
    <t>(16*9)*0,01</t>
  </si>
  <si>
    <t>48,8*1,17 'Přepočtené koeficientem množství</t>
  </si>
  <si>
    <t>17</t>
  </si>
  <si>
    <t>712363511</t>
  </si>
  <si>
    <t>Provedení povlak krytiny mechanicky kotvenou do trapézu TI tl přes 140 do 200 mm vnitřní pole, budova v do 18 m</t>
  </si>
  <si>
    <t>-1493208453</t>
  </si>
  <si>
    <t>Provedení povlakové krytiny střech plochých do 10° z mechanicky kotvených hydroizolačních fólií včetně položení fólie a horkovzdušného svaření tl. tepelné izolace přes 140 mm do 200 mm budovy výšky do 18 m, kotvené do trapézového plechu nebo do dřeva vnitřní pole</t>
  </si>
  <si>
    <t>https://podminky.urs.cz/item/CS_URS_2025_01/712363511</t>
  </si>
  <si>
    <t>"kalkulováno 5 kotev/m2"</t>
  </si>
  <si>
    <t>"odpočet krajní pole"</t>
  </si>
  <si>
    <t>-208</t>
  </si>
  <si>
    <t>"odpocet rohové pole"</t>
  </si>
  <si>
    <t>-16</t>
  </si>
  <si>
    <t>18</t>
  </si>
  <si>
    <t>-907512293</t>
  </si>
  <si>
    <t>656*1,17 'Přepočtené koeficientem množství</t>
  </si>
  <si>
    <t>19</t>
  </si>
  <si>
    <t>712363512</t>
  </si>
  <si>
    <t>Provedení povlak krytiny mechanicky kotvenou do trapézu TI tl přes 140 do 200 mm krajní pole, budova v do 18 m</t>
  </si>
  <si>
    <t>1163748893</t>
  </si>
  <si>
    <t>Provedení povlakové krytiny střech plochých do 10° z mechanicky kotvených hydroizolačních fólií včetně položení fólie a horkovzdušného svaření tl. tepelné izolace přes 140 mm do 200 mm budovy výšky do 18 m, kotvené do trapézového plechu nebo do dřeva krajní pole</t>
  </si>
  <si>
    <t>https://podminky.urs.cz/item/CS_URS_2025_01/712363512</t>
  </si>
  <si>
    <t>"kalkulováno 7 kotev/m2"</t>
  </si>
  <si>
    <t>"S20"</t>
  </si>
  <si>
    <t>(2*13,5)*4</t>
  </si>
  <si>
    <t>(1*25)*2</t>
  </si>
  <si>
    <t>"S21"</t>
  </si>
  <si>
    <t>20</t>
  </si>
  <si>
    <t>887282741</t>
  </si>
  <si>
    <t>208*1,7 'Přepočtené koeficientem množství</t>
  </si>
  <si>
    <t>712363513</t>
  </si>
  <si>
    <t>Provedení povlak krytiny mechanicky kotvenou do trapézu TI tl přes 140 do 200 mm rohové pole, budova v do 18 m</t>
  </si>
  <si>
    <t>-931347286</t>
  </si>
  <si>
    <t>Provedení povlakové krytiny střech plochých do 10° z mechanicky kotvených hydroizolačních fólií včetně položení fólie a horkovzdušného svaření tl. tepelné izolace přes 140 mm do 200 mm budovy výšky do 18 m, kotvené do trapézového plechu nebo do dřeva rohové pole</t>
  </si>
  <si>
    <t>https://podminky.urs.cz/item/CS_URS_2025_01/712363513</t>
  </si>
  <si>
    <t>"kalkulováno 9 kotev /m2"</t>
  </si>
  <si>
    <t>(1*2)*4</t>
  </si>
  <si>
    <t>22</t>
  </si>
  <si>
    <t>-1464664518</t>
  </si>
  <si>
    <t>16*1,17 'Přepočtené koeficientem množství</t>
  </si>
  <si>
    <t>23</t>
  </si>
  <si>
    <t>712363801</t>
  </si>
  <si>
    <t>Odstranění povlakové krytiny mechanicky kotvené do trapézu, budova v do 18 m</t>
  </si>
  <si>
    <t>1062452969</t>
  </si>
  <si>
    <t>Odstranění povlakové krytiny střech plochých do 10° s mechanicky kotvenou izolací pro jakoukoli tloušťku izolace budovy výšky do 18 m, kotvené do trapézového plechu nebo do dřeva</t>
  </si>
  <si>
    <t>https://podminky.urs.cz/item/CS_URS_2025_01/712363801</t>
  </si>
  <si>
    <t>"vsrtva nad TI stávajících střech"</t>
  </si>
  <si>
    <t>24</t>
  </si>
  <si>
    <t>712391172</t>
  </si>
  <si>
    <t>Provedení povlakové krytiny střech do 10° ochranné textilní vrstvy</t>
  </si>
  <si>
    <t>-1096628922</t>
  </si>
  <si>
    <t>Provedení povlakové krytiny střech plochých do 10° -ostatní práce provedení vrstvy textilní ochranné</t>
  </si>
  <si>
    <t>https://podminky.urs.cz/item/CS_URS_2025_01/712391172</t>
  </si>
  <si>
    <t>25</t>
  </si>
  <si>
    <t>69311199</t>
  </si>
  <si>
    <t>geotextilie netkaná separační, ochranná, filtrační, drenážní PES(70%)+PP(30%) 300g/m2</t>
  </si>
  <si>
    <t>-661223589</t>
  </si>
  <si>
    <t>880*1,155 "Přepočtené koeficientem množství</t>
  </si>
  <si>
    <t>26</t>
  </si>
  <si>
    <t>998712112</t>
  </si>
  <si>
    <t>Přesun hmot tonážní pro krytiny povlakové s omezením mechanizace v objektech v přes 6 do 12 m</t>
  </si>
  <si>
    <t>333156997</t>
  </si>
  <si>
    <t>Přesun hmot pro povlakové krytiny stanovený z hmotnosti přesunovaného materiálu vodorovná dopravní vzdálenost do 50 m s omezením mechanizace v objektech výšky přes 6 do 12 m</t>
  </si>
  <si>
    <t>https://podminky.urs.cz/item/CS_URS_2025_01/998712112</t>
  </si>
  <si>
    <t>27</t>
  </si>
  <si>
    <t>998712192</t>
  </si>
  <si>
    <t>Příplatek k přesunu hmot tonážnímu pro krytiny povlakové za zvětšený přesun do 100 m</t>
  </si>
  <si>
    <t>-486028870</t>
  </si>
  <si>
    <t>Přesun hmot pro povlakové krytiny stanovený z hmotnosti přesunovaného materiálu vodorovná dopravní vzdálenost do 50 m Příplatek k cenám za zvětšený přesun přes vymezenou vodorovnou dopravní vzdálenost do 100 m</t>
  </si>
  <si>
    <t>https://podminky.urs.cz/item/CS_URS_2025_01/998712192</t>
  </si>
  <si>
    <t>713</t>
  </si>
  <si>
    <t>Izolace tepelné</t>
  </si>
  <si>
    <t>28</t>
  </si>
  <si>
    <t>713140834</t>
  </si>
  <si>
    <t>Odstranění tepelné izolace střech nadstřešní připevněné z vláknitých materiálů nasáklých vodou tl přes 100 do 200 mm</t>
  </si>
  <si>
    <t>-1448794890</t>
  </si>
  <si>
    <t>Odstranění tepelné izolace střech plochých z rohoží, pásů, dílců, desek, bloků nadstřešních izolací připevněných šrouby z vláknitých materiálů nasáklých vodou, tloušťka izolace přes 100 do 200 mm</t>
  </si>
  <si>
    <t>https://podminky.urs.cz/item/CS_URS_2025_01/713140834</t>
  </si>
  <si>
    <t>29</t>
  </si>
  <si>
    <t>713140844</t>
  </si>
  <si>
    <t>Odstranění tepelné izolace střech nadstřešní připevněné z polystyrenu nasáklého vodou tl přes 100 do 200 mm</t>
  </si>
  <si>
    <t>1619764468</t>
  </si>
  <si>
    <t>Odstranění tepelné izolace střech plochých z rohoží, pásů, dílců, desek, bloků nadstřešních izolací připevněných šrouby z polystyrenu nasáklého vodou, tloušťka izolace přes 100 do 200 mm</t>
  </si>
  <si>
    <t>https://podminky.urs.cz/item/CS_URS_2025_01/713140844</t>
  </si>
  <si>
    <t>"předpoklad 2 % plochy dle skladeb"</t>
  </si>
  <si>
    <t>"S20"820*0,02</t>
  </si>
  <si>
    <t>713141135</t>
  </si>
  <si>
    <t>Montáž izolace tepelné střech plochých lepené za studena bodově 1 vrstva rohoží, pásů, dílců, desek</t>
  </si>
  <si>
    <t>1521353461</t>
  </si>
  <si>
    <t>Montáž tepelné izolace střech plochých rohožemi, pásy, deskami, dílci, bloky (izolační materiál ve specifikaci) přilepenými za studena jednovrstvá bodově</t>
  </si>
  <si>
    <t>https://podminky.urs.cz/item/CS_URS_2025_01/713141135</t>
  </si>
  <si>
    <t>"S20"(820*0,02)</t>
  </si>
  <si>
    <t>31</t>
  </si>
  <si>
    <t>713141252</t>
  </si>
  <si>
    <t>Přikotvení tepelné izolace šrouby do trapézového plechu nebo do dřeva pro izolaci tl přes 200 do 240 mm</t>
  </si>
  <si>
    <t>-1364489046</t>
  </si>
  <si>
    <t>Montáž tepelné izolace střech plochých mechanické přikotvení šrouby včetně dodávky šroubů, bez položení tepelné izolace tl. izolace přes 200 do 240 mm do trapézového plechu nebo do dřeva</t>
  </si>
  <si>
    <t>https://podminky.urs.cz/item/CS_URS_2025_01/713141252</t>
  </si>
  <si>
    <t>"předpoklad výměny 2% stávající TI"</t>
  </si>
  <si>
    <t>28375920</t>
  </si>
  <si>
    <t>deska EPS 200 pro konstrukce s velmi vysokým zatížením λ=0,034 tl 40mm</t>
  </si>
  <si>
    <t>-865640761</t>
  </si>
  <si>
    <t>820*1,05 "Přepočtené koeficientem množství</t>
  </si>
  <si>
    <t>33</t>
  </si>
  <si>
    <t>28372319</t>
  </si>
  <si>
    <t>deska EPS 100 pro konstrukce s běžným zatížením λ=0,037 tl 160mm</t>
  </si>
  <si>
    <t>911183773</t>
  </si>
  <si>
    <t>16,4*1,05 "Přepočtené koeficientem množství</t>
  </si>
  <si>
    <t>34</t>
  </si>
  <si>
    <t>713141335</t>
  </si>
  <si>
    <t>Montáž izolace tepelné střech plochých lepené za studena bodově, spádová vrstva</t>
  </si>
  <si>
    <t>1759278393</t>
  </si>
  <si>
    <t>Montáž tepelné izolace střech plochých spádovými klíny v ploše přilepenými za studena bodově</t>
  </si>
  <si>
    <t>https://podminky.urs.cz/item/CS_URS_2025_01/713141335</t>
  </si>
  <si>
    <t>35</t>
  </si>
  <si>
    <t>28376143</t>
  </si>
  <si>
    <t>klín izolační spád do 5% EPS 200</t>
  </si>
  <si>
    <t>m3</t>
  </si>
  <si>
    <t>901888046</t>
  </si>
  <si>
    <t>"spád 40-200 mm, kalkulováno 150 mm"</t>
  </si>
  <si>
    <t>"S21"60*0,15</t>
  </si>
  <si>
    <t>9*1,05 "Přepočtené koeficientem množství</t>
  </si>
  <si>
    <t>36</t>
  </si>
  <si>
    <t>713141411</t>
  </si>
  <si>
    <t>Přikotvení tepelné izolace teleskopickými hmoždinkami do betonu jednospádových klínů pro tl izolace od 70 do 90 mm</t>
  </si>
  <si>
    <t>-1721265961</t>
  </si>
  <si>
    <t>Montáž tepelné izolace střech plochých mechanické přikotvení spádových klínů teleskopickými hmoždinkami včetně dodávky teleskopických hmoždinek, bez položení tepelné izolace pro jednospádové klíny v ploše, tl. izolace od 70 do 90 mm</t>
  </si>
  <si>
    <t>https://podminky.urs.cz/item/CS_URS_2025_01/713141411</t>
  </si>
  <si>
    <t>"klín ve spádu, hmoždinky dle výkresu 103"</t>
  </si>
  <si>
    <t>"S21"10</t>
  </si>
  <si>
    <t>37</t>
  </si>
  <si>
    <t>713141412</t>
  </si>
  <si>
    <t>Přikotvení tepelné izolace teleskopickými hmoždinkami do betonu jednospádových klínů pro tl izolace přes 90 do 130 mm</t>
  </si>
  <si>
    <t>-65394705</t>
  </si>
  <si>
    <t>Montáž tepelné izolace střech plochých mechanické přikotvení spádových klínů teleskopickými hmoždinkami včetně dodávky teleskopických hmoždinek, bez položení tepelné izolace pro jednospádové klíny v ploše, tl. izolace přes 90 do 130 mm</t>
  </si>
  <si>
    <t>https://podminky.urs.cz/item/CS_URS_2025_01/713141412</t>
  </si>
  <si>
    <t>"klín ve spádu-hmoždinky dl e výkresu 103"</t>
  </si>
  <si>
    <t>"S21"20</t>
  </si>
  <si>
    <t>38</t>
  </si>
  <si>
    <t>713141413</t>
  </si>
  <si>
    <t>Přikotvení tepelné izolace teleskopickými hmoždinkami do betonu jednospádových klínů pro tl izolace přes 130 do 170 mm</t>
  </si>
  <si>
    <t>-1850073086</t>
  </si>
  <si>
    <t>Montáž tepelné izolace střech plochých mechanické přikotvení spádových klínů teleskopickými hmoždinkami včetně dodávky teleskopických hmoždinek, bez položení tepelné izolace pro jednospádové klíny v ploše, tl. izolace přes 130 do 170 mm</t>
  </si>
  <si>
    <t>https://podminky.urs.cz/item/CS_URS_2025_01/713141413</t>
  </si>
  <si>
    <t>"klín ve spádu-hmoždinky dle výkresu 103"</t>
  </si>
  <si>
    <t>39</t>
  </si>
  <si>
    <t>713141414</t>
  </si>
  <si>
    <t>Přikotvení tepelné izolace teleskopickými hmoždinkami do betonu jednospádových klínů pro tl izolace přes 170 do 250 mm</t>
  </si>
  <si>
    <t>1376402913</t>
  </si>
  <si>
    <t>Montáž tepelné izolace střech plochých mechanické přikotvení spádových klínů teleskopickými hmoždinkami včetně dodávky teleskopických hmoždinek, bez položení tepelné izolace pro jednospádové klíny v ploše, tl. izolace přes 170 do 250 mm</t>
  </si>
  <si>
    <t>https://podminky.urs.cz/item/CS_URS_2025_01/713141414</t>
  </si>
  <si>
    <t>40</t>
  </si>
  <si>
    <t>998713112</t>
  </si>
  <si>
    <t>Přesun hmot tonážní pro izolace tepelné s omezením mechanizace v objektech v přes 6 do 12 m</t>
  </si>
  <si>
    <t>-1894635328</t>
  </si>
  <si>
    <t>Přesun hmot pro izolace tepelné stanovený z hmotnosti přesunovaného materiálu vodorovná dopravní vzdálenost do 50 m s omezením mechanizace v objektech výšky přes 6 m do 12 m</t>
  </si>
  <si>
    <t>https://podminky.urs.cz/item/CS_URS_2025_01/998713112</t>
  </si>
  <si>
    <t>41</t>
  </si>
  <si>
    <t>998713192</t>
  </si>
  <si>
    <t>Příplatek k přesunu hmot tonážnímu pro izolace tepelné za zvětšený přesun do 100 m</t>
  </si>
  <si>
    <t>-433645539</t>
  </si>
  <si>
    <t>Přesun hmot pro izolace tepelné stanovený z hmotnosti přesunovaného materiálu vodorovná dopravní vzdálenost do 50 m Příplatek k cenám za zvětšený přesun přes vymezenou vodorovnou dopravní vzdálenost do 100 m</t>
  </si>
  <si>
    <t>https://podminky.urs.cz/item/CS_URS_2025_01/998713192</t>
  </si>
  <si>
    <t>741</t>
  </si>
  <si>
    <t>Elektroinstalace - silnoproud</t>
  </si>
  <si>
    <t>42</t>
  </si>
  <si>
    <t>741810001</t>
  </si>
  <si>
    <t>Celková prohlídka elektrického rozvodu a zařízení do 100 000,- Kč</t>
  </si>
  <si>
    <t>-1996193849</t>
  </si>
  <si>
    <t>Zkoušky a prohlídky elektrických rozvodů a zařízení celková prohlídka a vyhotovení revizní zprávy pro objem montážních prací do 100 tis. Kč</t>
  </si>
  <si>
    <t>https://podminky.urs.cz/item/CS_URS_2025_01/741810001</t>
  </si>
  <si>
    <t>"hromosvod"</t>
  </si>
  <si>
    <t>"topný kabel"</t>
  </si>
  <si>
    <t>762</t>
  </si>
  <si>
    <t>Konstrukce tesařské</t>
  </si>
  <si>
    <t>43</t>
  </si>
  <si>
    <t>762341118.R</t>
  </si>
  <si>
    <t>Bednění střech rovných sklon do 60° z cementotřískových desek tl 26 mm na sraz šroubovaných na stávající OK</t>
  </si>
  <si>
    <t>-2014155173</t>
  </si>
  <si>
    <t>Bednění střech střech rovných sklonu do 60° s vyřezáním otvorů z cementotřískových desek šroubovaných na stávající ocelovou konstrukci (OK) na sraz, tloušťky desky 26 mm</t>
  </si>
  <si>
    <t>44</t>
  </si>
  <si>
    <t>762341832</t>
  </si>
  <si>
    <t>Demontáž bednění střech z desek tvrdých</t>
  </si>
  <si>
    <t>2118318549</t>
  </si>
  <si>
    <t>Demontáž bednění a laťování bednění střech rovných, obloukových, sklonu do 60° se všemi nadstřešními konstrukcemi z desek tvrdých (cementotřískových, dřevoštěpkových apod.)</t>
  </si>
  <si>
    <t>https://podminky.urs.cz/item/CS_URS_2025_01/762341832</t>
  </si>
  <si>
    <t>45</t>
  </si>
  <si>
    <t>762395000</t>
  </si>
  <si>
    <t>Spojovací prostředky krovů, bednění, laťování, nadstřešních konstrukcí</t>
  </si>
  <si>
    <t>800443125</t>
  </si>
  <si>
    <t>Spojovací prostředky krovů, bednění a laťování, nadstřešních konstrukcí svorníky, prkna, hřebíky, pásová ocel, vruty</t>
  </si>
  <si>
    <t>https://podminky.urs.cz/item/CS_URS_2025_01/762395000</t>
  </si>
  <si>
    <t>60*0,0025</t>
  </si>
  <si>
    <t>46</t>
  </si>
  <si>
    <t>998762122</t>
  </si>
  <si>
    <t>Přesun hmot tonážní pro kce tesařské ruční v objektech v přes 6 do 12 m</t>
  </si>
  <si>
    <t>-2035907732</t>
  </si>
  <si>
    <t>Přesun hmot pro konstrukce tesařské stanovený z hmotnosti přesunovaného materiálu vodorovná dopravní vzdálenost do 50 m ruční (bez užití mechanizace) v objektech výšky přes 6 do 12 m</t>
  </si>
  <si>
    <t>https://podminky.urs.cz/item/CS_URS_2025_01/998762122</t>
  </si>
  <si>
    <t>764</t>
  </si>
  <si>
    <t>Konstrukce klempířské</t>
  </si>
  <si>
    <t>47</t>
  </si>
  <si>
    <t>764002811</t>
  </si>
  <si>
    <t>Demontáž okapového plechu do suti v krytině povlakové</t>
  </si>
  <si>
    <t>282781564</t>
  </si>
  <si>
    <t>Demontáž klempířských konstrukcí okapového plechu do suti, v krytině povlakové</t>
  </si>
  <si>
    <t>https://podminky.urs.cz/item/CS_URS_2025_01/764002811</t>
  </si>
  <si>
    <t>"K/03"2*29,5</t>
  </si>
  <si>
    <t>48</t>
  </si>
  <si>
    <t>764002841</t>
  </si>
  <si>
    <t>Demontáž oplechování horních ploch zdí a nadezdívek do suti</t>
  </si>
  <si>
    <t>254228470</t>
  </si>
  <si>
    <t>Demontáž klempířských konstrukcí oplechování horních ploch zdí a nadezdívek do suti</t>
  </si>
  <si>
    <t>https://podminky.urs.cz/item/CS_URS_2025_01/764002841</t>
  </si>
  <si>
    <t>"K/01"4*15</t>
  </si>
  <si>
    <t>"K/02"4*0,5</t>
  </si>
  <si>
    <t>49</t>
  </si>
  <si>
    <t>764004801</t>
  </si>
  <si>
    <t>Demontáž podokapního žlabu do suti</t>
  </si>
  <si>
    <t>-529777016</t>
  </si>
  <si>
    <t>Demontáž klempířských konstrukcí žlabu podokapního do suti</t>
  </si>
  <si>
    <t>https://podminky.urs.cz/item/CS_URS_2025_01/764004801</t>
  </si>
  <si>
    <t>"K/04"2*29,5</t>
  </si>
  <si>
    <t>50</t>
  </si>
  <si>
    <t>764212663</t>
  </si>
  <si>
    <t>Oplechování rovné okapové hrany z Pz s povrchovou úpravou rš 250 mm</t>
  </si>
  <si>
    <t>-2005221845</t>
  </si>
  <si>
    <t>Oplechování střešních prvků z pozinkovaného plechu s povrchovou úpravou okapu střechy rovné okapovým plechem rš 250 mm</t>
  </si>
  <si>
    <t>https://podminky.urs.cz/item/CS_URS_2025_01/764212663</t>
  </si>
  <si>
    <t>51</t>
  </si>
  <si>
    <t>764215603</t>
  </si>
  <si>
    <t>Oplechování horních ploch a atik bez rohů z Pz plechu s povrch úpravou celoplošně lepené rš 250 mm</t>
  </si>
  <si>
    <t>-1190560300</t>
  </si>
  <si>
    <t>Oplechování horních ploch zdí a nadezdívek (atik) z pozinkovaného plechu s povrchovou úpravou celoplošně lepené rš 250 mm</t>
  </si>
  <si>
    <t>https://podminky.urs.cz/item/CS_URS_2025_01/764215603</t>
  </si>
  <si>
    <t>52</t>
  </si>
  <si>
    <t>764215608</t>
  </si>
  <si>
    <t>Oplechování horních ploch a atik bez rohů z Pz plechu s povrch úpravou celoplošně lepené rš 750 mm</t>
  </si>
  <si>
    <t>1241577345</t>
  </si>
  <si>
    <t>Oplechování horních ploch zdí a nadezdívek (atik) z pozinkovaného plechu s povrchovou úpravou celoplošně lepené rš 750 mm</t>
  </si>
  <si>
    <t>https://podminky.urs.cz/item/CS_URS_2025_01/764215608</t>
  </si>
  <si>
    <t>53</t>
  </si>
  <si>
    <t>764511603</t>
  </si>
  <si>
    <t>Žlab podokapní půlkruhový z Pz s povrchovou úpravou rš 400 mm</t>
  </si>
  <si>
    <t>1936124057</t>
  </si>
  <si>
    <t>Žlab podokapní z pozinkovaného plechu s povrchovou úpravou včetně háků a čel půlkruhový rš 400 mm</t>
  </si>
  <si>
    <t>https://podminky.urs.cz/item/CS_URS_2025_01/764511603</t>
  </si>
  <si>
    <t>54</t>
  </si>
  <si>
    <t>764511644</t>
  </si>
  <si>
    <t>Kotlík oválný (trychtýřový) pro podokapní žlaby z Pz s povrchovou úpravou 400/100 mm</t>
  </si>
  <si>
    <t>822820191</t>
  </si>
  <si>
    <t>Žlab podokapní z pozinkovaného plechu s povrchovou úpravou kotlík oválný (trychtýřový), rš žlabu/průměr svodu 400/100 mm</t>
  </si>
  <si>
    <t>https://podminky.urs.cz/item/CS_URS_2025_01/764511644</t>
  </si>
  <si>
    <t>55</t>
  </si>
  <si>
    <t>998764112</t>
  </si>
  <si>
    <t>Přesun hmot tonážní pro konstrukce klempířské s omezením mechanizace v objektech v přes 6 do 12 m</t>
  </si>
  <si>
    <t>1020303282</t>
  </si>
  <si>
    <t>Přesun hmot pro konstrukce klempířské stanovený z hmotnosti přesunovaného materiálu vodorovná dopravní vzdálenost do 50 m s omezením mechanizace v objektech výšky přes 6 do 12 m</t>
  </si>
  <si>
    <t>https://podminky.urs.cz/item/CS_URS_2025_01/998764112</t>
  </si>
  <si>
    <t>HZS</t>
  </si>
  <si>
    <t>Hodinové zúčtovací sazby</t>
  </si>
  <si>
    <t>56</t>
  </si>
  <si>
    <t>HZS2141</t>
  </si>
  <si>
    <t>Hodinová zúčtovací sazba pokrývač nebo izolatér</t>
  </si>
  <si>
    <t>hod</t>
  </si>
  <si>
    <t>512</t>
  </si>
  <si>
    <t>1927904053</t>
  </si>
  <si>
    <t>Hodinové zúčtovací sazby profesí PSV provádění stavebních konstrukcí pokrývač nebo izolatér</t>
  </si>
  <si>
    <t>https://podminky.urs.cz/item/CS_URS_2025_01/HZS2141</t>
  </si>
  <si>
    <t>"práce dle dokumentace neobsažené v položkách"</t>
  </si>
  <si>
    <t>"výpln kaveren, mezer tepelněizolační pěnou"</t>
  </si>
  <si>
    <t>"dmtž stávající krytiny mimo díl 712"</t>
  </si>
  <si>
    <t>"dmtž+zpětnýá mtž hranolu u S21"</t>
  </si>
  <si>
    <t>"ostatní práce "</t>
  </si>
  <si>
    <t>(7,5*2)*10</t>
  </si>
  <si>
    <t>57</t>
  </si>
  <si>
    <t>1000.RPU</t>
  </si>
  <si>
    <t>materiál pro výplň kaveren  ( nízkoexpanzní PUR pěna dle skladeb)</t>
  </si>
  <si>
    <t>537147964</t>
  </si>
  <si>
    <t>"kalkulována spotřeba 0,75 ml/5 m2, 820/5=164 balení+1x rezerva=165 balení velikosti 0,75 ml"1</t>
  </si>
  <si>
    <t>58</t>
  </si>
  <si>
    <t>1000.R2</t>
  </si>
  <si>
    <t>materiál pro HZS (mimo PUR pěnu)</t>
  </si>
  <si>
    <t>568024202</t>
  </si>
  <si>
    <t>"materiál pro HZS pokrývač mimo PUR pěnu -25% z HZS"1</t>
  </si>
  <si>
    <t>59</t>
  </si>
  <si>
    <t>HZS2151</t>
  </si>
  <si>
    <t>Hodinová zúčtovací sazba klempíř</t>
  </si>
  <si>
    <t>1100354564</t>
  </si>
  <si>
    <t>Hodinové zúčtovací sazby profesí PSV provádění stavebních konstrukcí klempíř</t>
  </si>
  <si>
    <t>https://podminky.urs.cz/item/CS_URS_2025_01/HZS2151</t>
  </si>
  <si>
    <t>"oplechování boxu u okapu"</t>
  </si>
  <si>
    <t>"napojení nových žlabů na stávající svody"</t>
  </si>
  <si>
    <t>"ostatní práce"</t>
  </si>
  <si>
    <t>(7,5*2)*5</t>
  </si>
  <si>
    <t>60</t>
  </si>
  <si>
    <t>2000.Rkle</t>
  </si>
  <si>
    <t>materiál pro klempířské prvky</t>
  </si>
  <si>
    <t>2064647206</t>
  </si>
  <si>
    <t>"50% ceny HZS"1</t>
  </si>
  <si>
    <t>61</t>
  </si>
  <si>
    <t>HZS2231</t>
  </si>
  <si>
    <t>Hodinová zúčtovací sazba elektrikář</t>
  </si>
  <si>
    <t>1503190742</t>
  </si>
  <si>
    <t>Hodinové zúčtovací sazby profesí PSV provádění stavebních instalací elektrikář</t>
  </si>
  <si>
    <t>https://podminky.urs.cz/item/CS_URS_2025_01/HZS2231</t>
  </si>
  <si>
    <t>"práce dle dokumentace výkr.č.104"</t>
  </si>
  <si>
    <t>"dmtž hromosvodu"</t>
  </si>
  <si>
    <t>"mtž hromosvodu"</t>
  </si>
  <si>
    <t>62</t>
  </si>
  <si>
    <t>3000.Rhrom</t>
  </si>
  <si>
    <t>materiál pro hromovod ( drát, podpěry atd.)</t>
  </si>
  <si>
    <t>-1792128546</t>
  </si>
  <si>
    <t>OST</t>
  </si>
  <si>
    <t>Ostatní</t>
  </si>
  <si>
    <t>63</t>
  </si>
  <si>
    <t>100000.RTK</t>
  </si>
  <si>
    <t>Topný kabel v okapu - dmtž stávajícího + mtž nového dle dokumnetace  (systémové řešení)</t>
  </si>
  <si>
    <t>262144</t>
  </si>
  <si>
    <t>402276729</t>
  </si>
  <si>
    <t>Topný kabel v okapu - dmtž stávajícího + mtž nového dle dokumnetace (systémové řešení)</t>
  </si>
  <si>
    <t>64</t>
  </si>
  <si>
    <t>200000.RKB</t>
  </si>
  <si>
    <t>Kotvící body + montážní lano - kompletní dodávka+montáž dle výkr.č.102</t>
  </si>
  <si>
    <t>2035003798</t>
  </si>
  <si>
    <t>VON - Vedlejší a ostatní náklady</t>
  </si>
  <si>
    <t>VRN - Vedlejší rozpočtové náklady</t>
  </si>
  <si>
    <t xml:space="preserve">    VRN3 - Zařízení staveniště</t>
  </si>
  <si>
    <t xml:space="preserve">    VRN7 - Provozní vlivy</t>
  </si>
  <si>
    <t>VRN</t>
  </si>
  <si>
    <t>Vedlejší rozpočtové náklady</t>
  </si>
  <si>
    <t>VRN3</t>
  </si>
  <si>
    <t>Zařízení staveniště</t>
  </si>
  <si>
    <t>030001000</t>
  </si>
  <si>
    <t>1024</t>
  </si>
  <si>
    <t>-1168275908</t>
  </si>
  <si>
    <t>"2,8%"1</t>
  </si>
  <si>
    <t>VRN7</t>
  </si>
  <si>
    <t>Provozní vlivy</t>
  </si>
  <si>
    <t>075002000</t>
  </si>
  <si>
    <t>Ochranná pásma (optický kabel)</t>
  </si>
  <si>
    <t>1366616920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</si>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</sst>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12363511" TargetMode="External"/><Relationship Id="rId18" Type="http://schemas.openxmlformats.org/officeDocument/2006/relationships/hyperlink" Target="https://podminky.urs.cz/item/CS_URS_2025_01/998712112" TargetMode="External"/><Relationship Id="rId26" Type="http://schemas.openxmlformats.org/officeDocument/2006/relationships/hyperlink" Target="https://podminky.urs.cz/item/CS_URS_2025_01/713141412" TargetMode="External"/><Relationship Id="rId39" Type="http://schemas.openxmlformats.org/officeDocument/2006/relationships/hyperlink" Target="https://podminky.urs.cz/item/CS_URS_2025_01/764215603" TargetMode="External"/><Relationship Id="rId21" Type="http://schemas.openxmlformats.org/officeDocument/2006/relationships/hyperlink" Target="https://podminky.urs.cz/item/CS_URS_2025_01/713140844" TargetMode="External"/><Relationship Id="rId34" Type="http://schemas.openxmlformats.org/officeDocument/2006/relationships/hyperlink" Target="https://podminky.urs.cz/item/CS_URS_2025_01/998762122" TargetMode="External"/><Relationship Id="rId42" Type="http://schemas.openxmlformats.org/officeDocument/2006/relationships/hyperlink" Target="https://podminky.urs.cz/item/CS_URS_2025_01/764511644" TargetMode="External"/><Relationship Id="rId47" Type="http://schemas.openxmlformats.org/officeDocument/2006/relationships/drawing" Target="../drawings/drawing2.xml"/><Relationship Id="rId7" Type="http://schemas.openxmlformats.org/officeDocument/2006/relationships/hyperlink" Target="https://podminky.urs.cz/item/CS_URS_2025_01/997013847" TargetMode="External"/><Relationship Id="rId2" Type="http://schemas.openxmlformats.org/officeDocument/2006/relationships/hyperlink" Target="https://podminky.urs.cz/item/CS_URS_2025_01/997006512" TargetMode="External"/><Relationship Id="rId16" Type="http://schemas.openxmlformats.org/officeDocument/2006/relationships/hyperlink" Target="https://podminky.urs.cz/item/CS_URS_2025_01/712363801" TargetMode="External"/><Relationship Id="rId29" Type="http://schemas.openxmlformats.org/officeDocument/2006/relationships/hyperlink" Target="https://podminky.urs.cz/item/CS_URS_2025_01/998713112" TargetMode="External"/><Relationship Id="rId1" Type="http://schemas.openxmlformats.org/officeDocument/2006/relationships/hyperlink" Target="https://podminky.urs.cz/item/CS_URS_2025_01/945412112" TargetMode="External"/><Relationship Id="rId6" Type="http://schemas.openxmlformats.org/officeDocument/2006/relationships/hyperlink" Target="https://podminky.urs.cz/item/CS_URS_2025_01/997013814" TargetMode="External"/><Relationship Id="rId11" Type="http://schemas.openxmlformats.org/officeDocument/2006/relationships/hyperlink" Target="https://podminky.urs.cz/item/CS_URS_2025_01/712363008" TargetMode="External"/><Relationship Id="rId24" Type="http://schemas.openxmlformats.org/officeDocument/2006/relationships/hyperlink" Target="https://podminky.urs.cz/item/CS_URS_2025_01/713141335" TargetMode="External"/><Relationship Id="rId32" Type="http://schemas.openxmlformats.org/officeDocument/2006/relationships/hyperlink" Target="https://podminky.urs.cz/item/CS_URS_2025_01/762341832" TargetMode="External"/><Relationship Id="rId37" Type="http://schemas.openxmlformats.org/officeDocument/2006/relationships/hyperlink" Target="https://podminky.urs.cz/item/CS_URS_2025_01/764004801" TargetMode="External"/><Relationship Id="rId40" Type="http://schemas.openxmlformats.org/officeDocument/2006/relationships/hyperlink" Target="https://podminky.urs.cz/item/CS_URS_2025_01/764215608" TargetMode="External"/><Relationship Id="rId45" Type="http://schemas.openxmlformats.org/officeDocument/2006/relationships/hyperlink" Target="https://podminky.urs.cz/item/CS_URS_2025_01/HZS2151" TargetMode="External"/><Relationship Id="rId5" Type="http://schemas.openxmlformats.org/officeDocument/2006/relationships/hyperlink" Target="https://podminky.urs.cz/item/CS_URS_2025_01/997013645" TargetMode="External"/><Relationship Id="rId15" Type="http://schemas.openxmlformats.org/officeDocument/2006/relationships/hyperlink" Target="https://podminky.urs.cz/item/CS_URS_2025_01/712363513" TargetMode="External"/><Relationship Id="rId23" Type="http://schemas.openxmlformats.org/officeDocument/2006/relationships/hyperlink" Target="https://podminky.urs.cz/item/CS_URS_2025_01/713141252" TargetMode="External"/><Relationship Id="rId28" Type="http://schemas.openxmlformats.org/officeDocument/2006/relationships/hyperlink" Target="https://podminky.urs.cz/item/CS_URS_2025_01/713141414" TargetMode="External"/><Relationship Id="rId36" Type="http://schemas.openxmlformats.org/officeDocument/2006/relationships/hyperlink" Target="https://podminky.urs.cz/item/CS_URS_2025_01/764002841" TargetMode="External"/><Relationship Id="rId10" Type="http://schemas.openxmlformats.org/officeDocument/2006/relationships/hyperlink" Target="https://podminky.urs.cz/item/CS_URS_2025_01/712340831" TargetMode="External"/><Relationship Id="rId19" Type="http://schemas.openxmlformats.org/officeDocument/2006/relationships/hyperlink" Target="https://podminky.urs.cz/item/CS_URS_2025_01/998712192" TargetMode="External"/><Relationship Id="rId31" Type="http://schemas.openxmlformats.org/officeDocument/2006/relationships/hyperlink" Target="https://podminky.urs.cz/item/CS_URS_2025_01/741810001" TargetMode="External"/><Relationship Id="rId44" Type="http://schemas.openxmlformats.org/officeDocument/2006/relationships/hyperlink" Target="https://podminky.urs.cz/item/CS_URS_2025_01/HZS2141" TargetMode="External"/><Relationship Id="rId4" Type="http://schemas.openxmlformats.org/officeDocument/2006/relationships/hyperlink" Target="https://podminky.urs.cz/item/CS_URS_2025_01/997013631" TargetMode="External"/><Relationship Id="rId9" Type="http://schemas.openxmlformats.org/officeDocument/2006/relationships/hyperlink" Target="https://podminky.urs.cz/item/CS_URS_2025_01/712331111" TargetMode="External"/><Relationship Id="rId14" Type="http://schemas.openxmlformats.org/officeDocument/2006/relationships/hyperlink" Target="https://podminky.urs.cz/item/CS_URS_2025_01/712363512" TargetMode="External"/><Relationship Id="rId22" Type="http://schemas.openxmlformats.org/officeDocument/2006/relationships/hyperlink" Target="https://podminky.urs.cz/item/CS_URS_2025_01/713141135" TargetMode="External"/><Relationship Id="rId27" Type="http://schemas.openxmlformats.org/officeDocument/2006/relationships/hyperlink" Target="https://podminky.urs.cz/item/CS_URS_2025_01/713141413" TargetMode="External"/><Relationship Id="rId30" Type="http://schemas.openxmlformats.org/officeDocument/2006/relationships/hyperlink" Target="https://podminky.urs.cz/item/CS_URS_2025_01/998713192" TargetMode="External"/><Relationship Id="rId35" Type="http://schemas.openxmlformats.org/officeDocument/2006/relationships/hyperlink" Target="https://podminky.urs.cz/item/CS_URS_2025_01/764002811" TargetMode="External"/><Relationship Id="rId43" Type="http://schemas.openxmlformats.org/officeDocument/2006/relationships/hyperlink" Target="https://podminky.urs.cz/item/CS_URS_2025_01/998764112" TargetMode="External"/><Relationship Id="rId8" Type="http://schemas.openxmlformats.org/officeDocument/2006/relationships/hyperlink" Target="https://podminky.urs.cz/item/CS_URS_2025_01/712300854" TargetMode="External"/><Relationship Id="rId3" Type="http://schemas.openxmlformats.org/officeDocument/2006/relationships/hyperlink" Target="https://podminky.urs.cz/item/CS_URS_2025_01/997006519" TargetMode="External"/><Relationship Id="rId12" Type="http://schemas.openxmlformats.org/officeDocument/2006/relationships/hyperlink" Target="https://podminky.urs.cz/item/CS_URS_2025_01/712363112" TargetMode="External"/><Relationship Id="rId17" Type="http://schemas.openxmlformats.org/officeDocument/2006/relationships/hyperlink" Target="https://podminky.urs.cz/item/CS_URS_2025_01/712391172" TargetMode="External"/><Relationship Id="rId25" Type="http://schemas.openxmlformats.org/officeDocument/2006/relationships/hyperlink" Target="https://podminky.urs.cz/item/CS_URS_2025_01/713141411" TargetMode="External"/><Relationship Id="rId33" Type="http://schemas.openxmlformats.org/officeDocument/2006/relationships/hyperlink" Target="https://podminky.urs.cz/item/CS_URS_2025_01/762395000" TargetMode="External"/><Relationship Id="rId38" Type="http://schemas.openxmlformats.org/officeDocument/2006/relationships/hyperlink" Target="https://podminky.urs.cz/item/CS_URS_2025_01/764212663" TargetMode="External"/><Relationship Id="rId46" Type="http://schemas.openxmlformats.org/officeDocument/2006/relationships/hyperlink" Target="https://podminky.urs.cz/item/CS_URS_2025_01/HZS2231" TargetMode="External"/><Relationship Id="rId20" Type="http://schemas.openxmlformats.org/officeDocument/2006/relationships/hyperlink" Target="https://podminky.urs.cz/item/CS_URS_2025_01/713140834" TargetMode="External"/><Relationship Id="rId41" Type="http://schemas.openxmlformats.org/officeDocument/2006/relationships/hyperlink" Target="https://podminky.urs.cz/item/CS_URS_2025_01/76451160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78"/>
      <c r="AS2" s="378"/>
      <c r="AT2" s="378"/>
      <c r="AU2" s="378"/>
      <c r="AV2" s="378"/>
      <c r="AW2" s="378"/>
      <c r="AX2" s="378"/>
      <c r="AY2" s="378"/>
      <c r="AZ2" s="378"/>
      <c r="BA2" s="378"/>
      <c r="BB2" s="378"/>
      <c r="BC2" s="378"/>
      <c r="BD2" s="378"/>
      <c r="BE2" s="378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42" t="s">
        <v>14</v>
      </c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25"/>
      <c r="AQ5" s="25"/>
      <c r="AR5" s="23"/>
      <c r="BE5" s="339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44" t="s">
        <v>17</v>
      </c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K6" s="343"/>
      <c r="AL6" s="343"/>
      <c r="AM6" s="343"/>
      <c r="AN6" s="343"/>
      <c r="AO6" s="343"/>
      <c r="AP6" s="25"/>
      <c r="AQ6" s="25"/>
      <c r="AR6" s="23"/>
      <c r="BE6" s="340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40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40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0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0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27</v>
      </c>
      <c r="AL11" s="25"/>
      <c r="AM11" s="25"/>
      <c r="AN11" s="30" t="s">
        <v>19</v>
      </c>
      <c r="AO11" s="25"/>
      <c r="AP11" s="25"/>
      <c r="AQ11" s="25"/>
      <c r="AR11" s="23"/>
      <c r="BE11" s="340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0"/>
      <c r="BS12" s="20" t="s">
        <v>6</v>
      </c>
    </row>
    <row r="13" spans="1:74" s="1" customFormat="1" ht="12" customHeight="1">
      <c r="B13" s="24"/>
      <c r="C13" s="25"/>
      <c r="D13" s="32" t="s">
        <v>28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29</v>
      </c>
      <c r="AO13" s="25"/>
      <c r="AP13" s="25"/>
      <c r="AQ13" s="25"/>
      <c r="AR13" s="23"/>
      <c r="BE13" s="340"/>
      <c r="BS13" s="20" t="s">
        <v>6</v>
      </c>
    </row>
    <row r="14" spans="1:74" ht="12.75">
      <c r="B14" s="24"/>
      <c r="C14" s="25"/>
      <c r="D14" s="25"/>
      <c r="E14" s="345" t="s">
        <v>29</v>
      </c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2" t="s">
        <v>27</v>
      </c>
      <c r="AL14" s="25"/>
      <c r="AM14" s="25"/>
      <c r="AN14" s="34" t="s">
        <v>29</v>
      </c>
      <c r="AO14" s="25"/>
      <c r="AP14" s="25"/>
      <c r="AQ14" s="25"/>
      <c r="AR14" s="23"/>
      <c r="BE14" s="340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0"/>
      <c r="BS15" s="20" t="s">
        <v>4</v>
      </c>
    </row>
    <row r="16" spans="1:74" s="1" customFormat="1" ht="12" customHeight="1">
      <c r="B16" s="24"/>
      <c r="C16" s="25"/>
      <c r="D16" s="32" t="s">
        <v>30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0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22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27</v>
      </c>
      <c r="AL17" s="25"/>
      <c r="AM17" s="25"/>
      <c r="AN17" s="30" t="s">
        <v>19</v>
      </c>
      <c r="AO17" s="25"/>
      <c r="AP17" s="25"/>
      <c r="AQ17" s="25"/>
      <c r="AR17" s="23"/>
      <c r="BE17" s="340"/>
      <c r="BS17" s="20" t="s">
        <v>31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0"/>
      <c r="BS18" s="20" t="s">
        <v>6</v>
      </c>
    </row>
    <row r="19" spans="1:71" s="1" customFormat="1" ht="12" customHeight="1">
      <c r="B19" s="24"/>
      <c r="C19" s="25"/>
      <c r="D19" s="32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0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27</v>
      </c>
      <c r="AL20" s="25"/>
      <c r="AM20" s="25"/>
      <c r="AN20" s="30" t="s">
        <v>19</v>
      </c>
      <c r="AO20" s="25"/>
      <c r="AP20" s="25"/>
      <c r="AQ20" s="25"/>
      <c r="AR20" s="23"/>
      <c r="BE20" s="340"/>
      <c r="BS20" s="20" t="s">
        <v>31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0"/>
    </row>
    <row r="22" spans="1:71" s="1" customFormat="1" ht="12" customHeight="1">
      <c r="B22" s="24"/>
      <c r="C22" s="25"/>
      <c r="D22" s="32" t="s">
        <v>33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0"/>
    </row>
    <row r="23" spans="1:71" s="1" customFormat="1" ht="47.25" customHeight="1">
      <c r="B23" s="24"/>
      <c r="C23" s="25"/>
      <c r="D23" s="25"/>
      <c r="E23" s="347" t="s">
        <v>34</v>
      </c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347"/>
      <c r="AK23" s="347"/>
      <c r="AL23" s="347"/>
      <c r="AM23" s="347"/>
      <c r="AN23" s="347"/>
      <c r="AO23" s="25"/>
      <c r="AP23" s="25"/>
      <c r="AQ23" s="25"/>
      <c r="AR23" s="23"/>
      <c r="BE23" s="340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0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40"/>
    </row>
    <row r="26" spans="1:71" s="2" customFormat="1" ht="25.9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48">
        <f>ROUND(AG54,2)</f>
        <v>0</v>
      </c>
      <c r="AL26" s="349"/>
      <c r="AM26" s="349"/>
      <c r="AN26" s="349"/>
      <c r="AO26" s="349"/>
      <c r="AP26" s="39"/>
      <c r="AQ26" s="39"/>
      <c r="AR26" s="42"/>
      <c r="BE26" s="340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40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50" t="s">
        <v>36</v>
      </c>
      <c r="M28" s="350"/>
      <c r="N28" s="350"/>
      <c r="O28" s="350"/>
      <c r="P28" s="350"/>
      <c r="Q28" s="39"/>
      <c r="R28" s="39"/>
      <c r="S28" s="39"/>
      <c r="T28" s="39"/>
      <c r="U28" s="39"/>
      <c r="V28" s="39"/>
      <c r="W28" s="350" t="s">
        <v>37</v>
      </c>
      <c r="X28" s="350"/>
      <c r="Y28" s="350"/>
      <c r="Z28" s="350"/>
      <c r="AA28" s="350"/>
      <c r="AB28" s="350"/>
      <c r="AC28" s="350"/>
      <c r="AD28" s="350"/>
      <c r="AE28" s="350"/>
      <c r="AF28" s="39"/>
      <c r="AG28" s="39"/>
      <c r="AH28" s="39"/>
      <c r="AI28" s="39"/>
      <c r="AJ28" s="39"/>
      <c r="AK28" s="350" t="s">
        <v>38</v>
      </c>
      <c r="AL28" s="350"/>
      <c r="AM28" s="350"/>
      <c r="AN28" s="350"/>
      <c r="AO28" s="350"/>
      <c r="AP28" s="39"/>
      <c r="AQ28" s="39"/>
      <c r="AR28" s="42"/>
      <c r="BE28" s="340"/>
    </row>
    <row r="29" spans="1:71" s="3" customFormat="1" ht="14.45" customHeight="1">
      <c r="B29" s="43"/>
      <c r="C29" s="44"/>
      <c r="D29" s="32" t="s">
        <v>39</v>
      </c>
      <c r="E29" s="44"/>
      <c r="F29" s="32" t="s">
        <v>40</v>
      </c>
      <c r="G29" s="44"/>
      <c r="H29" s="44"/>
      <c r="I29" s="44"/>
      <c r="J29" s="44"/>
      <c r="K29" s="44"/>
      <c r="L29" s="353">
        <v>0.21</v>
      </c>
      <c r="M29" s="352"/>
      <c r="N29" s="352"/>
      <c r="O29" s="352"/>
      <c r="P29" s="352"/>
      <c r="Q29" s="44"/>
      <c r="R29" s="44"/>
      <c r="S29" s="44"/>
      <c r="T29" s="44"/>
      <c r="U29" s="44"/>
      <c r="V29" s="44"/>
      <c r="W29" s="351">
        <f>ROUND(AZ54, 2)</f>
        <v>0</v>
      </c>
      <c r="X29" s="352"/>
      <c r="Y29" s="352"/>
      <c r="Z29" s="352"/>
      <c r="AA29" s="352"/>
      <c r="AB29" s="352"/>
      <c r="AC29" s="352"/>
      <c r="AD29" s="352"/>
      <c r="AE29" s="352"/>
      <c r="AF29" s="44"/>
      <c r="AG29" s="44"/>
      <c r="AH29" s="44"/>
      <c r="AI29" s="44"/>
      <c r="AJ29" s="44"/>
      <c r="AK29" s="351">
        <f>ROUND(AV54, 2)</f>
        <v>0</v>
      </c>
      <c r="AL29" s="352"/>
      <c r="AM29" s="352"/>
      <c r="AN29" s="352"/>
      <c r="AO29" s="352"/>
      <c r="AP29" s="44"/>
      <c r="AQ29" s="44"/>
      <c r="AR29" s="45"/>
      <c r="BE29" s="341"/>
    </row>
    <row r="30" spans="1:71" s="3" customFormat="1" ht="14.45" customHeight="1">
      <c r="B30" s="43"/>
      <c r="C30" s="44"/>
      <c r="D30" s="44"/>
      <c r="E30" s="44"/>
      <c r="F30" s="32" t="s">
        <v>41</v>
      </c>
      <c r="G30" s="44"/>
      <c r="H30" s="44"/>
      <c r="I30" s="44"/>
      <c r="J30" s="44"/>
      <c r="K30" s="44"/>
      <c r="L30" s="353">
        <v>0.12</v>
      </c>
      <c r="M30" s="352"/>
      <c r="N30" s="352"/>
      <c r="O30" s="352"/>
      <c r="P30" s="352"/>
      <c r="Q30" s="44"/>
      <c r="R30" s="44"/>
      <c r="S30" s="44"/>
      <c r="T30" s="44"/>
      <c r="U30" s="44"/>
      <c r="V30" s="44"/>
      <c r="W30" s="351">
        <f>ROUND(BA54, 2)</f>
        <v>0</v>
      </c>
      <c r="X30" s="352"/>
      <c r="Y30" s="352"/>
      <c r="Z30" s="352"/>
      <c r="AA30" s="352"/>
      <c r="AB30" s="352"/>
      <c r="AC30" s="352"/>
      <c r="AD30" s="352"/>
      <c r="AE30" s="352"/>
      <c r="AF30" s="44"/>
      <c r="AG30" s="44"/>
      <c r="AH30" s="44"/>
      <c r="AI30" s="44"/>
      <c r="AJ30" s="44"/>
      <c r="AK30" s="351">
        <f>ROUND(AW54, 2)</f>
        <v>0</v>
      </c>
      <c r="AL30" s="352"/>
      <c r="AM30" s="352"/>
      <c r="AN30" s="352"/>
      <c r="AO30" s="352"/>
      <c r="AP30" s="44"/>
      <c r="AQ30" s="44"/>
      <c r="AR30" s="45"/>
      <c r="BE30" s="341"/>
    </row>
    <row r="31" spans="1:71" s="3" customFormat="1" ht="14.45" hidden="1" customHeight="1">
      <c r="B31" s="43"/>
      <c r="C31" s="44"/>
      <c r="D31" s="44"/>
      <c r="E31" s="44"/>
      <c r="F31" s="32" t="s">
        <v>42</v>
      </c>
      <c r="G31" s="44"/>
      <c r="H31" s="44"/>
      <c r="I31" s="44"/>
      <c r="J31" s="44"/>
      <c r="K31" s="44"/>
      <c r="L31" s="353">
        <v>0.21</v>
      </c>
      <c r="M31" s="352"/>
      <c r="N31" s="352"/>
      <c r="O31" s="352"/>
      <c r="P31" s="352"/>
      <c r="Q31" s="44"/>
      <c r="R31" s="44"/>
      <c r="S31" s="44"/>
      <c r="T31" s="44"/>
      <c r="U31" s="44"/>
      <c r="V31" s="44"/>
      <c r="W31" s="351">
        <f>ROUND(BB54, 2)</f>
        <v>0</v>
      </c>
      <c r="X31" s="352"/>
      <c r="Y31" s="352"/>
      <c r="Z31" s="352"/>
      <c r="AA31" s="352"/>
      <c r="AB31" s="352"/>
      <c r="AC31" s="352"/>
      <c r="AD31" s="352"/>
      <c r="AE31" s="352"/>
      <c r="AF31" s="44"/>
      <c r="AG31" s="44"/>
      <c r="AH31" s="44"/>
      <c r="AI31" s="44"/>
      <c r="AJ31" s="44"/>
      <c r="AK31" s="351">
        <v>0</v>
      </c>
      <c r="AL31" s="352"/>
      <c r="AM31" s="352"/>
      <c r="AN31" s="352"/>
      <c r="AO31" s="352"/>
      <c r="AP31" s="44"/>
      <c r="AQ31" s="44"/>
      <c r="AR31" s="45"/>
      <c r="BE31" s="341"/>
    </row>
    <row r="32" spans="1:71" s="3" customFormat="1" ht="14.45" hidden="1" customHeight="1">
      <c r="B32" s="43"/>
      <c r="C32" s="44"/>
      <c r="D32" s="44"/>
      <c r="E32" s="44"/>
      <c r="F32" s="32" t="s">
        <v>43</v>
      </c>
      <c r="G32" s="44"/>
      <c r="H32" s="44"/>
      <c r="I32" s="44"/>
      <c r="J32" s="44"/>
      <c r="K32" s="44"/>
      <c r="L32" s="353">
        <v>0.12</v>
      </c>
      <c r="M32" s="352"/>
      <c r="N32" s="352"/>
      <c r="O32" s="352"/>
      <c r="P32" s="352"/>
      <c r="Q32" s="44"/>
      <c r="R32" s="44"/>
      <c r="S32" s="44"/>
      <c r="T32" s="44"/>
      <c r="U32" s="44"/>
      <c r="V32" s="44"/>
      <c r="W32" s="351">
        <f>ROUND(BC54, 2)</f>
        <v>0</v>
      </c>
      <c r="X32" s="352"/>
      <c r="Y32" s="352"/>
      <c r="Z32" s="352"/>
      <c r="AA32" s="352"/>
      <c r="AB32" s="352"/>
      <c r="AC32" s="352"/>
      <c r="AD32" s="352"/>
      <c r="AE32" s="352"/>
      <c r="AF32" s="44"/>
      <c r="AG32" s="44"/>
      <c r="AH32" s="44"/>
      <c r="AI32" s="44"/>
      <c r="AJ32" s="44"/>
      <c r="AK32" s="351">
        <v>0</v>
      </c>
      <c r="AL32" s="352"/>
      <c r="AM32" s="352"/>
      <c r="AN32" s="352"/>
      <c r="AO32" s="352"/>
      <c r="AP32" s="44"/>
      <c r="AQ32" s="44"/>
      <c r="AR32" s="45"/>
      <c r="BE32" s="341"/>
    </row>
    <row r="33" spans="1:57" s="3" customFormat="1" ht="14.45" hidden="1" customHeight="1">
      <c r="B33" s="43"/>
      <c r="C33" s="44"/>
      <c r="D33" s="44"/>
      <c r="E33" s="44"/>
      <c r="F33" s="32" t="s">
        <v>44</v>
      </c>
      <c r="G33" s="44"/>
      <c r="H33" s="44"/>
      <c r="I33" s="44"/>
      <c r="J33" s="44"/>
      <c r="K33" s="44"/>
      <c r="L33" s="353">
        <v>0</v>
      </c>
      <c r="M33" s="352"/>
      <c r="N33" s="352"/>
      <c r="O33" s="352"/>
      <c r="P33" s="352"/>
      <c r="Q33" s="44"/>
      <c r="R33" s="44"/>
      <c r="S33" s="44"/>
      <c r="T33" s="44"/>
      <c r="U33" s="44"/>
      <c r="V33" s="44"/>
      <c r="W33" s="351">
        <f>ROUND(BD54, 2)</f>
        <v>0</v>
      </c>
      <c r="X33" s="352"/>
      <c r="Y33" s="352"/>
      <c r="Z33" s="352"/>
      <c r="AA33" s="352"/>
      <c r="AB33" s="352"/>
      <c r="AC33" s="352"/>
      <c r="AD33" s="352"/>
      <c r="AE33" s="352"/>
      <c r="AF33" s="44"/>
      <c r="AG33" s="44"/>
      <c r="AH33" s="44"/>
      <c r="AI33" s="44"/>
      <c r="AJ33" s="44"/>
      <c r="AK33" s="351">
        <v>0</v>
      </c>
      <c r="AL33" s="352"/>
      <c r="AM33" s="352"/>
      <c r="AN33" s="352"/>
      <c r="AO33" s="352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45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46</v>
      </c>
      <c r="U35" s="48"/>
      <c r="V35" s="48"/>
      <c r="W35" s="48"/>
      <c r="X35" s="354" t="s">
        <v>47</v>
      </c>
      <c r="Y35" s="355"/>
      <c r="Z35" s="355"/>
      <c r="AA35" s="355"/>
      <c r="AB35" s="355"/>
      <c r="AC35" s="48"/>
      <c r="AD35" s="48"/>
      <c r="AE35" s="48"/>
      <c r="AF35" s="48"/>
      <c r="AG35" s="48"/>
      <c r="AH35" s="48"/>
      <c r="AI35" s="48"/>
      <c r="AJ35" s="48"/>
      <c r="AK35" s="356">
        <f>SUM(AK26:AK33)</f>
        <v>0</v>
      </c>
      <c r="AL35" s="355"/>
      <c r="AM35" s="355"/>
      <c r="AN35" s="355"/>
      <c r="AO35" s="357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48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STRECHA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58" t="str">
        <f>K6</f>
        <v>ZŠ F-M, 1. máje 1700 - oprava střechy sport. haly</v>
      </c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59"/>
      <c r="AJ45" s="359"/>
      <c r="AK45" s="359"/>
      <c r="AL45" s="359"/>
      <c r="AM45" s="359"/>
      <c r="AN45" s="359"/>
      <c r="AO45" s="359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60" t="str">
        <f>IF(AN8= "","",AN8)</f>
        <v>7. 5. 2025</v>
      </c>
      <c r="AN47" s="360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 xml:space="preserve"> 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30</v>
      </c>
      <c r="AJ49" s="39"/>
      <c r="AK49" s="39"/>
      <c r="AL49" s="39"/>
      <c r="AM49" s="361" t="str">
        <f>IF(E17="","",E17)</f>
        <v xml:space="preserve"> </v>
      </c>
      <c r="AN49" s="362"/>
      <c r="AO49" s="362"/>
      <c r="AP49" s="362"/>
      <c r="AQ49" s="39"/>
      <c r="AR49" s="42"/>
      <c r="AS49" s="363" t="s">
        <v>49</v>
      </c>
      <c r="AT49" s="364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28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32</v>
      </c>
      <c r="AJ50" s="39"/>
      <c r="AK50" s="39"/>
      <c r="AL50" s="39"/>
      <c r="AM50" s="361" t="str">
        <f>IF(E20="","",E20)</f>
        <v xml:space="preserve"> </v>
      </c>
      <c r="AN50" s="362"/>
      <c r="AO50" s="362"/>
      <c r="AP50" s="362"/>
      <c r="AQ50" s="39"/>
      <c r="AR50" s="42"/>
      <c r="AS50" s="365"/>
      <c r="AT50" s="366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67"/>
      <c r="AT51" s="368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69" t="s">
        <v>50</v>
      </c>
      <c r="D52" s="370"/>
      <c r="E52" s="370"/>
      <c r="F52" s="370"/>
      <c r="G52" s="370"/>
      <c r="H52" s="69"/>
      <c r="I52" s="371" t="s">
        <v>51</v>
      </c>
      <c r="J52" s="370"/>
      <c r="K52" s="370"/>
      <c r="L52" s="370"/>
      <c r="M52" s="370"/>
      <c r="N52" s="370"/>
      <c r="O52" s="370"/>
      <c r="P52" s="370"/>
      <c r="Q52" s="370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  <c r="AD52" s="370"/>
      <c r="AE52" s="370"/>
      <c r="AF52" s="370"/>
      <c r="AG52" s="372" t="s">
        <v>52</v>
      </c>
      <c r="AH52" s="370"/>
      <c r="AI52" s="370"/>
      <c r="AJ52" s="370"/>
      <c r="AK52" s="370"/>
      <c r="AL52" s="370"/>
      <c r="AM52" s="370"/>
      <c r="AN52" s="371" t="s">
        <v>53</v>
      </c>
      <c r="AO52" s="370"/>
      <c r="AP52" s="370"/>
      <c r="AQ52" s="70" t="s">
        <v>54</v>
      </c>
      <c r="AR52" s="42"/>
      <c r="AS52" s="71" t="s">
        <v>55</v>
      </c>
      <c r="AT52" s="72" t="s">
        <v>56</v>
      </c>
      <c r="AU52" s="72" t="s">
        <v>57</v>
      </c>
      <c r="AV52" s="72" t="s">
        <v>58</v>
      </c>
      <c r="AW52" s="72" t="s">
        <v>59</v>
      </c>
      <c r="AX52" s="72" t="s">
        <v>60</v>
      </c>
      <c r="AY52" s="72" t="s">
        <v>61</v>
      </c>
      <c r="AZ52" s="72" t="s">
        <v>62</v>
      </c>
      <c r="BA52" s="72" t="s">
        <v>63</v>
      </c>
      <c r="BB52" s="72" t="s">
        <v>64</v>
      </c>
      <c r="BC52" s="72" t="s">
        <v>65</v>
      </c>
      <c r="BD52" s="73" t="s">
        <v>66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67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76">
        <f>ROUND(SUM(AG55:AG56),2)</f>
        <v>0</v>
      </c>
      <c r="AH54" s="376"/>
      <c r="AI54" s="376"/>
      <c r="AJ54" s="376"/>
      <c r="AK54" s="376"/>
      <c r="AL54" s="376"/>
      <c r="AM54" s="376"/>
      <c r="AN54" s="377">
        <f>SUM(AG54,AT54)</f>
        <v>0</v>
      </c>
      <c r="AO54" s="377"/>
      <c r="AP54" s="377"/>
      <c r="AQ54" s="81" t="s">
        <v>19</v>
      </c>
      <c r="AR54" s="82"/>
      <c r="AS54" s="83">
        <f>ROUND(SUM(AS55:AS56),2)</f>
        <v>0</v>
      </c>
      <c r="AT54" s="84">
        <f>ROUND(SUM(AV54:AW54),2)</f>
        <v>0</v>
      </c>
      <c r="AU54" s="85">
        <f>ROUND(SUM(AU55:AU56),5)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ROUND(SUM(AZ55:AZ56),2)</f>
        <v>0</v>
      </c>
      <c r="BA54" s="84">
        <f>ROUND(SUM(BA55:BA56),2)</f>
        <v>0</v>
      </c>
      <c r="BB54" s="84">
        <f>ROUND(SUM(BB55:BB56),2)</f>
        <v>0</v>
      </c>
      <c r="BC54" s="84">
        <f>ROUND(SUM(BC55:BC56),2)</f>
        <v>0</v>
      </c>
      <c r="BD54" s="86">
        <f>ROUND(SUM(BD55:BD56),2)</f>
        <v>0</v>
      </c>
      <c r="BS54" s="87" t="s">
        <v>68</v>
      </c>
      <c r="BT54" s="87" t="s">
        <v>69</v>
      </c>
      <c r="BU54" s="88" t="s">
        <v>70</v>
      </c>
      <c r="BV54" s="87" t="s">
        <v>71</v>
      </c>
      <c r="BW54" s="87" t="s">
        <v>5</v>
      </c>
      <c r="BX54" s="87" t="s">
        <v>72</v>
      </c>
      <c r="CL54" s="87" t="s">
        <v>19</v>
      </c>
    </row>
    <row r="55" spans="1:91" s="7" customFormat="1" ht="16.5" customHeight="1">
      <c r="A55" s="89" t="s">
        <v>73</v>
      </c>
      <c r="B55" s="90"/>
      <c r="C55" s="91"/>
      <c r="D55" s="375" t="s">
        <v>74</v>
      </c>
      <c r="E55" s="375"/>
      <c r="F55" s="375"/>
      <c r="G55" s="375"/>
      <c r="H55" s="375"/>
      <c r="I55" s="92"/>
      <c r="J55" s="375" t="s">
        <v>75</v>
      </c>
      <c r="K55" s="375"/>
      <c r="L55" s="375"/>
      <c r="M55" s="375"/>
      <c r="N55" s="375"/>
      <c r="O55" s="375"/>
      <c r="P55" s="375"/>
      <c r="Q55" s="375"/>
      <c r="R55" s="375"/>
      <c r="S55" s="375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3">
        <f>'D.1.1 - Architektonicko s...'!J30</f>
        <v>0</v>
      </c>
      <c r="AH55" s="374"/>
      <c r="AI55" s="374"/>
      <c r="AJ55" s="374"/>
      <c r="AK55" s="374"/>
      <c r="AL55" s="374"/>
      <c r="AM55" s="374"/>
      <c r="AN55" s="373">
        <f>SUM(AG55,AT55)</f>
        <v>0</v>
      </c>
      <c r="AO55" s="374"/>
      <c r="AP55" s="374"/>
      <c r="AQ55" s="93" t="s">
        <v>76</v>
      </c>
      <c r="AR55" s="94"/>
      <c r="AS55" s="95">
        <v>0</v>
      </c>
      <c r="AT55" s="96">
        <f>ROUND(SUM(AV55:AW55),2)</f>
        <v>0</v>
      </c>
      <c r="AU55" s="97">
        <f>'D.1.1 - Architektonicko s...'!P91</f>
        <v>0</v>
      </c>
      <c r="AV55" s="96">
        <f>'D.1.1 - Architektonicko s...'!J33</f>
        <v>0</v>
      </c>
      <c r="AW55" s="96">
        <f>'D.1.1 - Architektonicko s...'!J34</f>
        <v>0</v>
      </c>
      <c r="AX55" s="96">
        <f>'D.1.1 - Architektonicko s...'!J35</f>
        <v>0</v>
      </c>
      <c r="AY55" s="96">
        <f>'D.1.1 - Architektonicko s...'!J36</f>
        <v>0</v>
      </c>
      <c r="AZ55" s="96">
        <f>'D.1.1 - Architektonicko s...'!F33</f>
        <v>0</v>
      </c>
      <c r="BA55" s="96">
        <f>'D.1.1 - Architektonicko s...'!F34</f>
        <v>0</v>
      </c>
      <c r="BB55" s="96">
        <f>'D.1.1 - Architektonicko s...'!F35</f>
        <v>0</v>
      </c>
      <c r="BC55" s="96">
        <f>'D.1.1 - Architektonicko s...'!F36</f>
        <v>0</v>
      </c>
      <c r="BD55" s="98">
        <f>'D.1.1 - Architektonicko s...'!F37</f>
        <v>0</v>
      </c>
      <c r="BT55" s="99" t="s">
        <v>77</v>
      </c>
      <c r="BV55" s="99" t="s">
        <v>71</v>
      </c>
      <c r="BW55" s="99" t="s">
        <v>78</v>
      </c>
      <c r="BX55" s="99" t="s">
        <v>5</v>
      </c>
      <c r="CL55" s="99" t="s">
        <v>19</v>
      </c>
      <c r="CM55" s="99" t="s">
        <v>79</v>
      </c>
    </row>
    <row r="56" spans="1:91" s="7" customFormat="1" ht="16.5" customHeight="1">
      <c r="A56" s="89" t="s">
        <v>73</v>
      </c>
      <c r="B56" s="90"/>
      <c r="C56" s="91"/>
      <c r="D56" s="375" t="s">
        <v>80</v>
      </c>
      <c r="E56" s="375"/>
      <c r="F56" s="375"/>
      <c r="G56" s="375"/>
      <c r="H56" s="375"/>
      <c r="I56" s="92"/>
      <c r="J56" s="375" t="s">
        <v>81</v>
      </c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3">
        <f>'VON - Vedlejší a ostatní ...'!J30</f>
        <v>0</v>
      </c>
      <c r="AH56" s="374"/>
      <c r="AI56" s="374"/>
      <c r="AJ56" s="374"/>
      <c r="AK56" s="374"/>
      <c r="AL56" s="374"/>
      <c r="AM56" s="374"/>
      <c r="AN56" s="373">
        <f>SUM(AG56,AT56)</f>
        <v>0</v>
      </c>
      <c r="AO56" s="374"/>
      <c r="AP56" s="374"/>
      <c r="AQ56" s="93" t="s">
        <v>80</v>
      </c>
      <c r="AR56" s="94"/>
      <c r="AS56" s="100">
        <v>0</v>
      </c>
      <c r="AT56" s="101">
        <f>ROUND(SUM(AV56:AW56),2)</f>
        <v>0</v>
      </c>
      <c r="AU56" s="102">
        <f>'VON - Vedlejší a ostatní ...'!P82</f>
        <v>0</v>
      </c>
      <c r="AV56" s="101">
        <f>'VON - Vedlejší a ostatní ...'!J33</f>
        <v>0</v>
      </c>
      <c r="AW56" s="101">
        <f>'VON - Vedlejší a ostatní ...'!J34</f>
        <v>0</v>
      </c>
      <c r="AX56" s="101">
        <f>'VON - Vedlejší a ostatní ...'!J35</f>
        <v>0</v>
      </c>
      <c r="AY56" s="101">
        <f>'VON - Vedlejší a ostatní ...'!J36</f>
        <v>0</v>
      </c>
      <c r="AZ56" s="101">
        <f>'VON - Vedlejší a ostatní ...'!F33</f>
        <v>0</v>
      </c>
      <c r="BA56" s="101">
        <f>'VON - Vedlejší a ostatní ...'!F34</f>
        <v>0</v>
      </c>
      <c r="BB56" s="101">
        <f>'VON - Vedlejší a ostatní ...'!F35</f>
        <v>0</v>
      </c>
      <c r="BC56" s="101">
        <f>'VON - Vedlejší a ostatní ...'!F36</f>
        <v>0</v>
      </c>
      <c r="BD56" s="103">
        <f>'VON - Vedlejší a ostatní ...'!F37</f>
        <v>0</v>
      </c>
      <c r="BT56" s="99" t="s">
        <v>77</v>
      </c>
      <c r="BV56" s="99" t="s">
        <v>71</v>
      </c>
      <c r="BW56" s="99" t="s">
        <v>82</v>
      </c>
      <c r="BX56" s="99" t="s">
        <v>5</v>
      </c>
      <c r="CL56" s="99" t="s">
        <v>19</v>
      </c>
      <c r="CM56" s="99" t="s">
        <v>79</v>
      </c>
    </row>
    <row r="57" spans="1:91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2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91" s="2" customFormat="1" ht="6.95" customHeight="1">
      <c r="A58" s="37"/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42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algorithmName="SHA-512" hashValue="19SnQkifkRqWwRxV87nm+dKy292uB5DpREQwVCcpOJZ+/ewXOi1PHwjbvfCtH9VyhR+4R4jF/+rUCF+mFQyIPg==" saltValue="qhTZiwycUHzD6ycYuO/ZY32UdfzhYR7lq1a6KD4XBHtwDCIqBwFmN5kxQRTwH0q59wgvf9Gbe94TkyhLCMtFUw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D.1.1 - Architektonicko s...'!C2" display="/"/>
    <hyperlink ref="A56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04"/>
  <sheetViews>
    <sheetView showGridLines="0" topLeftCell="A331" workbookViewId="0">
      <selection activeCell="F367" sqref="F36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AT2" s="20" t="s">
        <v>78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79</v>
      </c>
    </row>
    <row r="4" spans="1:46" s="1" customFormat="1" ht="24.95" customHeight="1">
      <c r="B4" s="23"/>
      <c r="D4" s="106" t="s">
        <v>83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79" t="str">
        <f>'Rekapitulace stavby'!K6</f>
        <v>ZŠ F-M, 1. máje 1700 - oprava střechy sport. haly</v>
      </c>
      <c r="F7" s="380"/>
      <c r="G7" s="380"/>
      <c r="H7" s="380"/>
      <c r="L7" s="23"/>
    </row>
    <row r="8" spans="1:46" s="2" customFormat="1" ht="12" customHeight="1">
      <c r="A8" s="37"/>
      <c r="B8" s="42"/>
      <c r="C8" s="37"/>
      <c r="D8" s="108" t="s">
        <v>84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1" t="s">
        <v>85</v>
      </c>
      <c r="F9" s="382"/>
      <c r="G9" s="382"/>
      <c r="H9" s="382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86</v>
      </c>
      <c r="G12" s="37"/>
      <c r="H12" s="37"/>
      <c r="I12" s="108" t="s">
        <v>23</v>
      </c>
      <c r="J12" s="111" t="str">
        <f>'Rekapitulace stavby'!AN8</f>
        <v>7. 5. 2025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19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22</v>
      </c>
      <c r="F15" s="37"/>
      <c r="G15" s="37"/>
      <c r="H15" s="37"/>
      <c r="I15" s="108" t="s">
        <v>27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28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3" t="str">
        <f>'Rekapitulace stavby'!E14</f>
        <v>Vyplň údaj</v>
      </c>
      <c r="F18" s="384"/>
      <c r="G18" s="384"/>
      <c r="H18" s="384"/>
      <c r="I18" s="108" t="s">
        <v>27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30</v>
      </c>
      <c r="E20" s="37"/>
      <c r="F20" s="37"/>
      <c r="G20" s="37"/>
      <c r="H20" s="37"/>
      <c r="I20" s="108" t="s">
        <v>26</v>
      </c>
      <c r="J20" s="110" t="s">
        <v>19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22</v>
      </c>
      <c r="F21" s="37"/>
      <c r="G21" s="37"/>
      <c r="H21" s="37"/>
      <c r="I21" s="108" t="s">
        <v>27</v>
      </c>
      <c r="J21" s="110" t="s">
        <v>19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32</v>
      </c>
      <c r="E23" s="37"/>
      <c r="F23" s="37"/>
      <c r="G23" s="37"/>
      <c r="H23" s="37"/>
      <c r="I23" s="108" t="s">
        <v>26</v>
      </c>
      <c r="J23" s="110" t="s">
        <v>19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22</v>
      </c>
      <c r="F24" s="37"/>
      <c r="G24" s="37"/>
      <c r="H24" s="37"/>
      <c r="I24" s="108" t="s">
        <v>27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33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5" t="s">
        <v>19</v>
      </c>
      <c r="F27" s="385"/>
      <c r="G27" s="385"/>
      <c r="H27" s="38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35</v>
      </c>
      <c r="E30" s="37"/>
      <c r="F30" s="37"/>
      <c r="G30" s="37"/>
      <c r="H30" s="37"/>
      <c r="I30" s="37"/>
      <c r="J30" s="117">
        <f>ROUND(J91,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37</v>
      </c>
      <c r="G32" s="37"/>
      <c r="H32" s="37"/>
      <c r="I32" s="118" t="s">
        <v>36</v>
      </c>
      <c r="J32" s="118" t="s">
        <v>38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39</v>
      </c>
      <c r="E33" s="108" t="s">
        <v>40</v>
      </c>
      <c r="F33" s="120">
        <f>ROUND((SUM(BE91:BE503)),  2)</f>
        <v>0</v>
      </c>
      <c r="G33" s="37"/>
      <c r="H33" s="37"/>
      <c r="I33" s="121">
        <v>0.21</v>
      </c>
      <c r="J33" s="120">
        <f>ROUND(((SUM(BE91:BE503))*I33),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41</v>
      </c>
      <c r="F34" s="120">
        <f>ROUND((SUM(BF91:BF503)),  2)</f>
        <v>0</v>
      </c>
      <c r="G34" s="37"/>
      <c r="H34" s="37"/>
      <c r="I34" s="121">
        <v>0.12</v>
      </c>
      <c r="J34" s="120">
        <f>ROUND(((SUM(BF91:BF503))*I34),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42</v>
      </c>
      <c r="F35" s="120">
        <f>ROUND((SUM(BG91:BG503)),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43</v>
      </c>
      <c r="F36" s="120">
        <f>ROUND((SUM(BH91:BH503)),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44</v>
      </c>
      <c r="F37" s="120">
        <f>ROUND((SUM(BI91:BI503)),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45</v>
      </c>
      <c r="E39" s="124"/>
      <c r="F39" s="124"/>
      <c r="G39" s="125" t="s">
        <v>46</v>
      </c>
      <c r="H39" s="126" t="s">
        <v>47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87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6" t="str">
        <f>E7</f>
        <v>ZŠ F-M, 1. máje 1700 - oprava střechy sport. haly</v>
      </c>
      <c r="F48" s="387"/>
      <c r="G48" s="387"/>
      <c r="H48" s="387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84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8" t="str">
        <f>E9</f>
        <v>D.1.1 - Architektonicko stavební řešení</v>
      </c>
      <c r="F50" s="388"/>
      <c r="G50" s="388"/>
      <c r="H50" s="388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FM</v>
      </c>
      <c r="G52" s="39"/>
      <c r="H52" s="39"/>
      <c r="I52" s="32" t="s">
        <v>23</v>
      </c>
      <c r="J52" s="62" t="str">
        <f>IF(J12="","",J12)</f>
        <v>7. 5. 2025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 xml:space="preserve"> </v>
      </c>
      <c r="G54" s="39"/>
      <c r="H54" s="39"/>
      <c r="I54" s="32" t="s">
        <v>30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28</v>
      </c>
      <c r="D55" s="39"/>
      <c r="E55" s="39"/>
      <c r="F55" s="30" t="str">
        <f>IF(E18="","",E18)</f>
        <v>Vyplň údaj</v>
      </c>
      <c r="G55" s="39"/>
      <c r="H55" s="39"/>
      <c r="I55" s="32" t="s">
        <v>32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88</v>
      </c>
      <c r="D57" s="134"/>
      <c r="E57" s="134"/>
      <c r="F57" s="134"/>
      <c r="G57" s="134"/>
      <c r="H57" s="134"/>
      <c r="I57" s="134"/>
      <c r="J57" s="135" t="s">
        <v>89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67</v>
      </c>
      <c r="D59" s="39"/>
      <c r="E59" s="39"/>
      <c r="F59" s="39"/>
      <c r="G59" s="39"/>
      <c r="H59" s="39"/>
      <c r="I59" s="39"/>
      <c r="J59" s="80">
        <f>J91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90</v>
      </c>
    </row>
    <row r="60" spans="1:47" s="9" customFormat="1" ht="24.95" customHeight="1">
      <c r="B60" s="137"/>
      <c r="C60" s="138"/>
      <c r="D60" s="139" t="s">
        <v>91</v>
      </c>
      <c r="E60" s="140"/>
      <c r="F60" s="140"/>
      <c r="G60" s="140"/>
      <c r="H60" s="140"/>
      <c r="I60" s="140"/>
      <c r="J60" s="141">
        <f>J92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92</v>
      </c>
      <c r="E61" s="146"/>
      <c r="F61" s="146"/>
      <c r="G61" s="146"/>
      <c r="H61" s="146"/>
      <c r="I61" s="146"/>
      <c r="J61" s="147">
        <f>J93</f>
        <v>0</v>
      </c>
      <c r="K61" s="144"/>
      <c r="L61" s="148"/>
    </row>
    <row r="62" spans="1:47" s="10" customFormat="1" ht="14.85" customHeight="1">
      <c r="B62" s="143"/>
      <c r="C62" s="144"/>
      <c r="D62" s="145" t="s">
        <v>93</v>
      </c>
      <c r="E62" s="146"/>
      <c r="F62" s="146"/>
      <c r="G62" s="146"/>
      <c r="H62" s="146"/>
      <c r="I62" s="146"/>
      <c r="J62" s="147">
        <f>J94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94</v>
      </c>
      <c r="E63" s="146"/>
      <c r="F63" s="146"/>
      <c r="G63" s="146"/>
      <c r="H63" s="146"/>
      <c r="I63" s="146"/>
      <c r="J63" s="147">
        <f>J100</f>
        <v>0</v>
      </c>
      <c r="K63" s="144"/>
      <c r="L63" s="148"/>
    </row>
    <row r="64" spans="1:47" s="9" customFormat="1" ht="24.95" customHeight="1">
      <c r="B64" s="137"/>
      <c r="C64" s="138"/>
      <c r="D64" s="139" t="s">
        <v>95</v>
      </c>
      <c r="E64" s="140"/>
      <c r="F64" s="140"/>
      <c r="G64" s="140"/>
      <c r="H64" s="140"/>
      <c r="I64" s="140"/>
      <c r="J64" s="141">
        <f>J135</f>
        <v>0</v>
      </c>
      <c r="K64" s="138"/>
      <c r="L64" s="142"/>
    </row>
    <row r="65" spans="1:31" s="10" customFormat="1" ht="19.899999999999999" customHeight="1">
      <c r="B65" s="143"/>
      <c r="C65" s="144"/>
      <c r="D65" s="145" t="s">
        <v>96</v>
      </c>
      <c r="E65" s="146"/>
      <c r="F65" s="146"/>
      <c r="G65" s="146"/>
      <c r="H65" s="146"/>
      <c r="I65" s="146"/>
      <c r="J65" s="147">
        <f>J136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97</v>
      </c>
      <c r="E66" s="146"/>
      <c r="F66" s="146"/>
      <c r="G66" s="146"/>
      <c r="H66" s="146"/>
      <c r="I66" s="146"/>
      <c r="J66" s="147">
        <f>J294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98</v>
      </c>
      <c r="E67" s="146"/>
      <c r="F67" s="146"/>
      <c r="G67" s="146"/>
      <c r="H67" s="146"/>
      <c r="I67" s="146"/>
      <c r="J67" s="147">
        <f>J373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99</v>
      </c>
      <c r="E68" s="146"/>
      <c r="F68" s="146"/>
      <c r="G68" s="146"/>
      <c r="H68" s="146"/>
      <c r="I68" s="146"/>
      <c r="J68" s="147">
        <f>J384</f>
        <v>0</v>
      </c>
      <c r="K68" s="144"/>
      <c r="L68" s="148"/>
    </row>
    <row r="69" spans="1:31" s="10" customFormat="1" ht="19.899999999999999" customHeight="1">
      <c r="B69" s="143"/>
      <c r="C69" s="144"/>
      <c r="D69" s="145" t="s">
        <v>100</v>
      </c>
      <c r="E69" s="146"/>
      <c r="F69" s="146"/>
      <c r="G69" s="146"/>
      <c r="H69" s="146"/>
      <c r="I69" s="146"/>
      <c r="J69" s="147">
        <f>J402</f>
        <v>0</v>
      </c>
      <c r="K69" s="144"/>
      <c r="L69" s="148"/>
    </row>
    <row r="70" spans="1:31" s="9" customFormat="1" ht="24.95" customHeight="1">
      <c r="B70" s="137"/>
      <c r="C70" s="138"/>
      <c r="D70" s="139" t="s">
        <v>101</v>
      </c>
      <c r="E70" s="140"/>
      <c r="F70" s="140"/>
      <c r="G70" s="140"/>
      <c r="H70" s="140"/>
      <c r="I70" s="140"/>
      <c r="J70" s="141">
        <f>J449</f>
        <v>0</v>
      </c>
      <c r="K70" s="138"/>
      <c r="L70" s="142"/>
    </row>
    <row r="71" spans="1:31" s="9" customFormat="1" ht="24.95" customHeight="1">
      <c r="B71" s="137"/>
      <c r="C71" s="138"/>
      <c r="D71" s="139" t="s">
        <v>102</v>
      </c>
      <c r="E71" s="140"/>
      <c r="F71" s="140"/>
      <c r="G71" s="140"/>
      <c r="H71" s="140"/>
      <c r="I71" s="140"/>
      <c r="J71" s="141">
        <f>J495</f>
        <v>0</v>
      </c>
      <c r="K71" s="138"/>
      <c r="L71" s="142"/>
    </row>
    <row r="72" spans="1:31" s="2" customFormat="1" ht="21.75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>
      <c r="A73" s="37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7" spans="1:31" s="2" customFormat="1" ht="6.95" customHeight="1">
      <c r="A77" s="37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24.95" customHeight="1">
      <c r="A78" s="37"/>
      <c r="B78" s="38"/>
      <c r="C78" s="26" t="s">
        <v>103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16</v>
      </c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>
      <c r="A81" s="37"/>
      <c r="B81" s="38"/>
      <c r="C81" s="39"/>
      <c r="D81" s="39"/>
      <c r="E81" s="386" t="str">
        <f>E7</f>
        <v>ZŠ F-M, 1. máje 1700 - oprava střechy sport. haly</v>
      </c>
      <c r="F81" s="387"/>
      <c r="G81" s="387"/>
      <c r="H81" s="387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>
      <c r="A82" s="37"/>
      <c r="B82" s="38"/>
      <c r="C82" s="32" t="s">
        <v>84</v>
      </c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6.5" customHeight="1">
      <c r="A83" s="37"/>
      <c r="B83" s="38"/>
      <c r="C83" s="39"/>
      <c r="D83" s="39"/>
      <c r="E83" s="358" t="str">
        <f>E9</f>
        <v>D.1.1 - Architektonicko stavební řešení</v>
      </c>
      <c r="F83" s="388"/>
      <c r="G83" s="388"/>
      <c r="H83" s="388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2" customHeight="1">
      <c r="A85" s="37"/>
      <c r="B85" s="38"/>
      <c r="C85" s="32" t="s">
        <v>21</v>
      </c>
      <c r="D85" s="39"/>
      <c r="E85" s="39"/>
      <c r="F85" s="30" t="str">
        <f>F12</f>
        <v>FM</v>
      </c>
      <c r="G85" s="39"/>
      <c r="H85" s="39"/>
      <c r="I85" s="32" t="s">
        <v>23</v>
      </c>
      <c r="J85" s="62" t="str">
        <f>IF(J12="","",J12)</f>
        <v>7. 5. 2025</v>
      </c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5.2" customHeight="1">
      <c r="A87" s="37"/>
      <c r="B87" s="38"/>
      <c r="C87" s="32" t="s">
        <v>25</v>
      </c>
      <c r="D87" s="39"/>
      <c r="E87" s="39"/>
      <c r="F87" s="30" t="str">
        <f>E15</f>
        <v xml:space="preserve"> </v>
      </c>
      <c r="G87" s="39"/>
      <c r="H87" s="39"/>
      <c r="I87" s="32" t="s">
        <v>30</v>
      </c>
      <c r="J87" s="35" t="str">
        <f>E21</f>
        <v xml:space="preserve"> </v>
      </c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15.2" customHeight="1">
      <c r="A88" s="37"/>
      <c r="B88" s="38"/>
      <c r="C88" s="32" t="s">
        <v>28</v>
      </c>
      <c r="D88" s="39"/>
      <c r="E88" s="39"/>
      <c r="F88" s="30" t="str">
        <f>IF(E18="","",E18)</f>
        <v>Vyplň údaj</v>
      </c>
      <c r="G88" s="39"/>
      <c r="H88" s="39"/>
      <c r="I88" s="32" t="s">
        <v>32</v>
      </c>
      <c r="J88" s="35" t="str">
        <f>E24</f>
        <v xml:space="preserve"> </v>
      </c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0.35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11" customFormat="1" ht="29.25" customHeight="1">
      <c r="A90" s="149"/>
      <c r="B90" s="150"/>
      <c r="C90" s="151" t="s">
        <v>104</v>
      </c>
      <c r="D90" s="152" t="s">
        <v>54</v>
      </c>
      <c r="E90" s="152" t="s">
        <v>50</v>
      </c>
      <c r="F90" s="152" t="s">
        <v>51</v>
      </c>
      <c r="G90" s="152" t="s">
        <v>105</v>
      </c>
      <c r="H90" s="152" t="s">
        <v>106</v>
      </c>
      <c r="I90" s="152" t="s">
        <v>107</v>
      </c>
      <c r="J90" s="152" t="s">
        <v>89</v>
      </c>
      <c r="K90" s="153" t="s">
        <v>108</v>
      </c>
      <c r="L90" s="154"/>
      <c r="M90" s="71" t="s">
        <v>19</v>
      </c>
      <c r="N90" s="72" t="s">
        <v>39</v>
      </c>
      <c r="O90" s="72" t="s">
        <v>109</v>
      </c>
      <c r="P90" s="72" t="s">
        <v>110</v>
      </c>
      <c r="Q90" s="72" t="s">
        <v>111</v>
      </c>
      <c r="R90" s="72" t="s">
        <v>112</v>
      </c>
      <c r="S90" s="72" t="s">
        <v>113</v>
      </c>
      <c r="T90" s="73" t="s">
        <v>114</v>
      </c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</row>
    <row r="91" spans="1:65" s="2" customFormat="1" ht="22.9" customHeight="1">
      <c r="A91" s="37"/>
      <c r="B91" s="38"/>
      <c r="C91" s="78" t="s">
        <v>115</v>
      </c>
      <c r="D91" s="39"/>
      <c r="E91" s="39"/>
      <c r="F91" s="39"/>
      <c r="G91" s="39"/>
      <c r="H91" s="39"/>
      <c r="I91" s="39"/>
      <c r="J91" s="155">
        <f>BK91</f>
        <v>0</v>
      </c>
      <c r="K91" s="39"/>
      <c r="L91" s="42"/>
      <c r="M91" s="74"/>
      <c r="N91" s="156"/>
      <c r="O91" s="75"/>
      <c r="P91" s="157">
        <f>P92+P135+P449+P495</f>
        <v>0</v>
      </c>
      <c r="Q91" s="75"/>
      <c r="R91" s="157">
        <f>R92+R135+R449+R495</f>
        <v>9.40766144</v>
      </c>
      <c r="S91" s="75"/>
      <c r="T91" s="158">
        <f>T92+T135+T449+T495</f>
        <v>15.91905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68</v>
      </c>
      <c r="AU91" s="20" t="s">
        <v>90</v>
      </c>
      <c r="BK91" s="159">
        <f>BK92+BK135+BK449+BK495</f>
        <v>0</v>
      </c>
    </row>
    <row r="92" spans="1:65" s="12" customFormat="1" ht="25.9" customHeight="1">
      <c r="B92" s="160"/>
      <c r="C92" s="161"/>
      <c r="D92" s="162" t="s">
        <v>68</v>
      </c>
      <c r="E92" s="163" t="s">
        <v>116</v>
      </c>
      <c r="F92" s="163" t="s">
        <v>117</v>
      </c>
      <c r="G92" s="161"/>
      <c r="H92" s="161"/>
      <c r="I92" s="164"/>
      <c r="J92" s="165">
        <f>BK92</f>
        <v>0</v>
      </c>
      <c r="K92" s="161"/>
      <c r="L92" s="166"/>
      <c r="M92" s="167"/>
      <c r="N92" s="168"/>
      <c r="O92" s="168"/>
      <c r="P92" s="169">
        <f>P93+P100</f>
        <v>0</v>
      </c>
      <c r="Q92" s="168"/>
      <c r="R92" s="169">
        <f>R93+R100</f>
        <v>0</v>
      </c>
      <c r="S92" s="168"/>
      <c r="T92" s="170">
        <f>T93+T100</f>
        <v>0</v>
      </c>
      <c r="AR92" s="171" t="s">
        <v>77</v>
      </c>
      <c r="AT92" s="172" t="s">
        <v>68</v>
      </c>
      <c r="AU92" s="172" t="s">
        <v>69</v>
      </c>
      <c r="AY92" s="171" t="s">
        <v>118</v>
      </c>
      <c r="BK92" s="173">
        <f>BK93+BK100</f>
        <v>0</v>
      </c>
    </row>
    <row r="93" spans="1:65" s="12" customFormat="1" ht="22.9" customHeight="1">
      <c r="B93" s="160"/>
      <c r="C93" s="161"/>
      <c r="D93" s="162" t="s">
        <v>68</v>
      </c>
      <c r="E93" s="174" t="s">
        <v>119</v>
      </c>
      <c r="F93" s="174" t="s">
        <v>120</v>
      </c>
      <c r="G93" s="161"/>
      <c r="H93" s="161"/>
      <c r="I93" s="164"/>
      <c r="J93" s="175">
        <f>BK93</f>
        <v>0</v>
      </c>
      <c r="K93" s="161"/>
      <c r="L93" s="166"/>
      <c r="M93" s="167"/>
      <c r="N93" s="168"/>
      <c r="O93" s="168"/>
      <c r="P93" s="169">
        <f>P94</f>
        <v>0</v>
      </c>
      <c r="Q93" s="168"/>
      <c r="R93" s="169">
        <f>R94</f>
        <v>0</v>
      </c>
      <c r="S93" s="168"/>
      <c r="T93" s="170">
        <f>T94</f>
        <v>0</v>
      </c>
      <c r="AR93" s="171" t="s">
        <v>77</v>
      </c>
      <c r="AT93" s="172" t="s">
        <v>68</v>
      </c>
      <c r="AU93" s="172" t="s">
        <v>77</v>
      </c>
      <c r="AY93" s="171" t="s">
        <v>118</v>
      </c>
      <c r="BK93" s="173">
        <f>BK94</f>
        <v>0</v>
      </c>
    </row>
    <row r="94" spans="1:65" s="12" customFormat="1" ht="20.85" customHeight="1">
      <c r="B94" s="160"/>
      <c r="C94" s="161"/>
      <c r="D94" s="162" t="s">
        <v>68</v>
      </c>
      <c r="E94" s="174" t="s">
        <v>121</v>
      </c>
      <c r="F94" s="174" t="s">
        <v>122</v>
      </c>
      <c r="G94" s="161"/>
      <c r="H94" s="161"/>
      <c r="I94" s="164"/>
      <c r="J94" s="175">
        <f>BK94</f>
        <v>0</v>
      </c>
      <c r="K94" s="161"/>
      <c r="L94" s="166"/>
      <c r="M94" s="167"/>
      <c r="N94" s="168"/>
      <c r="O94" s="168"/>
      <c r="P94" s="169">
        <f>SUM(P95:P99)</f>
        <v>0</v>
      </c>
      <c r="Q94" s="168"/>
      <c r="R94" s="169">
        <f>SUM(R95:R99)</f>
        <v>0</v>
      </c>
      <c r="S94" s="168"/>
      <c r="T94" s="170">
        <f>SUM(T95:T99)</f>
        <v>0</v>
      </c>
      <c r="AR94" s="171" t="s">
        <v>77</v>
      </c>
      <c r="AT94" s="172" t="s">
        <v>68</v>
      </c>
      <c r="AU94" s="172" t="s">
        <v>79</v>
      </c>
      <c r="AY94" s="171" t="s">
        <v>118</v>
      </c>
      <c r="BK94" s="173">
        <f>SUM(BK95:BK99)</f>
        <v>0</v>
      </c>
    </row>
    <row r="95" spans="1:65" s="2" customFormat="1" ht="16.5" customHeight="1">
      <c r="A95" s="37"/>
      <c r="B95" s="38"/>
      <c r="C95" s="176" t="s">
        <v>77</v>
      </c>
      <c r="D95" s="176" t="s">
        <v>123</v>
      </c>
      <c r="E95" s="177" t="s">
        <v>124</v>
      </c>
      <c r="F95" s="178" t="s">
        <v>125</v>
      </c>
      <c r="G95" s="179" t="s">
        <v>126</v>
      </c>
      <c r="H95" s="180">
        <v>30</v>
      </c>
      <c r="I95" s="181"/>
      <c r="J95" s="182">
        <f>ROUND(I95*H95,2)</f>
        <v>0</v>
      </c>
      <c r="K95" s="178" t="s">
        <v>127</v>
      </c>
      <c r="L95" s="42"/>
      <c r="M95" s="183" t="s">
        <v>19</v>
      </c>
      <c r="N95" s="184" t="s">
        <v>40</v>
      </c>
      <c r="O95" s="67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6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128</v>
      </c>
      <c r="AT95" s="187" t="s">
        <v>123</v>
      </c>
      <c r="AU95" s="187" t="s">
        <v>129</v>
      </c>
      <c r="AY95" s="20" t="s">
        <v>118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20" t="s">
        <v>77</v>
      </c>
      <c r="BK95" s="188">
        <f>ROUND(I95*H95,2)</f>
        <v>0</v>
      </c>
      <c r="BL95" s="20" t="s">
        <v>128</v>
      </c>
      <c r="BM95" s="187" t="s">
        <v>130</v>
      </c>
    </row>
    <row r="96" spans="1:65" s="2" customFormat="1" ht="11.25">
      <c r="A96" s="37"/>
      <c r="B96" s="38"/>
      <c r="C96" s="39"/>
      <c r="D96" s="189" t="s">
        <v>131</v>
      </c>
      <c r="E96" s="39"/>
      <c r="F96" s="190" t="s">
        <v>132</v>
      </c>
      <c r="G96" s="39"/>
      <c r="H96" s="39"/>
      <c r="I96" s="191"/>
      <c r="J96" s="39"/>
      <c r="K96" s="39"/>
      <c r="L96" s="42"/>
      <c r="M96" s="192"/>
      <c r="N96" s="193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131</v>
      </c>
      <c r="AU96" s="20" t="s">
        <v>129</v>
      </c>
    </row>
    <row r="97" spans="1:65" s="2" customFormat="1" ht="11.25">
      <c r="A97" s="37"/>
      <c r="B97" s="38"/>
      <c r="C97" s="39"/>
      <c r="D97" s="194" t="s">
        <v>133</v>
      </c>
      <c r="E97" s="39"/>
      <c r="F97" s="195" t="s">
        <v>134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133</v>
      </c>
      <c r="AU97" s="20" t="s">
        <v>129</v>
      </c>
    </row>
    <row r="98" spans="1:65" s="13" customFormat="1" ht="11.25">
      <c r="B98" s="196"/>
      <c r="C98" s="197"/>
      <c r="D98" s="189" t="s">
        <v>135</v>
      </c>
      <c r="E98" s="198" t="s">
        <v>19</v>
      </c>
      <c r="F98" s="199" t="s">
        <v>136</v>
      </c>
      <c r="G98" s="197"/>
      <c r="H98" s="200">
        <v>30</v>
      </c>
      <c r="I98" s="201"/>
      <c r="J98" s="197"/>
      <c r="K98" s="197"/>
      <c r="L98" s="202"/>
      <c r="M98" s="203"/>
      <c r="N98" s="204"/>
      <c r="O98" s="204"/>
      <c r="P98" s="204"/>
      <c r="Q98" s="204"/>
      <c r="R98" s="204"/>
      <c r="S98" s="204"/>
      <c r="T98" s="205"/>
      <c r="AT98" s="206" t="s">
        <v>135</v>
      </c>
      <c r="AU98" s="206" t="s">
        <v>129</v>
      </c>
      <c r="AV98" s="13" t="s">
        <v>79</v>
      </c>
      <c r="AW98" s="13" t="s">
        <v>31</v>
      </c>
      <c r="AX98" s="13" t="s">
        <v>69</v>
      </c>
      <c r="AY98" s="206" t="s">
        <v>118</v>
      </c>
    </row>
    <row r="99" spans="1:65" s="14" customFormat="1" ht="11.25">
      <c r="B99" s="207"/>
      <c r="C99" s="208"/>
      <c r="D99" s="189" t="s">
        <v>135</v>
      </c>
      <c r="E99" s="209" t="s">
        <v>19</v>
      </c>
      <c r="F99" s="210" t="s">
        <v>137</v>
      </c>
      <c r="G99" s="208"/>
      <c r="H99" s="211">
        <v>30</v>
      </c>
      <c r="I99" s="212"/>
      <c r="J99" s="208"/>
      <c r="K99" s="208"/>
      <c r="L99" s="213"/>
      <c r="M99" s="214"/>
      <c r="N99" s="215"/>
      <c r="O99" s="215"/>
      <c r="P99" s="215"/>
      <c r="Q99" s="215"/>
      <c r="R99" s="215"/>
      <c r="S99" s="215"/>
      <c r="T99" s="216"/>
      <c r="AT99" s="217" t="s">
        <v>135</v>
      </c>
      <c r="AU99" s="217" t="s">
        <v>129</v>
      </c>
      <c r="AV99" s="14" t="s">
        <v>129</v>
      </c>
      <c r="AW99" s="14" t="s">
        <v>31</v>
      </c>
      <c r="AX99" s="14" t="s">
        <v>77</v>
      </c>
      <c r="AY99" s="217" t="s">
        <v>118</v>
      </c>
    </row>
    <row r="100" spans="1:65" s="12" customFormat="1" ht="22.9" customHeight="1">
      <c r="B100" s="160"/>
      <c r="C100" s="161"/>
      <c r="D100" s="162" t="s">
        <v>68</v>
      </c>
      <c r="E100" s="174" t="s">
        <v>138</v>
      </c>
      <c r="F100" s="174" t="s">
        <v>139</v>
      </c>
      <c r="G100" s="161"/>
      <c r="H100" s="161"/>
      <c r="I100" s="164"/>
      <c r="J100" s="175">
        <f>BK100</f>
        <v>0</v>
      </c>
      <c r="K100" s="161"/>
      <c r="L100" s="166"/>
      <c r="M100" s="167"/>
      <c r="N100" s="168"/>
      <c r="O100" s="168"/>
      <c r="P100" s="169">
        <f>SUM(P101:P134)</f>
        <v>0</v>
      </c>
      <c r="Q100" s="168"/>
      <c r="R100" s="169">
        <f>SUM(R101:R134)</f>
        <v>0</v>
      </c>
      <c r="S100" s="168"/>
      <c r="T100" s="170">
        <f>SUM(T101:T134)</f>
        <v>0</v>
      </c>
      <c r="AR100" s="171" t="s">
        <v>77</v>
      </c>
      <c r="AT100" s="172" t="s">
        <v>68</v>
      </c>
      <c r="AU100" s="172" t="s">
        <v>77</v>
      </c>
      <c r="AY100" s="171" t="s">
        <v>118</v>
      </c>
      <c r="BK100" s="173">
        <f>SUM(BK101:BK134)</f>
        <v>0</v>
      </c>
    </row>
    <row r="101" spans="1:65" s="2" customFormat="1" ht="16.5" customHeight="1">
      <c r="A101" s="37"/>
      <c r="B101" s="38"/>
      <c r="C101" s="176" t="s">
        <v>79</v>
      </c>
      <c r="D101" s="176" t="s">
        <v>123</v>
      </c>
      <c r="E101" s="177" t="s">
        <v>140</v>
      </c>
      <c r="F101" s="178" t="s">
        <v>141</v>
      </c>
      <c r="G101" s="179" t="s">
        <v>142</v>
      </c>
      <c r="H101" s="180">
        <v>15.919</v>
      </c>
      <c r="I101" s="181"/>
      <c r="J101" s="182">
        <f>ROUND(I101*H101,2)</f>
        <v>0</v>
      </c>
      <c r="K101" s="178" t="s">
        <v>127</v>
      </c>
      <c r="L101" s="42"/>
      <c r="M101" s="183" t="s">
        <v>19</v>
      </c>
      <c r="N101" s="184" t="s">
        <v>40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128</v>
      </c>
      <c r="AT101" s="187" t="s">
        <v>123</v>
      </c>
      <c r="AU101" s="187" t="s">
        <v>79</v>
      </c>
      <c r="AY101" s="20" t="s">
        <v>118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20" t="s">
        <v>77</v>
      </c>
      <c r="BK101" s="188">
        <f>ROUND(I101*H101,2)</f>
        <v>0</v>
      </c>
      <c r="BL101" s="20" t="s">
        <v>128</v>
      </c>
      <c r="BM101" s="187" t="s">
        <v>143</v>
      </c>
    </row>
    <row r="102" spans="1:65" s="2" customFormat="1" ht="11.25">
      <c r="A102" s="37"/>
      <c r="B102" s="38"/>
      <c r="C102" s="39"/>
      <c r="D102" s="189" t="s">
        <v>131</v>
      </c>
      <c r="E102" s="39"/>
      <c r="F102" s="190" t="s">
        <v>144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131</v>
      </c>
      <c r="AU102" s="20" t="s">
        <v>79</v>
      </c>
    </row>
    <row r="103" spans="1:65" s="2" customFormat="1" ht="11.25">
      <c r="A103" s="37"/>
      <c r="B103" s="38"/>
      <c r="C103" s="39"/>
      <c r="D103" s="194" t="s">
        <v>133</v>
      </c>
      <c r="E103" s="39"/>
      <c r="F103" s="195" t="s">
        <v>145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133</v>
      </c>
      <c r="AU103" s="20" t="s">
        <v>79</v>
      </c>
    </row>
    <row r="104" spans="1:65" s="2" customFormat="1" ht="16.5" customHeight="1">
      <c r="A104" s="37"/>
      <c r="B104" s="38"/>
      <c r="C104" s="176" t="s">
        <v>129</v>
      </c>
      <c r="D104" s="176" t="s">
        <v>123</v>
      </c>
      <c r="E104" s="177" t="s">
        <v>146</v>
      </c>
      <c r="F104" s="178" t="s">
        <v>147</v>
      </c>
      <c r="G104" s="179" t="s">
        <v>142</v>
      </c>
      <c r="H104" s="180">
        <v>302.46100000000001</v>
      </c>
      <c r="I104" s="181"/>
      <c r="J104" s="182">
        <f>ROUND(I104*H104,2)</f>
        <v>0</v>
      </c>
      <c r="K104" s="178" t="s">
        <v>127</v>
      </c>
      <c r="L104" s="42"/>
      <c r="M104" s="183" t="s">
        <v>19</v>
      </c>
      <c r="N104" s="184" t="s">
        <v>40</v>
      </c>
      <c r="O104" s="67"/>
      <c r="P104" s="185">
        <f>O104*H104</f>
        <v>0</v>
      </c>
      <c r="Q104" s="185">
        <v>0</v>
      </c>
      <c r="R104" s="185">
        <f>Q104*H104</f>
        <v>0</v>
      </c>
      <c r="S104" s="185">
        <v>0</v>
      </c>
      <c r="T104" s="186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128</v>
      </c>
      <c r="AT104" s="187" t="s">
        <v>123</v>
      </c>
      <c r="AU104" s="187" t="s">
        <v>79</v>
      </c>
      <c r="AY104" s="20" t="s">
        <v>118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20" t="s">
        <v>77</v>
      </c>
      <c r="BK104" s="188">
        <f>ROUND(I104*H104,2)</f>
        <v>0</v>
      </c>
      <c r="BL104" s="20" t="s">
        <v>128</v>
      </c>
      <c r="BM104" s="187" t="s">
        <v>148</v>
      </c>
    </row>
    <row r="105" spans="1:65" s="2" customFormat="1" ht="11.25">
      <c r="A105" s="37"/>
      <c r="B105" s="38"/>
      <c r="C105" s="39"/>
      <c r="D105" s="189" t="s">
        <v>131</v>
      </c>
      <c r="E105" s="39"/>
      <c r="F105" s="190" t="s">
        <v>149</v>
      </c>
      <c r="G105" s="39"/>
      <c r="H105" s="39"/>
      <c r="I105" s="191"/>
      <c r="J105" s="39"/>
      <c r="K105" s="39"/>
      <c r="L105" s="42"/>
      <c r="M105" s="192"/>
      <c r="N105" s="193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131</v>
      </c>
      <c r="AU105" s="20" t="s">
        <v>79</v>
      </c>
    </row>
    <row r="106" spans="1:65" s="2" customFormat="1" ht="11.25">
      <c r="A106" s="37"/>
      <c r="B106" s="38"/>
      <c r="C106" s="39"/>
      <c r="D106" s="194" t="s">
        <v>133</v>
      </c>
      <c r="E106" s="39"/>
      <c r="F106" s="195" t="s">
        <v>150</v>
      </c>
      <c r="G106" s="39"/>
      <c r="H106" s="39"/>
      <c r="I106" s="191"/>
      <c r="J106" s="39"/>
      <c r="K106" s="39"/>
      <c r="L106" s="42"/>
      <c r="M106" s="192"/>
      <c r="N106" s="193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133</v>
      </c>
      <c r="AU106" s="20" t="s">
        <v>79</v>
      </c>
    </row>
    <row r="107" spans="1:65" s="13" customFormat="1" ht="11.25">
      <c r="B107" s="196"/>
      <c r="C107" s="197"/>
      <c r="D107" s="189" t="s">
        <v>135</v>
      </c>
      <c r="E107" s="198" t="s">
        <v>19</v>
      </c>
      <c r="F107" s="199" t="s">
        <v>151</v>
      </c>
      <c r="G107" s="197"/>
      <c r="H107" s="200">
        <v>302.46100000000001</v>
      </c>
      <c r="I107" s="201"/>
      <c r="J107" s="197"/>
      <c r="K107" s="197"/>
      <c r="L107" s="202"/>
      <c r="M107" s="203"/>
      <c r="N107" s="204"/>
      <c r="O107" s="204"/>
      <c r="P107" s="204"/>
      <c r="Q107" s="204"/>
      <c r="R107" s="204"/>
      <c r="S107" s="204"/>
      <c r="T107" s="205"/>
      <c r="AT107" s="206" t="s">
        <v>135</v>
      </c>
      <c r="AU107" s="206" t="s">
        <v>79</v>
      </c>
      <c r="AV107" s="13" t="s">
        <v>79</v>
      </c>
      <c r="AW107" s="13" t="s">
        <v>31</v>
      </c>
      <c r="AX107" s="13" t="s">
        <v>69</v>
      </c>
      <c r="AY107" s="206" t="s">
        <v>118</v>
      </c>
    </row>
    <row r="108" spans="1:65" s="14" customFormat="1" ht="11.25">
      <c r="B108" s="207"/>
      <c r="C108" s="208"/>
      <c r="D108" s="189" t="s">
        <v>135</v>
      </c>
      <c r="E108" s="209" t="s">
        <v>19</v>
      </c>
      <c r="F108" s="210" t="s">
        <v>137</v>
      </c>
      <c r="G108" s="208"/>
      <c r="H108" s="211">
        <v>302.46100000000001</v>
      </c>
      <c r="I108" s="212"/>
      <c r="J108" s="208"/>
      <c r="K108" s="208"/>
      <c r="L108" s="213"/>
      <c r="M108" s="214"/>
      <c r="N108" s="215"/>
      <c r="O108" s="215"/>
      <c r="P108" s="215"/>
      <c r="Q108" s="215"/>
      <c r="R108" s="215"/>
      <c r="S108" s="215"/>
      <c r="T108" s="216"/>
      <c r="AT108" s="217" t="s">
        <v>135</v>
      </c>
      <c r="AU108" s="217" t="s">
        <v>79</v>
      </c>
      <c r="AV108" s="14" t="s">
        <v>129</v>
      </c>
      <c r="AW108" s="14" t="s">
        <v>31</v>
      </c>
      <c r="AX108" s="14" t="s">
        <v>77</v>
      </c>
      <c r="AY108" s="217" t="s">
        <v>118</v>
      </c>
    </row>
    <row r="109" spans="1:65" s="2" customFormat="1" ht="21.75" customHeight="1">
      <c r="A109" s="37"/>
      <c r="B109" s="38"/>
      <c r="C109" s="176" t="s">
        <v>128</v>
      </c>
      <c r="D109" s="176" t="s">
        <v>123</v>
      </c>
      <c r="E109" s="177" t="s">
        <v>152</v>
      </c>
      <c r="F109" s="178" t="s">
        <v>153</v>
      </c>
      <c r="G109" s="179" t="s">
        <v>142</v>
      </c>
      <c r="H109" s="180">
        <v>2.423</v>
      </c>
      <c r="I109" s="181"/>
      <c r="J109" s="182">
        <f>ROUND(I109*H109,2)</f>
        <v>0</v>
      </c>
      <c r="K109" s="178" t="s">
        <v>127</v>
      </c>
      <c r="L109" s="42"/>
      <c r="M109" s="183" t="s">
        <v>19</v>
      </c>
      <c r="N109" s="184" t="s">
        <v>40</v>
      </c>
      <c r="O109" s="67"/>
      <c r="P109" s="185">
        <f>O109*H109</f>
        <v>0</v>
      </c>
      <c r="Q109" s="185">
        <v>0</v>
      </c>
      <c r="R109" s="185">
        <f>Q109*H109</f>
        <v>0</v>
      </c>
      <c r="S109" s="185">
        <v>0</v>
      </c>
      <c r="T109" s="186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128</v>
      </c>
      <c r="AT109" s="187" t="s">
        <v>123</v>
      </c>
      <c r="AU109" s="187" t="s">
        <v>79</v>
      </c>
      <c r="AY109" s="20" t="s">
        <v>118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20" t="s">
        <v>77</v>
      </c>
      <c r="BK109" s="188">
        <f>ROUND(I109*H109,2)</f>
        <v>0</v>
      </c>
      <c r="BL109" s="20" t="s">
        <v>128</v>
      </c>
      <c r="BM109" s="187" t="s">
        <v>154</v>
      </c>
    </row>
    <row r="110" spans="1:65" s="2" customFormat="1" ht="19.5">
      <c r="A110" s="37"/>
      <c r="B110" s="38"/>
      <c r="C110" s="39"/>
      <c r="D110" s="189" t="s">
        <v>131</v>
      </c>
      <c r="E110" s="39"/>
      <c r="F110" s="190" t="s">
        <v>155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131</v>
      </c>
      <c r="AU110" s="20" t="s">
        <v>79</v>
      </c>
    </row>
    <row r="111" spans="1:65" s="2" customFormat="1" ht="11.25">
      <c r="A111" s="37"/>
      <c r="B111" s="38"/>
      <c r="C111" s="39"/>
      <c r="D111" s="194" t="s">
        <v>133</v>
      </c>
      <c r="E111" s="39"/>
      <c r="F111" s="195" t="s">
        <v>156</v>
      </c>
      <c r="G111" s="39"/>
      <c r="H111" s="39"/>
      <c r="I111" s="191"/>
      <c r="J111" s="39"/>
      <c r="K111" s="39"/>
      <c r="L111" s="42"/>
      <c r="M111" s="192"/>
      <c r="N111" s="193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133</v>
      </c>
      <c r="AU111" s="20" t="s">
        <v>79</v>
      </c>
    </row>
    <row r="112" spans="1:65" s="13" customFormat="1" ht="11.25">
      <c r="B112" s="196"/>
      <c r="C112" s="197"/>
      <c r="D112" s="189" t="s">
        <v>135</v>
      </c>
      <c r="E112" s="198" t="s">
        <v>19</v>
      </c>
      <c r="F112" s="199" t="s">
        <v>157</v>
      </c>
      <c r="G112" s="197"/>
      <c r="H112" s="200">
        <v>15.919</v>
      </c>
      <c r="I112" s="201"/>
      <c r="J112" s="197"/>
      <c r="K112" s="197"/>
      <c r="L112" s="202"/>
      <c r="M112" s="203"/>
      <c r="N112" s="204"/>
      <c r="O112" s="204"/>
      <c r="P112" s="204"/>
      <c r="Q112" s="204"/>
      <c r="R112" s="204"/>
      <c r="S112" s="204"/>
      <c r="T112" s="205"/>
      <c r="AT112" s="206" t="s">
        <v>135</v>
      </c>
      <c r="AU112" s="206" t="s">
        <v>79</v>
      </c>
      <c r="AV112" s="13" t="s">
        <v>79</v>
      </c>
      <c r="AW112" s="13" t="s">
        <v>31</v>
      </c>
      <c r="AX112" s="13" t="s">
        <v>69</v>
      </c>
      <c r="AY112" s="206" t="s">
        <v>118</v>
      </c>
    </row>
    <row r="113" spans="1:65" s="14" customFormat="1" ht="11.25">
      <c r="B113" s="207"/>
      <c r="C113" s="208"/>
      <c r="D113" s="189" t="s">
        <v>135</v>
      </c>
      <c r="E113" s="209" t="s">
        <v>19</v>
      </c>
      <c r="F113" s="210" t="s">
        <v>137</v>
      </c>
      <c r="G113" s="208"/>
      <c r="H113" s="211">
        <v>15.919</v>
      </c>
      <c r="I113" s="212"/>
      <c r="J113" s="208"/>
      <c r="K113" s="208"/>
      <c r="L113" s="213"/>
      <c r="M113" s="214"/>
      <c r="N113" s="215"/>
      <c r="O113" s="215"/>
      <c r="P113" s="215"/>
      <c r="Q113" s="215"/>
      <c r="R113" s="215"/>
      <c r="S113" s="215"/>
      <c r="T113" s="216"/>
      <c r="AT113" s="217" t="s">
        <v>135</v>
      </c>
      <c r="AU113" s="217" t="s">
        <v>79</v>
      </c>
      <c r="AV113" s="14" t="s">
        <v>129</v>
      </c>
      <c r="AW113" s="14" t="s">
        <v>31</v>
      </c>
      <c r="AX113" s="14" t="s">
        <v>69</v>
      </c>
      <c r="AY113" s="217" t="s">
        <v>118</v>
      </c>
    </row>
    <row r="114" spans="1:65" s="13" customFormat="1" ht="11.25">
      <c r="B114" s="196"/>
      <c r="C114" s="197"/>
      <c r="D114" s="189" t="s">
        <v>135</v>
      </c>
      <c r="E114" s="198" t="s">
        <v>19</v>
      </c>
      <c r="F114" s="199" t="s">
        <v>158</v>
      </c>
      <c r="G114" s="197"/>
      <c r="H114" s="200">
        <v>-4</v>
      </c>
      <c r="I114" s="201"/>
      <c r="J114" s="197"/>
      <c r="K114" s="197"/>
      <c r="L114" s="202"/>
      <c r="M114" s="203"/>
      <c r="N114" s="204"/>
      <c r="O114" s="204"/>
      <c r="P114" s="204"/>
      <c r="Q114" s="204"/>
      <c r="R114" s="204"/>
      <c r="S114" s="204"/>
      <c r="T114" s="205"/>
      <c r="AT114" s="206" t="s">
        <v>135</v>
      </c>
      <c r="AU114" s="206" t="s">
        <v>79</v>
      </c>
      <c r="AV114" s="13" t="s">
        <v>79</v>
      </c>
      <c r="AW114" s="13" t="s">
        <v>31</v>
      </c>
      <c r="AX114" s="13" t="s">
        <v>69</v>
      </c>
      <c r="AY114" s="206" t="s">
        <v>118</v>
      </c>
    </row>
    <row r="115" spans="1:65" s="13" customFormat="1" ht="11.25">
      <c r="B115" s="196"/>
      <c r="C115" s="197"/>
      <c r="D115" s="189" t="s">
        <v>135</v>
      </c>
      <c r="E115" s="198" t="s">
        <v>19</v>
      </c>
      <c r="F115" s="199" t="s">
        <v>159</v>
      </c>
      <c r="G115" s="197"/>
      <c r="H115" s="200">
        <v>-5.4960000000000004</v>
      </c>
      <c r="I115" s="201"/>
      <c r="J115" s="197"/>
      <c r="K115" s="197"/>
      <c r="L115" s="202"/>
      <c r="M115" s="203"/>
      <c r="N115" s="204"/>
      <c r="O115" s="204"/>
      <c r="P115" s="204"/>
      <c r="Q115" s="204"/>
      <c r="R115" s="204"/>
      <c r="S115" s="204"/>
      <c r="T115" s="205"/>
      <c r="AT115" s="206" t="s">
        <v>135</v>
      </c>
      <c r="AU115" s="206" t="s">
        <v>79</v>
      </c>
      <c r="AV115" s="13" t="s">
        <v>79</v>
      </c>
      <c r="AW115" s="13" t="s">
        <v>31</v>
      </c>
      <c r="AX115" s="13" t="s">
        <v>69</v>
      </c>
      <c r="AY115" s="206" t="s">
        <v>118</v>
      </c>
    </row>
    <row r="116" spans="1:65" s="13" customFormat="1" ht="11.25">
      <c r="B116" s="196"/>
      <c r="C116" s="197"/>
      <c r="D116" s="189" t="s">
        <v>135</v>
      </c>
      <c r="E116" s="198" t="s">
        <v>19</v>
      </c>
      <c r="F116" s="199" t="s">
        <v>158</v>
      </c>
      <c r="G116" s="197"/>
      <c r="H116" s="200">
        <v>-4</v>
      </c>
      <c r="I116" s="201"/>
      <c r="J116" s="197"/>
      <c r="K116" s="197"/>
      <c r="L116" s="202"/>
      <c r="M116" s="203"/>
      <c r="N116" s="204"/>
      <c r="O116" s="204"/>
      <c r="P116" s="204"/>
      <c r="Q116" s="204"/>
      <c r="R116" s="204"/>
      <c r="S116" s="204"/>
      <c r="T116" s="205"/>
      <c r="AT116" s="206" t="s">
        <v>135</v>
      </c>
      <c r="AU116" s="206" t="s">
        <v>79</v>
      </c>
      <c r="AV116" s="13" t="s">
        <v>79</v>
      </c>
      <c r="AW116" s="13" t="s">
        <v>31</v>
      </c>
      <c r="AX116" s="13" t="s">
        <v>69</v>
      </c>
      <c r="AY116" s="206" t="s">
        <v>118</v>
      </c>
    </row>
    <row r="117" spans="1:65" s="14" customFormat="1" ht="11.25">
      <c r="B117" s="207"/>
      <c r="C117" s="208"/>
      <c r="D117" s="189" t="s">
        <v>135</v>
      </c>
      <c r="E117" s="209" t="s">
        <v>19</v>
      </c>
      <c r="F117" s="210" t="s">
        <v>137</v>
      </c>
      <c r="G117" s="208"/>
      <c r="H117" s="211">
        <v>-13.496</v>
      </c>
      <c r="I117" s="212"/>
      <c r="J117" s="208"/>
      <c r="K117" s="208"/>
      <c r="L117" s="213"/>
      <c r="M117" s="214"/>
      <c r="N117" s="215"/>
      <c r="O117" s="215"/>
      <c r="P117" s="215"/>
      <c r="Q117" s="215"/>
      <c r="R117" s="215"/>
      <c r="S117" s="215"/>
      <c r="T117" s="216"/>
      <c r="AT117" s="217" t="s">
        <v>135</v>
      </c>
      <c r="AU117" s="217" t="s">
        <v>79</v>
      </c>
      <c r="AV117" s="14" t="s">
        <v>129</v>
      </c>
      <c r="AW117" s="14" t="s">
        <v>31</v>
      </c>
      <c r="AX117" s="14" t="s">
        <v>69</v>
      </c>
      <c r="AY117" s="217" t="s">
        <v>118</v>
      </c>
    </row>
    <row r="118" spans="1:65" s="15" customFormat="1" ht="11.25">
      <c r="B118" s="218"/>
      <c r="C118" s="219"/>
      <c r="D118" s="189" t="s">
        <v>135</v>
      </c>
      <c r="E118" s="220" t="s">
        <v>19</v>
      </c>
      <c r="F118" s="221" t="s">
        <v>160</v>
      </c>
      <c r="G118" s="219"/>
      <c r="H118" s="222">
        <v>2.423</v>
      </c>
      <c r="I118" s="223"/>
      <c r="J118" s="219"/>
      <c r="K118" s="219"/>
      <c r="L118" s="224"/>
      <c r="M118" s="225"/>
      <c r="N118" s="226"/>
      <c r="O118" s="226"/>
      <c r="P118" s="226"/>
      <c r="Q118" s="226"/>
      <c r="R118" s="226"/>
      <c r="S118" s="226"/>
      <c r="T118" s="227"/>
      <c r="AT118" s="228" t="s">
        <v>135</v>
      </c>
      <c r="AU118" s="228" t="s">
        <v>79</v>
      </c>
      <c r="AV118" s="15" t="s">
        <v>128</v>
      </c>
      <c r="AW118" s="15" t="s">
        <v>31</v>
      </c>
      <c r="AX118" s="15" t="s">
        <v>77</v>
      </c>
      <c r="AY118" s="228" t="s">
        <v>118</v>
      </c>
    </row>
    <row r="119" spans="1:65" s="2" customFormat="1" ht="21.75" customHeight="1">
      <c r="A119" s="37"/>
      <c r="B119" s="38"/>
      <c r="C119" s="176" t="s">
        <v>161</v>
      </c>
      <c r="D119" s="176" t="s">
        <v>123</v>
      </c>
      <c r="E119" s="177" t="s">
        <v>162</v>
      </c>
      <c r="F119" s="178" t="s">
        <v>163</v>
      </c>
      <c r="G119" s="179" t="s">
        <v>142</v>
      </c>
      <c r="H119" s="180">
        <v>4</v>
      </c>
      <c r="I119" s="181"/>
      <c r="J119" s="182">
        <f>ROUND(I119*H119,2)</f>
        <v>0</v>
      </c>
      <c r="K119" s="178" t="s">
        <v>127</v>
      </c>
      <c r="L119" s="42"/>
      <c r="M119" s="183" t="s">
        <v>19</v>
      </c>
      <c r="N119" s="184" t="s">
        <v>40</v>
      </c>
      <c r="O119" s="67"/>
      <c r="P119" s="185">
        <f>O119*H119</f>
        <v>0</v>
      </c>
      <c r="Q119" s="185">
        <v>0</v>
      </c>
      <c r="R119" s="185">
        <f>Q119*H119</f>
        <v>0</v>
      </c>
      <c r="S119" s="185">
        <v>0</v>
      </c>
      <c r="T119" s="186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128</v>
      </c>
      <c r="AT119" s="187" t="s">
        <v>123</v>
      </c>
      <c r="AU119" s="187" t="s">
        <v>79</v>
      </c>
      <c r="AY119" s="20" t="s">
        <v>118</v>
      </c>
      <c r="BE119" s="188">
        <f>IF(N119="základní",J119,0)</f>
        <v>0</v>
      </c>
      <c r="BF119" s="188">
        <f>IF(N119="snížená",J119,0)</f>
        <v>0</v>
      </c>
      <c r="BG119" s="188">
        <f>IF(N119="zákl. přenesená",J119,0)</f>
        <v>0</v>
      </c>
      <c r="BH119" s="188">
        <f>IF(N119="sníž. přenesená",J119,0)</f>
        <v>0</v>
      </c>
      <c r="BI119" s="188">
        <f>IF(N119="nulová",J119,0)</f>
        <v>0</v>
      </c>
      <c r="BJ119" s="20" t="s">
        <v>77</v>
      </c>
      <c r="BK119" s="188">
        <f>ROUND(I119*H119,2)</f>
        <v>0</v>
      </c>
      <c r="BL119" s="20" t="s">
        <v>128</v>
      </c>
      <c r="BM119" s="187" t="s">
        <v>164</v>
      </c>
    </row>
    <row r="120" spans="1:65" s="2" customFormat="1" ht="19.5">
      <c r="A120" s="37"/>
      <c r="B120" s="38"/>
      <c r="C120" s="39"/>
      <c r="D120" s="189" t="s">
        <v>131</v>
      </c>
      <c r="E120" s="39"/>
      <c r="F120" s="190" t="s">
        <v>165</v>
      </c>
      <c r="G120" s="39"/>
      <c r="H120" s="39"/>
      <c r="I120" s="191"/>
      <c r="J120" s="39"/>
      <c r="K120" s="39"/>
      <c r="L120" s="42"/>
      <c r="M120" s="192"/>
      <c r="N120" s="193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131</v>
      </c>
      <c r="AU120" s="20" t="s">
        <v>79</v>
      </c>
    </row>
    <row r="121" spans="1:65" s="2" customFormat="1" ht="11.25">
      <c r="A121" s="37"/>
      <c r="B121" s="38"/>
      <c r="C121" s="39"/>
      <c r="D121" s="194" t="s">
        <v>133</v>
      </c>
      <c r="E121" s="39"/>
      <c r="F121" s="195" t="s">
        <v>166</v>
      </c>
      <c r="G121" s="39"/>
      <c r="H121" s="39"/>
      <c r="I121" s="191"/>
      <c r="J121" s="39"/>
      <c r="K121" s="39"/>
      <c r="L121" s="42"/>
      <c r="M121" s="192"/>
      <c r="N121" s="193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133</v>
      </c>
      <c r="AU121" s="20" t="s">
        <v>79</v>
      </c>
    </row>
    <row r="122" spans="1:65" s="13" customFormat="1" ht="11.25">
      <c r="B122" s="196"/>
      <c r="C122" s="197"/>
      <c r="D122" s="189" t="s">
        <v>135</v>
      </c>
      <c r="E122" s="198" t="s">
        <v>19</v>
      </c>
      <c r="F122" s="199" t="s">
        <v>128</v>
      </c>
      <c r="G122" s="197"/>
      <c r="H122" s="200">
        <v>4</v>
      </c>
      <c r="I122" s="201"/>
      <c r="J122" s="197"/>
      <c r="K122" s="197"/>
      <c r="L122" s="202"/>
      <c r="M122" s="203"/>
      <c r="N122" s="204"/>
      <c r="O122" s="204"/>
      <c r="P122" s="204"/>
      <c r="Q122" s="204"/>
      <c r="R122" s="204"/>
      <c r="S122" s="204"/>
      <c r="T122" s="205"/>
      <c r="AT122" s="206" t="s">
        <v>135</v>
      </c>
      <c r="AU122" s="206" t="s">
        <v>79</v>
      </c>
      <c r="AV122" s="13" t="s">
        <v>79</v>
      </c>
      <c r="AW122" s="13" t="s">
        <v>31</v>
      </c>
      <c r="AX122" s="13" t="s">
        <v>69</v>
      </c>
      <c r="AY122" s="206" t="s">
        <v>118</v>
      </c>
    </row>
    <row r="123" spans="1:65" s="14" customFormat="1" ht="11.25">
      <c r="B123" s="207"/>
      <c r="C123" s="208"/>
      <c r="D123" s="189" t="s">
        <v>135</v>
      </c>
      <c r="E123" s="209" t="s">
        <v>19</v>
      </c>
      <c r="F123" s="210" t="s">
        <v>137</v>
      </c>
      <c r="G123" s="208"/>
      <c r="H123" s="211">
        <v>4</v>
      </c>
      <c r="I123" s="212"/>
      <c r="J123" s="208"/>
      <c r="K123" s="208"/>
      <c r="L123" s="213"/>
      <c r="M123" s="214"/>
      <c r="N123" s="215"/>
      <c r="O123" s="215"/>
      <c r="P123" s="215"/>
      <c r="Q123" s="215"/>
      <c r="R123" s="215"/>
      <c r="S123" s="215"/>
      <c r="T123" s="216"/>
      <c r="AT123" s="217" t="s">
        <v>135</v>
      </c>
      <c r="AU123" s="217" t="s">
        <v>79</v>
      </c>
      <c r="AV123" s="14" t="s">
        <v>129</v>
      </c>
      <c r="AW123" s="14" t="s">
        <v>31</v>
      </c>
      <c r="AX123" s="14" t="s">
        <v>77</v>
      </c>
      <c r="AY123" s="217" t="s">
        <v>118</v>
      </c>
    </row>
    <row r="124" spans="1:65" s="2" customFormat="1" ht="16.5" customHeight="1">
      <c r="A124" s="37"/>
      <c r="B124" s="38"/>
      <c r="C124" s="176" t="s">
        <v>167</v>
      </c>
      <c r="D124" s="176" t="s">
        <v>123</v>
      </c>
      <c r="E124" s="177" t="s">
        <v>168</v>
      </c>
      <c r="F124" s="178" t="s">
        <v>169</v>
      </c>
      <c r="G124" s="179" t="s">
        <v>142</v>
      </c>
      <c r="H124" s="180">
        <v>5.4960000000000004</v>
      </c>
      <c r="I124" s="181"/>
      <c r="J124" s="182">
        <f>ROUND(I124*H124,2)</f>
        <v>0</v>
      </c>
      <c r="K124" s="178" t="s">
        <v>127</v>
      </c>
      <c r="L124" s="42"/>
      <c r="M124" s="183" t="s">
        <v>19</v>
      </c>
      <c r="N124" s="184" t="s">
        <v>40</v>
      </c>
      <c r="O124" s="67"/>
      <c r="P124" s="185">
        <f>O124*H124</f>
        <v>0</v>
      </c>
      <c r="Q124" s="185">
        <v>0</v>
      </c>
      <c r="R124" s="185">
        <f>Q124*H124</f>
        <v>0</v>
      </c>
      <c r="S124" s="185">
        <v>0</v>
      </c>
      <c r="T124" s="186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128</v>
      </c>
      <c r="AT124" s="187" t="s">
        <v>123</v>
      </c>
      <c r="AU124" s="187" t="s">
        <v>79</v>
      </c>
      <c r="AY124" s="20" t="s">
        <v>118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20" t="s">
        <v>77</v>
      </c>
      <c r="BK124" s="188">
        <f>ROUND(I124*H124,2)</f>
        <v>0</v>
      </c>
      <c r="BL124" s="20" t="s">
        <v>128</v>
      </c>
      <c r="BM124" s="187" t="s">
        <v>170</v>
      </c>
    </row>
    <row r="125" spans="1:65" s="2" customFormat="1" ht="19.5">
      <c r="A125" s="37"/>
      <c r="B125" s="38"/>
      <c r="C125" s="39"/>
      <c r="D125" s="189" t="s">
        <v>131</v>
      </c>
      <c r="E125" s="39"/>
      <c r="F125" s="190" t="s">
        <v>171</v>
      </c>
      <c r="G125" s="39"/>
      <c r="H125" s="39"/>
      <c r="I125" s="191"/>
      <c r="J125" s="39"/>
      <c r="K125" s="39"/>
      <c r="L125" s="42"/>
      <c r="M125" s="192"/>
      <c r="N125" s="193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131</v>
      </c>
      <c r="AU125" s="20" t="s">
        <v>79</v>
      </c>
    </row>
    <row r="126" spans="1:65" s="2" customFormat="1" ht="11.25">
      <c r="A126" s="37"/>
      <c r="B126" s="38"/>
      <c r="C126" s="39"/>
      <c r="D126" s="194" t="s">
        <v>133</v>
      </c>
      <c r="E126" s="39"/>
      <c r="F126" s="195" t="s">
        <v>172</v>
      </c>
      <c r="G126" s="39"/>
      <c r="H126" s="39"/>
      <c r="I126" s="191"/>
      <c r="J126" s="39"/>
      <c r="K126" s="39"/>
      <c r="L126" s="42"/>
      <c r="M126" s="192"/>
      <c r="N126" s="193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133</v>
      </c>
      <c r="AU126" s="20" t="s">
        <v>79</v>
      </c>
    </row>
    <row r="127" spans="1:65" s="13" customFormat="1" ht="11.25">
      <c r="B127" s="196"/>
      <c r="C127" s="197"/>
      <c r="D127" s="189" t="s">
        <v>135</v>
      </c>
      <c r="E127" s="198" t="s">
        <v>19</v>
      </c>
      <c r="F127" s="199" t="s">
        <v>173</v>
      </c>
      <c r="G127" s="197"/>
      <c r="H127" s="200">
        <v>5.4960000000000004</v>
      </c>
      <c r="I127" s="201"/>
      <c r="J127" s="197"/>
      <c r="K127" s="197"/>
      <c r="L127" s="202"/>
      <c r="M127" s="203"/>
      <c r="N127" s="204"/>
      <c r="O127" s="204"/>
      <c r="P127" s="204"/>
      <c r="Q127" s="204"/>
      <c r="R127" s="204"/>
      <c r="S127" s="204"/>
      <c r="T127" s="205"/>
      <c r="AT127" s="206" t="s">
        <v>135</v>
      </c>
      <c r="AU127" s="206" t="s">
        <v>79</v>
      </c>
      <c r="AV127" s="13" t="s">
        <v>79</v>
      </c>
      <c r="AW127" s="13" t="s">
        <v>31</v>
      </c>
      <c r="AX127" s="13" t="s">
        <v>69</v>
      </c>
      <c r="AY127" s="206" t="s">
        <v>118</v>
      </c>
    </row>
    <row r="128" spans="1:65" s="14" customFormat="1" ht="11.25">
      <c r="B128" s="207"/>
      <c r="C128" s="208"/>
      <c r="D128" s="189" t="s">
        <v>135</v>
      </c>
      <c r="E128" s="209" t="s">
        <v>19</v>
      </c>
      <c r="F128" s="210" t="s">
        <v>137</v>
      </c>
      <c r="G128" s="208"/>
      <c r="H128" s="211">
        <v>5.4960000000000004</v>
      </c>
      <c r="I128" s="212"/>
      <c r="J128" s="208"/>
      <c r="K128" s="208"/>
      <c r="L128" s="213"/>
      <c r="M128" s="214"/>
      <c r="N128" s="215"/>
      <c r="O128" s="215"/>
      <c r="P128" s="215"/>
      <c r="Q128" s="215"/>
      <c r="R128" s="215"/>
      <c r="S128" s="215"/>
      <c r="T128" s="216"/>
      <c r="AT128" s="217" t="s">
        <v>135</v>
      </c>
      <c r="AU128" s="217" t="s">
        <v>79</v>
      </c>
      <c r="AV128" s="14" t="s">
        <v>129</v>
      </c>
      <c r="AW128" s="14" t="s">
        <v>31</v>
      </c>
      <c r="AX128" s="14" t="s">
        <v>77</v>
      </c>
      <c r="AY128" s="217" t="s">
        <v>118</v>
      </c>
    </row>
    <row r="129" spans="1:65" s="2" customFormat="1" ht="21.75" customHeight="1">
      <c r="A129" s="37"/>
      <c r="B129" s="38"/>
      <c r="C129" s="176" t="s">
        <v>174</v>
      </c>
      <c r="D129" s="176" t="s">
        <v>123</v>
      </c>
      <c r="E129" s="177" t="s">
        <v>175</v>
      </c>
      <c r="F129" s="178" t="s">
        <v>176</v>
      </c>
      <c r="G129" s="179" t="s">
        <v>142</v>
      </c>
      <c r="H129" s="180">
        <v>4</v>
      </c>
      <c r="I129" s="181"/>
      <c r="J129" s="182">
        <f>ROUND(I129*H129,2)</f>
        <v>0</v>
      </c>
      <c r="K129" s="178" t="s">
        <v>127</v>
      </c>
      <c r="L129" s="42"/>
      <c r="M129" s="183" t="s">
        <v>19</v>
      </c>
      <c r="N129" s="184" t="s">
        <v>40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128</v>
      </c>
      <c r="AT129" s="187" t="s">
        <v>123</v>
      </c>
      <c r="AU129" s="187" t="s">
        <v>79</v>
      </c>
      <c r="AY129" s="20" t="s">
        <v>118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77</v>
      </c>
      <c r="BK129" s="188">
        <f>ROUND(I129*H129,2)</f>
        <v>0</v>
      </c>
      <c r="BL129" s="20" t="s">
        <v>128</v>
      </c>
      <c r="BM129" s="187" t="s">
        <v>177</v>
      </c>
    </row>
    <row r="130" spans="1:65" s="2" customFormat="1" ht="19.5">
      <c r="A130" s="37"/>
      <c r="B130" s="38"/>
      <c r="C130" s="39"/>
      <c r="D130" s="189" t="s">
        <v>131</v>
      </c>
      <c r="E130" s="39"/>
      <c r="F130" s="190" t="s">
        <v>178</v>
      </c>
      <c r="G130" s="39"/>
      <c r="H130" s="39"/>
      <c r="I130" s="191"/>
      <c r="J130" s="39"/>
      <c r="K130" s="39"/>
      <c r="L130" s="42"/>
      <c r="M130" s="192"/>
      <c r="N130" s="193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131</v>
      </c>
      <c r="AU130" s="20" t="s">
        <v>79</v>
      </c>
    </row>
    <row r="131" spans="1:65" s="2" customFormat="1" ht="11.25">
      <c r="A131" s="37"/>
      <c r="B131" s="38"/>
      <c r="C131" s="39"/>
      <c r="D131" s="194" t="s">
        <v>133</v>
      </c>
      <c r="E131" s="39"/>
      <c r="F131" s="195" t="s">
        <v>179</v>
      </c>
      <c r="G131" s="39"/>
      <c r="H131" s="39"/>
      <c r="I131" s="191"/>
      <c r="J131" s="39"/>
      <c r="K131" s="39"/>
      <c r="L131" s="42"/>
      <c r="M131" s="192"/>
      <c r="N131" s="193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133</v>
      </c>
      <c r="AU131" s="20" t="s">
        <v>79</v>
      </c>
    </row>
    <row r="132" spans="1:65" s="16" customFormat="1" ht="11.25">
      <c r="B132" s="229"/>
      <c r="C132" s="230"/>
      <c r="D132" s="189" t="s">
        <v>135</v>
      </c>
      <c r="E132" s="231" t="s">
        <v>19</v>
      </c>
      <c r="F132" s="232" t="s">
        <v>180</v>
      </c>
      <c r="G132" s="230"/>
      <c r="H132" s="231" t="s">
        <v>19</v>
      </c>
      <c r="I132" s="233"/>
      <c r="J132" s="230"/>
      <c r="K132" s="230"/>
      <c r="L132" s="234"/>
      <c r="M132" s="235"/>
      <c r="N132" s="236"/>
      <c r="O132" s="236"/>
      <c r="P132" s="236"/>
      <c r="Q132" s="236"/>
      <c r="R132" s="236"/>
      <c r="S132" s="236"/>
      <c r="T132" s="237"/>
      <c r="AT132" s="238" t="s">
        <v>135</v>
      </c>
      <c r="AU132" s="238" t="s">
        <v>79</v>
      </c>
      <c r="AV132" s="16" t="s">
        <v>77</v>
      </c>
      <c r="AW132" s="16" t="s">
        <v>31</v>
      </c>
      <c r="AX132" s="16" t="s">
        <v>69</v>
      </c>
      <c r="AY132" s="238" t="s">
        <v>118</v>
      </c>
    </row>
    <row r="133" spans="1:65" s="13" customFormat="1" ht="11.25">
      <c r="B133" s="196"/>
      <c r="C133" s="197"/>
      <c r="D133" s="189" t="s">
        <v>135</v>
      </c>
      <c r="E133" s="198" t="s">
        <v>19</v>
      </c>
      <c r="F133" s="199" t="s">
        <v>128</v>
      </c>
      <c r="G133" s="197"/>
      <c r="H133" s="200">
        <v>4</v>
      </c>
      <c r="I133" s="201"/>
      <c r="J133" s="197"/>
      <c r="K133" s="197"/>
      <c r="L133" s="202"/>
      <c r="M133" s="203"/>
      <c r="N133" s="204"/>
      <c r="O133" s="204"/>
      <c r="P133" s="204"/>
      <c r="Q133" s="204"/>
      <c r="R133" s="204"/>
      <c r="S133" s="204"/>
      <c r="T133" s="205"/>
      <c r="AT133" s="206" t="s">
        <v>135</v>
      </c>
      <c r="AU133" s="206" t="s">
        <v>79</v>
      </c>
      <c r="AV133" s="13" t="s">
        <v>79</v>
      </c>
      <c r="AW133" s="13" t="s">
        <v>31</v>
      </c>
      <c r="AX133" s="13" t="s">
        <v>69</v>
      </c>
      <c r="AY133" s="206" t="s">
        <v>118</v>
      </c>
    </row>
    <row r="134" spans="1:65" s="14" customFormat="1" ht="11.25">
      <c r="B134" s="207"/>
      <c r="C134" s="208"/>
      <c r="D134" s="189" t="s">
        <v>135</v>
      </c>
      <c r="E134" s="209" t="s">
        <v>19</v>
      </c>
      <c r="F134" s="210" t="s">
        <v>137</v>
      </c>
      <c r="G134" s="208"/>
      <c r="H134" s="211">
        <v>4</v>
      </c>
      <c r="I134" s="212"/>
      <c r="J134" s="208"/>
      <c r="K134" s="208"/>
      <c r="L134" s="213"/>
      <c r="M134" s="214"/>
      <c r="N134" s="215"/>
      <c r="O134" s="215"/>
      <c r="P134" s="215"/>
      <c r="Q134" s="215"/>
      <c r="R134" s="215"/>
      <c r="S134" s="215"/>
      <c r="T134" s="216"/>
      <c r="AT134" s="217" t="s">
        <v>135</v>
      </c>
      <c r="AU134" s="217" t="s">
        <v>79</v>
      </c>
      <c r="AV134" s="14" t="s">
        <v>129</v>
      </c>
      <c r="AW134" s="14" t="s">
        <v>31</v>
      </c>
      <c r="AX134" s="14" t="s">
        <v>77</v>
      </c>
      <c r="AY134" s="217" t="s">
        <v>118</v>
      </c>
    </row>
    <row r="135" spans="1:65" s="12" customFormat="1" ht="25.9" customHeight="1">
      <c r="B135" s="160"/>
      <c r="C135" s="161"/>
      <c r="D135" s="162" t="s">
        <v>68</v>
      </c>
      <c r="E135" s="163" t="s">
        <v>181</v>
      </c>
      <c r="F135" s="163" t="s">
        <v>182</v>
      </c>
      <c r="G135" s="161"/>
      <c r="H135" s="161"/>
      <c r="I135" s="164"/>
      <c r="J135" s="165">
        <f>BK135</f>
        <v>0</v>
      </c>
      <c r="K135" s="161"/>
      <c r="L135" s="166"/>
      <c r="M135" s="167"/>
      <c r="N135" s="168"/>
      <c r="O135" s="168"/>
      <c r="P135" s="169">
        <f>P136+P294+P373+P384+P402</f>
        <v>0</v>
      </c>
      <c r="Q135" s="168"/>
      <c r="R135" s="169">
        <f>R136+R294+R373+R384+R402</f>
        <v>9.40766144</v>
      </c>
      <c r="S135" s="168"/>
      <c r="T135" s="170">
        <f>T136+T294+T373+T384+T402</f>
        <v>15.91905</v>
      </c>
      <c r="AR135" s="171" t="s">
        <v>79</v>
      </c>
      <c r="AT135" s="172" t="s">
        <v>68</v>
      </c>
      <c r="AU135" s="172" t="s">
        <v>69</v>
      </c>
      <c r="AY135" s="171" t="s">
        <v>118</v>
      </c>
      <c r="BK135" s="173">
        <f>BK136+BK294+BK373+BK384+BK402</f>
        <v>0</v>
      </c>
    </row>
    <row r="136" spans="1:65" s="12" customFormat="1" ht="22.9" customHeight="1">
      <c r="B136" s="160"/>
      <c r="C136" s="161"/>
      <c r="D136" s="162" t="s">
        <v>68</v>
      </c>
      <c r="E136" s="174" t="s">
        <v>183</v>
      </c>
      <c r="F136" s="174" t="s">
        <v>184</v>
      </c>
      <c r="G136" s="161"/>
      <c r="H136" s="161"/>
      <c r="I136" s="164"/>
      <c r="J136" s="175">
        <f>BK136</f>
        <v>0</v>
      </c>
      <c r="K136" s="161"/>
      <c r="L136" s="166"/>
      <c r="M136" s="167"/>
      <c r="N136" s="168"/>
      <c r="O136" s="168"/>
      <c r="P136" s="169">
        <f>SUM(P137:P293)</f>
        <v>0</v>
      </c>
      <c r="Q136" s="168"/>
      <c r="R136" s="169">
        <f>SUM(R137:R293)</f>
        <v>3.9470334400000002</v>
      </c>
      <c r="S136" s="168"/>
      <c r="T136" s="170">
        <f>SUM(T137:T293)</f>
        <v>8.1867999999999999</v>
      </c>
      <c r="AR136" s="171" t="s">
        <v>79</v>
      </c>
      <c r="AT136" s="172" t="s">
        <v>68</v>
      </c>
      <c r="AU136" s="172" t="s">
        <v>77</v>
      </c>
      <c r="AY136" s="171" t="s">
        <v>118</v>
      </c>
      <c r="BK136" s="173">
        <f>SUM(BK137:BK293)</f>
        <v>0</v>
      </c>
    </row>
    <row r="137" spans="1:65" s="2" customFormat="1" ht="24.2" customHeight="1">
      <c r="A137" s="37"/>
      <c r="B137" s="38"/>
      <c r="C137" s="176" t="s">
        <v>185</v>
      </c>
      <c r="D137" s="176" t="s">
        <v>123</v>
      </c>
      <c r="E137" s="177" t="s">
        <v>186</v>
      </c>
      <c r="F137" s="178" t="s">
        <v>187</v>
      </c>
      <c r="G137" s="179" t="s">
        <v>188</v>
      </c>
      <c r="H137" s="180">
        <v>1</v>
      </c>
      <c r="I137" s="181"/>
      <c r="J137" s="182">
        <f>ROUND(I137*H137,2)</f>
        <v>0</v>
      </c>
      <c r="K137" s="178" t="s">
        <v>189</v>
      </c>
      <c r="L137" s="42"/>
      <c r="M137" s="183" t="s">
        <v>19</v>
      </c>
      <c r="N137" s="184" t="s">
        <v>40</v>
      </c>
      <c r="O137" s="67"/>
      <c r="P137" s="185">
        <f>O137*H137</f>
        <v>0</v>
      </c>
      <c r="Q137" s="185">
        <v>0</v>
      </c>
      <c r="R137" s="185">
        <f>Q137*H137</f>
        <v>0</v>
      </c>
      <c r="S137" s="185">
        <v>0</v>
      </c>
      <c r="T137" s="18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190</v>
      </c>
      <c r="AT137" s="187" t="s">
        <v>123</v>
      </c>
      <c r="AU137" s="187" t="s">
        <v>79</v>
      </c>
      <c r="AY137" s="20" t="s">
        <v>118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20" t="s">
        <v>77</v>
      </c>
      <c r="BK137" s="188">
        <f>ROUND(I137*H137,2)</f>
        <v>0</v>
      </c>
      <c r="BL137" s="20" t="s">
        <v>190</v>
      </c>
      <c r="BM137" s="187" t="s">
        <v>191</v>
      </c>
    </row>
    <row r="138" spans="1:65" s="2" customFormat="1" ht="11.25">
      <c r="A138" s="37"/>
      <c r="B138" s="38"/>
      <c r="C138" s="39"/>
      <c r="D138" s="189" t="s">
        <v>131</v>
      </c>
      <c r="E138" s="39"/>
      <c r="F138" s="190" t="s">
        <v>192</v>
      </c>
      <c r="G138" s="39"/>
      <c r="H138" s="39"/>
      <c r="I138" s="191"/>
      <c r="J138" s="39"/>
      <c r="K138" s="39"/>
      <c r="L138" s="42"/>
      <c r="M138" s="192"/>
      <c r="N138" s="193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131</v>
      </c>
      <c r="AU138" s="20" t="s">
        <v>79</v>
      </c>
    </row>
    <row r="139" spans="1:65" s="13" customFormat="1" ht="11.25">
      <c r="B139" s="196"/>
      <c r="C139" s="197"/>
      <c r="D139" s="189" t="s">
        <v>135</v>
      </c>
      <c r="E139" s="198" t="s">
        <v>19</v>
      </c>
      <c r="F139" s="199" t="s">
        <v>193</v>
      </c>
      <c r="G139" s="197"/>
      <c r="H139" s="200">
        <v>1</v>
      </c>
      <c r="I139" s="201"/>
      <c r="J139" s="197"/>
      <c r="K139" s="197"/>
      <c r="L139" s="202"/>
      <c r="M139" s="203"/>
      <c r="N139" s="204"/>
      <c r="O139" s="204"/>
      <c r="P139" s="204"/>
      <c r="Q139" s="204"/>
      <c r="R139" s="204"/>
      <c r="S139" s="204"/>
      <c r="T139" s="205"/>
      <c r="AT139" s="206" t="s">
        <v>135</v>
      </c>
      <c r="AU139" s="206" t="s">
        <v>79</v>
      </c>
      <c r="AV139" s="13" t="s">
        <v>79</v>
      </c>
      <c r="AW139" s="13" t="s">
        <v>31</v>
      </c>
      <c r="AX139" s="13" t="s">
        <v>69</v>
      </c>
      <c r="AY139" s="206" t="s">
        <v>118</v>
      </c>
    </row>
    <row r="140" spans="1:65" s="14" customFormat="1" ht="11.25">
      <c r="B140" s="207"/>
      <c r="C140" s="208"/>
      <c r="D140" s="189" t="s">
        <v>135</v>
      </c>
      <c r="E140" s="209" t="s">
        <v>19</v>
      </c>
      <c r="F140" s="210" t="s">
        <v>137</v>
      </c>
      <c r="G140" s="208"/>
      <c r="H140" s="211">
        <v>1</v>
      </c>
      <c r="I140" s="212"/>
      <c r="J140" s="208"/>
      <c r="K140" s="208"/>
      <c r="L140" s="213"/>
      <c r="M140" s="214"/>
      <c r="N140" s="215"/>
      <c r="O140" s="215"/>
      <c r="P140" s="215"/>
      <c r="Q140" s="215"/>
      <c r="R140" s="215"/>
      <c r="S140" s="215"/>
      <c r="T140" s="216"/>
      <c r="AT140" s="217" t="s">
        <v>135</v>
      </c>
      <c r="AU140" s="217" t="s">
        <v>79</v>
      </c>
      <c r="AV140" s="14" t="s">
        <v>129</v>
      </c>
      <c r="AW140" s="14" t="s">
        <v>31</v>
      </c>
      <c r="AX140" s="14" t="s">
        <v>77</v>
      </c>
      <c r="AY140" s="217" t="s">
        <v>118</v>
      </c>
    </row>
    <row r="141" spans="1:65" s="2" customFormat="1" ht="16.5" customHeight="1">
      <c r="A141" s="37"/>
      <c r="B141" s="38"/>
      <c r="C141" s="176" t="s">
        <v>119</v>
      </c>
      <c r="D141" s="176" t="s">
        <v>123</v>
      </c>
      <c r="E141" s="177" t="s">
        <v>194</v>
      </c>
      <c r="F141" s="178" t="s">
        <v>195</v>
      </c>
      <c r="G141" s="179" t="s">
        <v>196</v>
      </c>
      <c r="H141" s="180">
        <v>119.2</v>
      </c>
      <c r="I141" s="181"/>
      <c r="J141" s="182">
        <f>ROUND(I141*H141,2)</f>
        <v>0</v>
      </c>
      <c r="K141" s="178" t="s">
        <v>127</v>
      </c>
      <c r="L141" s="42"/>
      <c r="M141" s="183" t="s">
        <v>19</v>
      </c>
      <c r="N141" s="184" t="s">
        <v>40</v>
      </c>
      <c r="O141" s="67"/>
      <c r="P141" s="185">
        <f>O141*H141</f>
        <v>0</v>
      </c>
      <c r="Q141" s="185">
        <v>0</v>
      </c>
      <c r="R141" s="185">
        <f>Q141*H141</f>
        <v>0</v>
      </c>
      <c r="S141" s="185">
        <v>1.5E-3</v>
      </c>
      <c r="T141" s="186">
        <f>S141*H141</f>
        <v>0.17880000000000001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190</v>
      </c>
      <c r="AT141" s="187" t="s">
        <v>123</v>
      </c>
      <c r="AU141" s="187" t="s">
        <v>79</v>
      </c>
      <c r="AY141" s="20" t="s">
        <v>118</v>
      </c>
      <c r="BE141" s="188">
        <f>IF(N141="základní",J141,0)</f>
        <v>0</v>
      </c>
      <c r="BF141" s="188">
        <f>IF(N141="snížená",J141,0)</f>
        <v>0</v>
      </c>
      <c r="BG141" s="188">
        <f>IF(N141="zákl. přenesená",J141,0)</f>
        <v>0</v>
      </c>
      <c r="BH141" s="188">
        <f>IF(N141="sníž. přenesená",J141,0)</f>
        <v>0</v>
      </c>
      <c r="BI141" s="188">
        <f>IF(N141="nulová",J141,0)</f>
        <v>0</v>
      </c>
      <c r="BJ141" s="20" t="s">
        <v>77</v>
      </c>
      <c r="BK141" s="188">
        <f>ROUND(I141*H141,2)</f>
        <v>0</v>
      </c>
      <c r="BL141" s="20" t="s">
        <v>190</v>
      </c>
      <c r="BM141" s="187" t="s">
        <v>197</v>
      </c>
    </row>
    <row r="142" spans="1:65" s="2" customFormat="1" ht="11.25">
      <c r="A142" s="37"/>
      <c r="B142" s="38"/>
      <c r="C142" s="39"/>
      <c r="D142" s="189" t="s">
        <v>131</v>
      </c>
      <c r="E142" s="39"/>
      <c r="F142" s="190" t="s">
        <v>198</v>
      </c>
      <c r="G142" s="39"/>
      <c r="H142" s="39"/>
      <c r="I142" s="191"/>
      <c r="J142" s="39"/>
      <c r="K142" s="39"/>
      <c r="L142" s="42"/>
      <c r="M142" s="192"/>
      <c r="N142" s="193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131</v>
      </c>
      <c r="AU142" s="20" t="s">
        <v>79</v>
      </c>
    </row>
    <row r="143" spans="1:65" s="2" customFormat="1" ht="11.25">
      <c r="A143" s="37"/>
      <c r="B143" s="38"/>
      <c r="C143" s="39"/>
      <c r="D143" s="194" t="s">
        <v>133</v>
      </c>
      <c r="E143" s="39"/>
      <c r="F143" s="195" t="s">
        <v>199</v>
      </c>
      <c r="G143" s="39"/>
      <c r="H143" s="39"/>
      <c r="I143" s="191"/>
      <c r="J143" s="39"/>
      <c r="K143" s="39"/>
      <c r="L143" s="42"/>
      <c r="M143" s="192"/>
      <c r="N143" s="193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133</v>
      </c>
      <c r="AU143" s="20" t="s">
        <v>79</v>
      </c>
    </row>
    <row r="144" spans="1:65" s="13" customFormat="1" ht="11.25">
      <c r="B144" s="196"/>
      <c r="C144" s="197"/>
      <c r="D144" s="189" t="s">
        <v>135</v>
      </c>
      <c r="E144" s="198" t="s">
        <v>19</v>
      </c>
      <c r="F144" s="199" t="s">
        <v>200</v>
      </c>
      <c r="G144" s="197"/>
      <c r="H144" s="200">
        <v>119.2</v>
      </c>
      <c r="I144" s="201"/>
      <c r="J144" s="197"/>
      <c r="K144" s="197"/>
      <c r="L144" s="202"/>
      <c r="M144" s="203"/>
      <c r="N144" s="204"/>
      <c r="O144" s="204"/>
      <c r="P144" s="204"/>
      <c r="Q144" s="204"/>
      <c r="R144" s="204"/>
      <c r="S144" s="204"/>
      <c r="T144" s="205"/>
      <c r="AT144" s="206" t="s">
        <v>135</v>
      </c>
      <c r="AU144" s="206" t="s">
        <v>79</v>
      </c>
      <c r="AV144" s="13" t="s">
        <v>79</v>
      </c>
      <c r="AW144" s="13" t="s">
        <v>31</v>
      </c>
      <c r="AX144" s="13" t="s">
        <v>69</v>
      </c>
      <c r="AY144" s="206" t="s">
        <v>118</v>
      </c>
    </row>
    <row r="145" spans="1:65" s="14" customFormat="1" ht="11.25">
      <c r="B145" s="207"/>
      <c r="C145" s="208"/>
      <c r="D145" s="189" t="s">
        <v>135</v>
      </c>
      <c r="E145" s="209" t="s">
        <v>19</v>
      </c>
      <c r="F145" s="210" t="s">
        <v>137</v>
      </c>
      <c r="G145" s="208"/>
      <c r="H145" s="211">
        <v>119.2</v>
      </c>
      <c r="I145" s="212"/>
      <c r="J145" s="208"/>
      <c r="K145" s="208"/>
      <c r="L145" s="213"/>
      <c r="M145" s="214"/>
      <c r="N145" s="215"/>
      <c r="O145" s="215"/>
      <c r="P145" s="215"/>
      <c r="Q145" s="215"/>
      <c r="R145" s="215"/>
      <c r="S145" s="215"/>
      <c r="T145" s="216"/>
      <c r="AT145" s="217" t="s">
        <v>135</v>
      </c>
      <c r="AU145" s="217" t="s">
        <v>79</v>
      </c>
      <c r="AV145" s="14" t="s">
        <v>129</v>
      </c>
      <c r="AW145" s="14" t="s">
        <v>31</v>
      </c>
      <c r="AX145" s="14" t="s">
        <v>69</v>
      </c>
      <c r="AY145" s="217" t="s">
        <v>118</v>
      </c>
    </row>
    <row r="146" spans="1:65" s="15" customFormat="1" ht="11.25">
      <c r="B146" s="218"/>
      <c r="C146" s="219"/>
      <c r="D146" s="189" t="s">
        <v>135</v>
      </c>
      <c r="E146" s="220" t="s">
        <v>19</v>
      </c>
      <c r="F146" s="221" t="s">
        <v>160</v>
      </c>
      <c r="G146" s="219"/>
      <c r="H146" s="222">
        <v>119.2</v>
      </c>
      <c r="I146" s="223"/>
      <c r="J146" s="219"/>
      <c r="K146" s="219"/>
      <c r="L146" s="224"/>
      <c r="M146" s="225"/>
      <c r="N146" s="226"/>
      <c r="O146" s="226"/>
      <c r="P146" s="226"/>
      <c r="Q146" s="226"/>
      <c r="R146" s="226"/>
      <c r="S146" s="226"/>
      <c r="T146" s="227"/>
      <c r="AT146" s="228" t="s">
        <v>135</v>
      </c>
      <c r="AU146" s="228" t="s">
        <v>79</v>
      </c>
      <c r="AV146" s="15" t="s">
        <v>128</v>
      </c>
      <c r="AW146" s="15" t="s">
        <v>31</v>
      </c>
      <c r="AX146" s="15" t="s">
        <v>77</v>
      </c>
      <c r="AY146" s="228" t="s">
        <v>118</v>
      </c>
    </row>
    <row r="147" spans="1:65" s="2" customFormat="1" ht="16.5" customHeight="1">
      <c r="A147" s="37"/>
      <c r="B147" s="38"/>
      <c r="C147" s="176" t="s">
        <v>201</v>
      </c>
      <c r="D147" s="176" t="s">
        <v>123</v>
      </c>
      <c r="E147" s="177" t="s">
        <v>202</v>
      </c>
      <c r="F147" s="178" t="s">
        <v>203</v>
      </c>
      <c r="G147" s="179" t="s">
        <v>204</v>
      </c>
      <c r="H147" s="180">
        <v>60</v>
      </c>
      <c r="I147" s="181"/>
      <c r="J147" s="182">
        <f>ROUND(I147*H147,2)</f>
        <v>0</v>
      </c>
      <c r="K147" s="178" t="s">
        <v>127</v>
      </c>
      <c r="L147" s="42"/>
      <c r="M147" s="183" t="s">
        <v>19</v>
      </c>
      <c r="N147" s="184" t="s">
        <v>40</v>
      </c>
      <c r="O147" s="67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190</v>
      </c>
      <c r="AT147" s="187" t="s">
        <v>123</v>
      </c>
      <c r="AU147" s="187" t="s">
        <v>79</v>
      </c>
      <c r="AY147" s="20" t="s">
        <v>118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20" t="s">
        <v>77</v>
      </c>
      <c r="BK147" s="188">
        <f>ROUND(I147*H147,2)</f>
        <v>0</v>
      </c>
      <c r="BL147" s="20" t="s">
        <v>190</v>
      </c>
      <c r="BM147" s="187" t="s">
        <v>205</v>
      </c>
    </row>
    <row r="148" spans="1:65" s="2" customFormat="1" ht="11.25">
      <c r="A148" s="37"/>
      <c r="B148" s="38"/>
      <c r="C148" s="39"/>
      <c r="D148" s="189" t="s">
        <v>131</v>
      </c>
      <c r="E148" s="39"/>
      <c r="F148" s="190" t="s">
        <v>206</v>
      </c>
      <c r="G148" s="39"/>
      <c r="H148" s="39"/>
      <c r="I148" s="191"/>
      <c r="J148" s="39"/>
      <c r="K148" s="39"/>
      <c r="L148" s="42"/>
      <c r="M148" s="192"/>
      <c r="N148" s="193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131</v>
      </c>
      <c r="AU148" s="20" t="s">
        <v>79</v>
      </c>
    </row>
    <row r="149" spans="1:65" s="2" customFormat="1" ht="11.25">
      <c r="A149" s="37"/>
      <c r="B149" s="38"/>
      <c r="C149" s="39"/>
      <c r="D149" s="194" t="s">
        <v>133</v>
      </c>
      <c r="E149" s="39"/>
      <c r="F149" s="195" t="s">
        <v>207</v>
      </c>
      <c r="G149" s="39"/>
      <c r="H149" s="39"/>
      <c r="I149" s="191"/>
      <c r="J149" s="39"/>
      <c r="K149" s="39"/>
      <c r="L149" s="42"/>
      <c r="M149" s="192"/>
      <c r="N149" s="193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133</v>
      </c>
      <c r="AU149" s="20" t="s">
        <v>79</v>
      </c>
    </row>
    <row r="150" spans="1:65" s="13" customFormat="1" ht="11.25">
      <c r="B150" s="196"/>
      <c r="C150" s="197"/>
      <c r="D150" s="189" t="s">
        <v>135</v>
      </c>
      <c r="E150" s="198" t="s">
        <v>19</v>
      </c>
      <c r="F150" s="199" t="s">
        <v>208</v>
      </c>
      <c r="G150" s="197"/>
      <c r="H150" s="200">
        <v>60</v>
      </c>
      <c r="I150" s="201"/>
      <c r="J150" s="197"/>
      <c r="K150" s="197"/>
      <c r="L150" s="202"/>
      <c r="M150" s="203"/>
      <c r="N150" s="204"/>
      <c r="O150" s="204"/>
      <c r="P150" s="204"/>
      <c r="Q150" s="204"/>
      <c r="R150" s="204"/>
      <c r="S150" s="204"/>
      <c r="T150" s="205"/>
      <c r="AT150" s="206" t="s">
        <v>135</v>
      </c>
      <c r="AU150" s="206" t="s">
        <v>79</v>
      </c>
      <c r="AV150" s="13" t="s">
        <v>79</v>
      </c>
      <c r="AW150" s="13" t="s">
        <v>31</v>
      </c>
      <c r="AX150" s="13" t="s">
        <v>69</v>
      </c>
      <c r="AY150" s="206" t="s">
        <v>118</v>
      </c>
    </row>
    <row r="151" spans="1:65" s="14" customFormat="1" ht="11.25">
      <c r="B151" s="207"/>
      <c r="C151" s="208"/>
      <c r="D151" s="189" t="s">
        <v>135</v>
      </c>
      <c r="E151" s="209" t="s">
        <v>19</v>
      </c>
      <c r="F151" s="210" t="s">
        <v>137</v>
      </c>
      <c r="G151" s="208"/>
      <c r="H151" s="211">
        <v>60</v>
      </c>
      <c r="I151" s="212"/>
      <c r="J151" s="208"/>
      <c r="K151" s="208"/>
      <c r="L151" s="213"/>
      <c r="M151" s="214"/>
      <c r="N151" s="215"/>
      <c r="O151" s="215"/>
      <c r="P151" s="215"/>
      <c r="Q151" s="215"/>
      <c r="R151" s="215"/>
      <c r="S151" s="215"/>
      <c r="T151" s="216"/>
      <c r="AT151" s="217" t="s">
        <v>135</v>
      </c>
      <c r="AU151" s="217" t="s">
        <v>79</v>
      </c>
      <c r="AV151" s="14" t="s">
        <v>129</v>
      </c>
      <c r="AW151" s="14" t="s">
        <v>31</v>
      </c>
      <c r="AX151" s="14" t="s">
        <v>77</v>
      </c>
      <c r="AY151" s="217" t="s">
        <v>118</v>
      </c>
    </row>
    <row r="152" spans="1:65" s="2" customFormat="1" ht="24.2" customHeight="1">
      <c r="A152" s="37"/>
      <c r="B152" s="38"/>
      <c r="C152" s="239" t="s">
        <v>209</v>
      </c>
      <c r="D152" s="239" t="s">
        <v>210</v>
      </c>
      <c r="E152" s="240" t="s">
        <v>211</v>
      </c>
      <c r="F152" s="241" t="s">
        <v>212</v>
      </c>
      <c r="G152" s="242" t="s">
        <v>204</v>
      </c>
      <c r="H152" s="243">
        <v>69.930000000000007</v>
      </c>
      <c r="I152" s="244"/>
      <c r="J152" s="245">
        <f>ROUND(I152*H152,2)</f>
        <v>0</v>
      </c>
      <c r="K152" s="241" t="s">
        <v>127</v>
      </c>
      <c r="L152" s="246"/>
      <c r="M152" s="247" t="s">
        <v>19</v>
      </c>
      <c r="N152" s="248" t="s">
        <v>40</v>
      </c>
      <c r="O152" s="67"/>
      <c r="P152" s="185">
        <f>O152*H152</f>
        <v>0</v>
      </c>
      <c r="Q152" s="185">
        <v>4.0000000000000001E-3</v>
      </c>
      <c r="R152" s="185">
        <f>Q152*H152</f>
        <v>0.27972000000000002</v>
      </c>
      <c r="S152" s="185">
        <v>0</v>
      </c>
      <c r="T152" s="18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213</v>
      </c>
      <c r="AT152" s="187" t="s">
        <v>210</v>
      </c>
      <c r="AU152" s="187" t="s">
        <v>79</v>
      </c>
      <c r="AY152" s="20" t="s">
        <v>118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20" t="s">
        <v>77</v>
      </c>
      <c r="BK152" s="188">
        <f>ROUND(I152*H152,2)</f>
        <v>0</v>
      </c>
      <c r="BL152" s="20" t="s">
        <v>190</v>
      </c>
      <c r="BM152" s="187" t="s">
        <v>214</v>
      </c>
    </row>
    <row r="153" spans="1:65" s="2" customFormat="1" ht="19.5">
      <c r="A153" s="37"/>
      <c r="B153" s="38"/>
      <c r="C153" s="39"/>
      <c r="D153" s="189" t="s">
        <v>131</v>
      </c>
      <c r="E153" s="39"/>
      <c r="F153" s="190" t="s">
        <v>212</v>
      </c>
      <c r="G153" s="39"/>
      <c r="H153" s="39"/>
      <c r="I153" s="191"/>
      <c r="J153" s="39"/>
      <c r="K153" s="39"/>
      <c r="L153" s="42"/>
      <c r="M153" s="192"/>
      <c r="N153" s="193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131</v>
      </c>
      <c r="AU153" s="20" t="s">
        <v>79</v>
      </c>
    </row>
    <row r="154" spans="1:65" s="13" customFormat="1" ht="11.25">
      <c r="B154" s="196"/>
      <c r="C154" s="197"/>
      <c r="D154" s="189" t="s">
        <v>135</v>
      </c>
      <c r="E154" s="198" t="s">
        <v>19</v>
      </c>
      <c r="F154" s="199" t="s">
        <v>215</v>
      </c>
      <c r="G154" s="197"/>
      <c r="H154" s="200">
        <v>69.930000000000007</v>
      </c>
      <c r="I154" s="201"/>
      <c r="J154" s="197"/>
      <c r="K154" s="197"/>
      <c r="L154" s="202"/>
      <c r="M154" s="203"/>
      <c r="N154" s="204"/>
      <c r="O154" s="204"/>
      <c r="P154" s="204"/>
      <c r="Q154" s="204"/>
      <c r="R154" s="204"/>
      <c r="S154" s="204"/>
      <c r="T154" s="205"/>
      <c r="AT154" s="206" t="s">
        <v>135</v>
      </c>
      <c r="AU154" s="206" t="s">
        <v>79</v>
      </c>
      <c r="AV154" s="13" t="s">
        <v>79</v>
      </c>
      <c r="AW154" s="13" t="s">
        <v>31</v>
      </c>
      <c r="AX154" s="13" t="s">
        <v>77</v>
      </c>
      <c r="AY154" s="206" t="s">
        <v>118</v>
      </c>
    </row>
    <row r="155" spans="1:65" s="2" customFormat="1" ht="16.5" customHeight="1">
      <c r="A155" s="37"/>
      <c r="B155" s="38"/>
      <c r="C155" s="176" t="s">
        <v>8</v>
      </c>
      <c r="D155" s="176" t="s">
        <v>123</v>
      </c>
      <c r="E155" s="177" t="s">
        <v>216</v>
      </c>
      <c r="F155" s="178" t="s">
        <v>217</v>
      </c>
      <c r="G155" s="179" t="s">
        <v>204</v>
      </c>
      <c r="H155" s="180">
        <v>880</v>
      </c>
      <c r="I155" s="181"/>
      <c r="J155" s="182">
        <f>ROUND(I155*H155,2)</f>
        <v>0</v>
      </c>
      <c r="K155" s="178" t="s">
        <v>127</v>
      </c>
      <c r="L155" s="42"/>
      <c r="M155" s="183" t="s">
        <v>19</v>
      </c>
      <c r="N155" s="184" t="s">
        <v>40</v>
      </c>
      <c r="O155" s="67"/>
      <c r="P155" s="185">
        <f>O155*H155</f>
        <v>0</v>
      </c>
      <c r="Q155" s="185">
        <v>0</v>
      </c>
      <c r="R155" s="185">
        <f>Q155*H155</f>
        <v>0</v>
      </c>
      <c r="S155" s="185">
        <v>5.4999999999999997E-3</v>
      </c>
      <c r="T155" s="186">
        <f>S155*H155</f>
        <v>4.84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190</v>
      </c>
      <c r="AT155" s="187" t="s">
        <v>123</v>
      </c>
      <c r="AU155" s="187" t="s">
        <v>79</v>
      </c>
      <c r="AY155" s="20" t="s">
        <v>118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20" t="s">
        <v>77</v>
      </c>
      <c r="BK155" s="188">
        <f>ROUND(I155*H155,2)</f>
        <v>0</v>
      </c>
      <c r="BL155" s="20" t="s">
        <v>190</v>
      </c>
      <c r="BM155" s="187" t="s">
        <v>218</v>
      </c>
    </row>
    <row r="156" spans="1:65" s="2" customFormat="1" ht="11.25">
      <c r="A156" s="37"/>
      <c r="B156" s="38"/>
      <c r="C156" s="39"/>
      <c r="D156" s="189" t="s">
        <v>131</v>
      </c>
      <c r="E156" s="39"/>
      <c r="F156" s="190" t="s">
        <v>219</v>
      </c>
      <c r="G156" s="39"/>
      <c r="H156" s="39"/>
      <c r="I156" s="191"/>
      <c r="J156" s="39"/>
      <c r="K156" s="39"/>
      <c r="L156" s="42"/>
      <c r="M156" s="192"/>
      <c r="N156" s="193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131</v>
      </c>
      <c r="AU156" s="20" t="s">
        <v>79</v>
      </c>
    </row>
    <row r="157" spans="1:65" s="2" customFormat="1" ht="11.25">
      <c r="A157" s="37"/>
      <c r="B157" s="38"/>
      <c r="C157" s="39"/>
      <c r="D157" s="194" t="s">
        <v>133</v>
      </c>
      <c r="E157" s="39"/>
      <c r="F157" s="195" t="s">
        <v>220</v>
      </c>
      <c r="G157" s="39"/>
      <c r="H157" s="39"/>
      <c r="I157" s="191"/>
      <c r="J157" s="39"/>
      <c r="K157" s="39"/>
      <c r="L157" s="42"/>
      <c r="M157" s="192"/>
      <c r="N157" s="193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133</v>
      </c>
      <c r="AU157" s="20" t="s">
        <v>79</v>
      </c>
    </row>
    <row r="158" spans="1:65" s="16" customFormat="1" ht="11.25">
      <c r="B158" s="229"/>
      <c r="C158" s="230"/>
      <c r="D158" s="189" t="s">
        <v>135</v>
      </c>
      <c r="E158" s="231" t="s">
        <v>19</v>
      </c>
      <c r="F158" s="232" t="s">
        <v>221</v>
      </c>
      <c r="G158" s="230"/>
      <c r="H158" s="231" t="s">
        <v>19</v>
      </c>
      <c r="I158" s="233"/>
      <c r="J158" s="230"/>
      <c r="K158" s="230"/>
      <c r="L158" s="234"/>
      <c r="M158" s="235"/>
      <c r="N158" s="236"/>
      <c r="O158" s="236"/>
      <c r="P158" s="236"/>
      <c r="Q158" s="236"/>
      <c r="R158" s="236"/>
      <c r="S158" s="236"/>
      <c r="T158" s="237"/>
      <c r="AT158" s="238" t="s">
        <v>135</v>
      </c>
      <c r="AU158" s="238" t="s">
        <v>79</v>
      </c>
      <c r="AV158" s="16" t="s">
        <v>77</v>
      </c>
      <c r="AW158" s="16" t="s">
        <v>31</v>
      </c>
      <c r="AX158" s="16" t="s">
        <v>69</v>
      </c>
      <c r="AY158" s="238" t="s">
        <v>118</v>
      </c>
    </row>
    <row r="159" spans="1:65" s="13" customFormat="1" ht="11.25">
      <c r="B159" s="196"/>
      <c r="C159" s="197"/>
      <c r="D159" s="189" t="s">
        <v>135</v>
      </c>
      <c r="E159" s="198" t="s">
        <v>19</v>
      </c>
      <c r="F159" s="199" t="s">
        <v>222</v>
      </c>
      <c r="G159" s="197"/>
      <c r="H159" s="200">
        <v>820</v>
      </c>
      <c r="I159" s="201"/>
      <c r="J159" s="197"/>
      <c r="K159" s="197"/>
      <c r="L159" s="202"/>
      <c r="M159" s="203"/>
      <c r="N159" s="204"/>
      <c r="O159" s="204"/>
      <c r="P159" s="204"/>
      <c r="Q159" s="204"/>
      <c r="R159" s="204"/>
      <c r="S159" s="204"/>
      <c r="T159" s="205"/>
      <c r="AT159" s="206" t="s">
        <v>135</v>
      </c>
      <c r="AU159" s="206" t="s">
        <v>79</v>
      </c>
      <c r="AV159" s="13" t="s">
        <v>79</v>
      </c>
      <c r="AW159" s="13" t="s">
        <v>31</v>
      </c>
      <c r="AX159" s="13" t="s">
        <v>69</v>
      </c>
      <c r="AY159" s="206" t="s">
        <v>118</v>
      </c>
    </row>
    <row r="160" spans="1:65" s="14" customFormat="1" ht="11.25">
      <c r="B160" s="207"/>
      <c r="C160" s="208"/>
      <c r="D160" s="189" t="s">
        <v>135</v>
      </c>
      <c r="E160" s="209" t="s">
        <v>19</v>
      </c>
      <c r="F160" s="210" t="s">
        <v>137</v>
      </c>
      <c r="G160" s="208"/>
      <c r="H160" s="211">
        <v>820</v>
      </c>
      <c r="I160" s="212"/>
      <c r="J160" s="208"/>
      <c r="K160" s="208"/>
      <c r="L160" s="213"/>
      <c r="M160" s="214"/>
      <c r="N160" s="215"/>
      <c r="O160" s="215"/>
      <c r="P160" s="215"/>
      <c r="Q160" s="215"/>
      <c r="R160" s="215"/>
      <c r="S160" s="215"/>
      <c r="T160" s="216"/>
      <c r="AT160" s="217" t="s">
        <v>135</v>
      </c>
      <c r="AU160" s="217" t="s">
        <v>79</v>
      </c>
      <c r="AV160" s="14" t="s">
        <v>129</v>
      </c>
      <c r="AW160" s="14" t="s">
        <v>31</v>
      </c>
      <c r="AX160" s="14" t="s">
        <v>69</v>
      </c>
      <c r="AY160" s="217" t="s">
        <v>118</v>
      </c>
    </row>
    <row r="161" spans="1:65" s="13" customFormat="1" ht="11.25">
      <c r="B161" s="196"/>
      <c r="C161" s="197"/>
      <c r="D161" s="189" t="s">
        <v>135</v>
      </c>
      <c r="E161" s="198" t="s">
        <v>19</v>
      </c>
      <c r="F161" s="199" t="s">
        <v>208</v>
      </c>
      <c r="G161" s="197"/>
      <c r="H161" s="200">
        <v>60</v>
      </c>
      <c r="I161" s="201"/>
      <c r="J161" s="197"/>
      <c r="K161" s="197"/>
      <c r="L161" s="202"/>
      <c r="M161" s="203"/>
      <c r="N161" s="204"/>
      <c r="O161" s="204"/>
      <c r="P161" s="204"/>
      <c r="Q161" s="204"/>
      <c r="R161" s="204"/>
      <c r="S161" s="204"/>
      <c r="T161" s="205"/>
      <c r="AT161" s="206" t="s">
        <v>135</v>
      </c>
      <c r="AU161" s="206" t="s">
        <v>79</v>
      </c>
      <c r="AV161" s="13" t="s">
        <v>79</v>
      </c>
      <c r="AW161" s="13" t="s">
        <v>31</v>
      </c>
      <c r="AX161" s="13" t="s">
        <v>69</v>
      </c>
      <c r="AY161" s="206" t="s">
        <v>118</v>
      </c>
    </row>
    <row r="162" spans="1:65" s="14" customFormat="1" ht="11.25">
      <c r="B162" s="207"/>
      <c r="C162" s="208"/>
      <c r="D162" s="189" t="s">
        <v>135</v>
      </c>
      <c r="E162" s="209" t="s">
        <v>19</v>
      </c>
      <c r="F162" s="210" t="s">
        <v>137</v>
      </c>
      <c r="G162" s="208"/>
      <c r="H162" s="211">
        <v>60</v>
      </c>
      <c r="I162" s="212"/>
      <c r="J162" s="208"/>
      <c r="K162" s="208"/>
      <c r="L162" s="213"/>
      <c r="M162" s="214"/>
      <c r="N162" s="215"/>
      <c r="O162" s="215"/>
      <c r="P162" s="215"/>
      <c r="Q162" s="215"/>
      <c r="R162" s="215"/>
      <c r="S162" s="215"/>
      <c r="T162" s="216"/>
      <c r="AT162" s="217" t="s">
        <v>135</v>
      </c>
      <c r="AU162" s="217" t="s">
        <v>79</v>
      </c>
      <c r="AV162" s="14" t="s">
        <v>129</v>
      </c>
      <c r="AW162" s="14" t="s">
        <v>31</v>
      </c>
      <c r="AX162" s="14" t="s">
        <v>69</v>
      </c>
      <c r="AY162" s="217" t="s">
        <v>118</v>
      </c>
    </row>
    <row r="163" spans="1:65" s="15" customFormat="1" ht="11.25">
      <c r="B163" s="218"/>
      <c r="C163" s="219"/>
      <c r="D163" s="189" t="s">
        <v>135</v>
      </c>
      <c r="E163" s="220" t="s">
        <v>19</v>
      </c>
      <c r="F163" s="221" t="s">
        <v>160</v>
      </c>
      <c r="G163" s="219"/>
      <c r="H163" s="222">
        <v>880</v>
      </c>
      <c r="I163" s="223"/>
      <c r="J163" s="219"/>
      <c r="K163" s="219"/>
      <c r="L163" s="224"/>
      <c r="M163" s="225"/>
      <c r="N163" s="226"/>
      <c r="O163" s="226"/>
      <c r="P163" s="226"/>
      <c r="Q163" s="226"/>
      <c r="R163" s="226"/>
      <c r="S163" s="226"/>
      <c r="T163" s="227"/>
      <c r="AT163" s="228" t="s">
        <v>135</v>
      </c>
      <c r="AU163" s="228" t="s">
        <v>79</v>
      </c>
      <c r="AV163" s="15" t="s">
        <v>128</v>
      </c>
      <c r="AW163" s="15" t="s">
        <v>31</v>
      </c>
      <c r="AX163" s="15" t="s">
        <v>77</v>
      </c>
      <c r="AY163" s="228" t="s">
        <v>118</v>
      </c>
    </row>
    <row r="164" spans="1:65" s="2" customFormat="1" ht="16.5" customHeight="1">
      <c r="A164" s="37"/>
      <c r="B164" s="38"/>
      <c r="C164" s="176" t="s">
        <v>223</v>
      </c>
      <c r="D164" s="176" t="s">
        <v>123</v>
      </c>
      <c r="E164" s="177" t="s">
        <v>224</v>
      </c>
      <c r="F164" s="178" t="s">
        <v>225</v>
      </c>
      <c r="G164" s="179" t="s">
        <v>196</v>
      </c>
      <c r="H164" s="180">
        <v>640</v>
      </c>
      <c r="I164" s="181"/>
      <c r="J164" s="182">
        <f>ROUND(I164*H164,2)</f>
        <v>0</v>
      </c>
      <c r="K164" s="178" t="s">
        <v>127</v>
      </c>
      <c r="L164" s="42"/>
      <c r="M164" s="183" t="s">
        <v>19</v>
      </c>
      <c r="N164" s="184" t="s">
        <v>40</v>
      </c>
      <c r="O164" s="67"/>
      <c r="P164" s="185">
        <f>O164*H164</f>
        <v>0</v>
      </c>
      <c r="Q164" s="185">
        <v>0</v>
      </c>
      <c r="R164" s="185">
        <f>Q164*H164</f>
        <v>0</v>
      </c>
      <c r="S164" s="185">
        <v>0</v>
      </c>
      <c r="T164" s="18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7" t="s">
        <v>190</v>
      </c>
      <c r="AT164" s="187" t="s">
        <v>123</v>
      </c>
      <c r="AU164" s="187" t="s">
        <v>79</v>
      </c>
      <c r="AY164" s="20" t="s">
        <v>118</v>
      </c>
      <c r="BE164" s="188">
        <f>IF(N164="základní",J164,0)</f>
        <v>0</v>
      </c>
      <c r="BF164" s="188">
        <f>IF(N164="snížená",J164,0)</f>
        <v>0</v>
      </c>
      <c r="BG164" s="188">
        <f>IF(N164="zákl. přenesená",J164,0)</f>
        <v>0</v>
      </c>
      <c r="BH164" s="188">
        <f>IF(N164="sníž. přenesená",J164,0)</f>
        <v>0</v>
      </c>
      <c r="BI164" s="188">
        <f>IF(N164="nulová",J164,0)</f>
        <v>0</v>
      </c>
      <c r="BJ164" s="20" t="s">
        <v>77</v>
      </c>
      <c r="BK164" s="188">
        <f>ROUND(I164*H164,2)</f>
        <v>0</v>
      </c>
      <c r="BL164" s="20" t="s">
        <v>190</v>
      </c>
      <c r="BM164" s="187" t="s">
        <v>226</v>
      </c>
    </row>
    <row r="165" spans="1:65" s="2" customFormat="1" ht="19.5">
      <c r="A165" s="37"/>
      <c r="B165" s="38"/>
      <c r="C165" s="39"/>
      <c r="D165" s="189" t="s">
        <v>131</v>
      </c>
      <c r="E165" s="39"/>
      <c r="F165" s="190" t="s">
        <v>227</v>
      </c>
      <c r="G165" s="39"/>
      <c r="H165" s="39"/>
      <c r="I165" s="191"/>
      <c r="J165" s="39"/>
      <c r="K165" s="39"/>
      <c r="L165" s="42"/>
      <c r="M165" s="192"/>
      <c r="N165" s="193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131</v>
      </c>
      <c r="AU165" s="20" t="s">
        <v>79</v>
      </c>
    </row>
    <row r="166" spans="1:65" s="2" customFormat="1" ht="11.25">
      <c r="A166" s="37"/>
      <c r="B166" s="38"/>
      <c r="C166" s="39"/>
      <c r="D166" s="194" t="s">
        <v>133</v>
      </c>
      <c r="E166" s="39"/>
      <c r="F166" s="195" t="s">
        <v>228</v>
      </c>
      <c r="G166" s="39"/>
      <c r="H166" s="39"/>
      <c r="I166" s="191"/>
      <c r="J166" s="39"/>
      <c r="K166" s="39"/>
      <c r="L166" s="42"/>
      <c r="M166" s="192"/>
      <c r="N166" s="193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133</v>
      </c>
      <c r="AU166" s="20" t="s">
        <v>79</v>
      </c>
    </row>
    <row r="167" spans="1:65" s="13" customFormat="1" ht="11.25">
      <c r="B167" s="196"/>
      <c r="C167" s="197"/>
      <c r="D167" s="189" t="s">
        <v>135</v>
      </c>
      <c r="E167" s="198" t="s">
        <v>19</v>
      </c>
      <c r="F167" s="199" t="s">
        <v>229</v>
      </c>
      <c r="G167" s="197"/>
      <c r="H167" s="200">
        <v>632</v>
      </c>
      <c r="I167" s="201"/>
      <c r="J167" s="197"/>
      <c r="K167" s="197"/>
      <c r="L167" s="202"/>
      <c r="M167" s="203"/>
      <c r="N167" s="204"/>
      <c r="O167" s="204"/>
      <c r="P167" s="204"/>
      <c r="Q167" s="204"/>
      <c r="R167" s="204"/>
      <c r="S167" s="204"/>
      <c r="T167" s="205"/>
      <c r="AT167" s="206" t="s">
        <v>135</v>
      </c>
      <c r="AU167" s="206" t="s">
        <v>79</v>
      </c>
      <c r="AV167" s="13" t="s">
        <v>79</v>
      </c>
      <c r="AW167" s="13" t="s">
        <v>31</v>
      </c>
      <c r="AX167" s="13" t="s">
        <v>69</v>
      </c>
      <c r="AY167" s="206" t="s">
        <v>118</v>
      </c>
    </row>
    <row r="168" spans="1:65" s="14" customFormat="1" ht="11.25">
      <c r="B168" s="207"/>
      <c r="C168" s="208"/>
      <c r="D168" s="189" t="s">
        <v>135</v>
      </c>
      <c r="E168" s="209" t="s">
        <v>19</v>
      </c>
      <c r="F168" s="210" t="s">
        <v>137</v>
      </c>
      <c r="G168" s="208"/>
      <c r="H168" s="211">
        <v>632</v>
      </c>
      <c r="I168" s="212"/>
      <c r="J168" s="208"/>
      <c r="K168" s="208"/>
      <c r="L168" s="213"/>
      <c r="M168" s="214"/>
      <c r="N168" s="215"/>
      <c r="O168" s="215"/>
      <c r="P168" s="215"/>
      <c r="Q168" s="215"/>
      <c r="R168" s="215"/>
      <c r="S168" s="215"/>
      <c r="T168" s="216"/>
      <c r="AT168" s="217" t="s">
        <v>135</v>
      </c>
      <c r="AU168" s="217" t="s">
        <v>79</v>
      </c>
      <c r="AV168" s="14" t="s">
        <v>129</v>
      </c>
      <c r="AW168" s="14" t="s">
        <v>31</v>
      </c>
      <c r="AX168" s="14" t="s">
        <v>69</v>
      </c>
      <c r="AY168" s="217" t="s">
        <v>118</v>
      </c>
    </row>
    <row r="169" spans="1:65" s="13" customFormat="1" ht="11.25">
      <c r="B169" s="196"/>
      <c r="C169" s="197"/>
      <c r="D169" s="189" t="s">
        <v>135</v>
      </c>
      <c r="E169" s="198" t="s">
        <v>19</v>
      </c>
      <c r="F169" s="199" t="s">
        <v>230</v>
      </c>
      <c r="G169" s="197"/>
      <c r="H169" s="200">
        <v>8</v>
      </c>
      <c r="I169" s="201"/>
      <c r="J169" s="197"/>
      <c r="K169" s="197"/>
      <c r="L169" s="202"/>
      <c r="M169" s="203"/>
      <c r="N169" s="204"/>
      <c r="O169" s="204"/>
      <c r="P169" s="204"/>
      <c r="Q169" s="204"/>
      <c r="R169" s="204"/>
      <c r="S169" s="204"/>
      <c r="T169" s="205"/>
      <c r="AT169" s="206" t="s">
        <v>135</v>
      </c>
      <c r="AU169" s="206" t="s">
        <v>79</v>
      </c>
      <c r="AV169" s="13" t="s">
        <v>79</v>
      </c>
      <c r="AW169" s="13" t="s">
        <v>31</v>
      </c>
      <c r="AX169" s="13" t="s">
        <v>69</v>
      </c>
      <c r="AY169" s="206" t="s">
        <v>118</v>
      </c>
    </row>
    <row r="170" spans="1:65" s="14" customFormat="1" ht="11.25">
      <c r="B170" s="207"/>
      <c r="C170" s="208"/>
      <c r="D170" s="189" t="s">
        <v>135</v>
      </c>
      <c r="E170" s="209" t="s">
        <v>19</v>
      </c>
      <c r="F170" s="210" t="s">
        <v>137</v>
      </c>
      <c r="G170" s="208"/>
      <c r="H170" s="211">
        <v>8</v>
      </c>
      <c r="I170" s="212"/>
      <c r="J170" s="208"/>
      <c r="K170" s="208"/>
      <c r="L170" s="213"/>
      <c r="M170" s="214"/>
      <c r="N170" s="215"/>
      <c r="O170" s="215"/>
      <c r="P170" s="215"/>
      <c r="Q170" s="215"/>
      <c r="R170" s="215"/>
      <c r="S170" s="215"/>
      <c r="T170" s="216"/>
      <c r="AT170" s="217" t="s">
        <v>135</v>
      </c>
      <c r="AU170" s="217" t="s">
        <v>79</v>
      </c>
      <c r="AV170" s="14" t="s">
        <v>129</v>
      </c>
      <c r="AW170" s="14" t="s">
        <v>31</v>
      </c>
      <c r="AX170" s="14" t="s">
        <v>69</v>
      </c>
      <c r="AY170" s="217" t="s">
        <v>118</v>
      </c>
    </row>
    <row r="171" spans="1:65" s="15" customFormat="1" ht="11.25">
      <c r="B171" s="218"/>
      <c r="C171" s="219"/>
      <c r="D171" s="189" t="s">
        <v>135</v>
      </c>
      <c r="E171" s="220" t="s">
        <v>19</v>
      </c>
      <c r="F171" s="221" t="s">
        <v>160</v>
      </c>
      <c r="G171" s="219"/>
      <c r="H171" s="222">
        <v>640</v>
      </c>
      <c r="I171" s="223"/>
      <c r="J171" s="219"/>
      <c r="K171" s="219"/>
      <c r="L171" s="224"/>
      <c r="M171" s="225"/>
      <c r="N171" s="226"/>
      <c r="O171" s="226"/>
      <c r="P171" s="226"/>
      <c r="Q171" s="226"/>
      <c r="R171" s="226"/>
      <c r="S171" s="226"/>
      <c r="T171" s="227"/>
      <c r="AT171" s="228" t="s">
        <v>135</v>
      </c>
      <c r="AU171" s="228" t="s">
        <v>79</v>
      </c>
      <c r="AV171" s="15" t="s">
        <v>128</v>
      </c>
      <c r="AW171" s="15" t="s">
        <v>31</v>
      </c>
      <c r="AX171" s="15" t="s">
        <v>77</v>
      </c>
      <c r="AY171" s="228" t="s">
        <v>118</v>
      </c>
    </row>
    <row r="172" spans="1:65" s="2" customFormat="1" ht="16.5" customHeight="1">
      <c r="A172" s="37"/>
      <c r="B172" s="38"/>
      <c r="C172" s="239" t="s">
        <v>231</v>
      </c>
      <c r="D172" s="239" t="s">
        <v>210</v>
      </c>
      <c r="E172" s="240" t="s">
        <v>232</v>
      </c>
      <c r="F172" s="241" t="s">
        <v>233</v>
      </c>
      <c r="G172" s="242" t="s">
        <v>204</v>
      </c>
      <c r="H172" s="243">
        <v>70.400000000000006</v>
      </c>
      <c r="I172" s="244"/>
      <c r="J172" s="245">
        <f>ROUND(I172*H172,2)</f>
        <v>0</v>
      </c>
      <c r="K172" s="241" t="s">
        <v>127</v>
      </c>
      <c r="L172" s="246"/>
      <c r="M172" s="247" t="s">
        <v>19</v>
      </c>
      <c r="N172" s="248" t="s">
        <v>40</v>
      </c>
      <c r="O172" s="67"/>
      <c r="P172" s="185">
        <f>O172*H172</f>
        <v>0</v>
      </c>
      <c r="Q172" s="185">
        <v>2.5400000000000002E-3</v>
      </c>
      <c r="R172" s="185">
        <f>Q172*H172</f>
        <v>0.17881600000000003</v>
      </c>
      <c r="S172" s="185">
        <v>0</v>
      </c>
      <c r="T172" s="186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7" t="s">
        <v>213</v>
      </c>
      <c r="AT172" s="187" t="s">
        <v>210</v>
      </c>
      <c r="AU172" s="187" t="s">
        <v>79</v>
      </c>
      <c r="AY172" s="20" t="s">
        <v>118</v>
      </c>
      <c r="BE172" s="188">
        <f>IF(N172="základní",J172,0)</f>
        <v>0</v>
      </c>
      <c r="BF172" s="188">
        <f>IF(N172="snížená",J172,0)</f>
        <v>0</v>
      </c>
      <c r="BG172" s="188">
        <f>IF(N172="zákl. přenesená",J172,0)</f>
        <v>0</v>
      </c>
      <c r="BH172" s="188">
        <f>IF(N172="sníž. přenesená",J172,0)</f>
        <v>0</v>
      </c>
      <c r="BI172" s="188">
        <f>IF(N172="nulová",J172,0)</f>
        <v>0</v>
      </c>
      <c r="BJ172" s="20" t="s">
        <v>77</v>
      </c>
      <c r="BK172" s="188">
        <f>ROUND(I172*H172,2)</f>
        <v>0</v>
      </c>
      <c r="BL172" s="20" t="s">
        <v>190</v>
      </c>
      <c r="BM172" s="187" t="s">
        <v>234</v>
      </c>
    </row>
    <row r="173" spans="1:65" s="2" customFormat="1" ht="11.25">
      <c r="A173" s="37"/>
      <c r="B173" s="38"/>
      <c r="C173" s="39"/>
      <c r="D173" s="189" t="s">
        <v>131</v>
      </c>
      <c r="E173" s="39"/>
      <c r="F173" s="190" t="s">
        <v>233</v>
      </c>
      <c r="G173" s="39"/>
      <c r="H173" s="39"/>
      <c r="I173" s="191"/>
      <c r="J173" s="39"/>
      <c r="K173" s="39"/>
      <c r="L173" s="42"/>
      <c r="M173" s="192"/>
      <c r="N173" s="193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131</v>
      </c>
      <c r="AU173" s="20" t="s">
        <v>79</v>
      </c>
    </row>
    <row r="174" spans="1:65" s="13" customFormat="1" ht="11.25">
      <c r="B174" s="196"/>
      <c r="C174" s="197"/>
      <c r="D174" s="189" t="s">
        <v>135</v>
      </c>
      <c r="E174" s="198" t="s">
        <v>19</v>
      </c>
      <c r="F174" s="199" t="s">
        <v>235</v>
      </c>
      <c r="G174" s="197"/>
      <c r="H174" s="200">
        <v>64</v>
      </c>
      <c r="I174" s="201"/>
      <c r="J174" s="197"/>
      <c r="K174" s="197"/>
      <c r="L174" s="202"/>
      <c r="M174" s="203"/>
      <c r="N174" s="204"/>
      <c r="O174" s="204"/>
      <c r="P174" s="204"/>
      <c r="Q174" s="204"/>
      <c r="R174" s="204"/>
      <c r="S174" s="204"/>
      <c r="T174" s="205"/>
      <c r="AT174" s="206" t="s">
        <v>135</v>
      </c>
      <c r="AU174" s="206" t="s">
        <v>79</v>
      </c>
      <c r="AV174" s="13" t="s">
        <v>79</v>
      </c>
      <c r="AW174" s="13" t="s">
        <v>31</v>
      </c>
      <c r="AX174" s="13" t="s">
        <v>69</v>
      </c>
      <c r="AY174" s="206" t="s">
        <v>118</v>
      </c>
    </row>
    <row r="175" spans="1:65" s="14" customFormat="1" ht="11.25">
      <c r="B175" s="207"/>
      <c r="C175" s="208"/>
      <c r="D175" s="189" t="s">
        <v>135</v>
      </c>
      <c r="E175" s="209" t="s">
        <v>19</v>
      </c>
      <c r="F175" s="210" t="s">
        <v>137</v>
      </c>
      <c r="G175" s="208"/>
      <c r="H175" s="211">
        <v>64</v>
      </c>
      <c r="I175" s="212"/>
      <c r="J175" s="208"/>
      <c r="K175" s="208"/>
      <c r="L175" s="213"/>
      <c r="M175" s="214"/>
      <c r="N175" s="215"/>
      <c r="O175" s="215"/>
      <c r="P175" s="215"/>
      <c r="Q175" s="215"/>
      <c r="R175" s="215"/>
      <c r="S175" s="215"/>
      <c r="T175" s="216"/>
      <c r="AT175" s="217" t="s">
        <v>135</v>
      </c>
      <c r="AU175" s="217" t="s">
        <v>79</v>
      </c>
      <c r="AV175" s="14" t="s">
        <v>129</v>
      </c>
      <c r="AW175" s="14" t="s">
        <v>31</v>
      </c>
      <c r="AX175" s="14" t="s">
        <v>77</v>
      </c>
      <c r="AY175" s="217" t="s">
        <v>118</v>
      </c>
    </row>
    <row r="176" spans="1:65" s="13" customFormat="1" ht="11.25">
      <c r="B176" s="196"/>
      <c r="C176" s="197"/>
      <c r="D176" s="189" t="s">
        <v>135</v>
      </c>
      <c r="E176" s="197"/>
      <c r="F176" s="199" t="s">
        <v>236</v>
      </c>
      <c r="G176" s="197"/>
      <c r="H176" s="200">
        <v>70.400000000000006</v>
      </c>
      <c r="I176" s="201"/>
      <c r="J176" s="197"/>
      <c r="K176" s="197"/>
      <c r="L176" s="202"/>
      <c r="M176" s="203"/>
      <c r="N176" s="204"/>
      <c r="O176" s="204"/>
      <c r="P176" s="204"/>
      <c r="Q176" s="204"/>
      <c r="R176" s="204"/>
      <c r="S176" s="204"/>
      <c r="T176" s="205"/>
      <c r="AT176" s="206" t="s">
        <v>135</v>
      </c>
      <c r="AU176" s="206" t="s">
        <v>79</v>
      </c>
      <c r="AV176" s="13" t="s">
        <v>79</v>
      </c>
      <c r="AW176" s="13" t="s">
        <v>4</v>
      </c>
      <c r="AX176" s="13" t="s">
        <v>77</v>
      </c>
      <c r="AY176" s="206" t="s">
        <v>118</v>
      </c>
    </row>
    <row r="177" spans="1:65" s="2" customFormat="1" ht="16.5" customHeight="1">
      <c r="A177" s="37"/>
      <c r="B177" s="38"/>
      <c r="C177" s="176" t="s">
        <v>237</v>
      </c>
      <c r="D177" s="176" t="s">
        <v>123</v>
      </c>
      <c r="E177" s="177" t="s">
        <v>238</v>
      </c>
      <c r="F177" s="178" t="s">
        <v>239</v>
      </c>
      <c r="G177" s="179" t="s">
        <v>240</v>
      </c>
      <c r="H177" s="180">
        <v>4880</v>
      </c>
      <c r="I177" s="181"/>
      <c r="J177" s="182">
        <f>ROUND(I177*H177,2)</f>
        <v>0</v>
      </c>
      <c r="K177" s="178" t="s">
        <v>127</v>
      </c>
      <c r="L177" s="42"/>
      <c r="M177" s="183" t="s">
        <v>19</v>
      </c>
      <c r="N177" s="184" t="s">
        <v>40</v>
      </c>
      <c r="O177" s="67"/>
      <c r="P177" s="185">
        <f>O177*H177</f>
        <v>0</v>
      </c>
      <c r="Q177" s="185">
        <v>0</v>
      </c>
      <c r="R177" s="185">
        <f>Q177*H177</f>
        <v>0</v>
      </c>
      <c r="S177" s="185">
        <v>0</v>
      </c>
      <c r="T177" s="186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7" t="s">
        <v>190</v>
      </c>
      <c r="AT177" s="187" t="s">
        <v>123</v>
      </c>
      <c r="AU177" s="187" t="s">
        <v>79</v>
      </c>
      <c r="AY177" s="20" t="s">
        <v>118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20" t="s">
        <v>77</v>
      </c>
      <c r="BK177" s="188">
        <f>ROUND(I177*H177,2)</f>
        <v>0</v>
      </c>
      <c r="BL177" s="20" t="s">
        <v>190</v>
      </c>
      <c r="BM177" s="187" t="s">
        <v>241</v>
      </c>
    </row>
    <row r="178" spans="1:65" s="2" customFormat="1" ht="19.5">
      <c r="A178" s="37"/>
      <c r="B178" s="38"/>
      <c r="C178" s="39"/>
      <c r="D178" s="189" t="s">
        <v>131</v>
      </c>
      <c r="E178" s="39"/>
      <c r="F178" s="190" t="s">
        <v>242</v>
      </c>
      <c r="G178" s="39"/>
      <c r="H178" s="39"/>
      <c r="I178" s="191"/>
      <c r="J178" s="39"/>
      <c r="K178" s="39"/>
      <c r="L178" s="42"/>
      <c r="M178" s="192"/>
      <c r="N178" s="193"/>
      <c r="O178" s="67"/>
      <c r="P178" s="67"/>
      <c r="Q178" s="67"/>
      <c r="R178" s="67"/>
      <c r="S178" s="67"/>
      <c r="T178" s="68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20" t="s">
        <v>131</v>
      </c>
      <c r="AU178" s="20" t="s">
        <v>79</v>
      </c>
    </row>
    <row r="179" spans="1:65" s="2" customFormat="1" ht="11.25">
      <c r="A179" s="37"/>
      <c r="B179" s="38"/>
      <c r="C179" s="39"/>
      <c r="D179" s="194" t="s">
        <v>133</v>
      </c>
      <c r="E179" s="39"/>
      <c r="F179" s="195" t="s">
        <v>243</v>
      </c>
      <c r="G179" s="39"/>
      <c r="H179" s="39"/>
      <c r="I179" s="191"/>
      <c r="J179" s="39"/>
      <c r="K179" s="39"/>
      <c r="L179" s="42"/>
      <c r="M179" s="192"/>
      <c r="N179" s="193"/>
      <c r="O179" s="67"/>
      <c r="P179" s="67"/>
      <c r="Q179" s="67"/>
      <c r="R179" s="67"/>
      <c r="S179" s="67"/>
      <c r="T179" s="68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20" t="s">
        <v>133</v>
      </c>
      <c r="AU179" s="20" t="s">
        <v>79</v>
      </c>
    </row>
    <row r="180" spans="1:65" s="13" customFormat="1" ht="11.25">
      <c r="B180" s="196"/>
      <c r="C180" s="197"/>
      <c r="D180" s="189" t="s">
        <v>135</v>
      </c>
      <c r="E180" s="198" t="s">
        <v>19</v>
      </c>
      <c r="F180" s="199" t="s">
        <v>244</v>
      </c>
      <c r="G180" s="197"/>
      <c r="H180" s="200">
        <v>3280</v>
      </c>
      <c r="I180" s="201"/>
      <c r="J180" s="197"/>
      <c r="K180" s="197"/>
      <c r="L180" s="202"/>
      <c r="M180" s="203"/>
      <c r="N180" s="204"/>
      <c r="O180" s="204"/>
      <c r="P180" s="204"/>
      <c r="Q180" s="204"/>
      <c r="R180" s="204"/>
      <c r="S180" s="204"/>
      <c r="T180" s="205"/>
      <c r="AT180" s="206" t="s">
        <v>135</v>
      </c>
      <c r="AU180" s="206" t="s">
        <v>79</v>
      </c>
      <c r="AV180" s="13" t="s">
        <v>79</v>
      </c>
      <c r="AW180" s="13" t="s">
        <v>31</v>
      </c>
      <c r="AX180" s="13" t="s">
        <v>69</v>
      </c>
      <c r="AY180" s="206" t="s">
        <v>118</v>
      </c>
    </row>
    <row r="181" spans="1:65" s="14" customFormat="1" ht="11.25">
      <c r="B181" s="207"/>
      <c r="C181" s="208"/>
      <c r="D181" s="189" t="s">
        <v>135</v>
      </c>
      <c r="E181" s="209" t="s">
        <v>19</v>
      </c>
      <c r="F181" s="210" t="s">
        <v>137</v>
      </c>
      <c r="G181" s="208"/>
      <c r="H181" s="211">
        <v>3280</v>
      </c>
      <c r="I181" s="212"/>
      <c r="J181" s="208"/>
      <c r="K181" s="208"/>
      <c r="L181" s="213"/>
      <c r="M181" s="214"/>
      <c r="N181" s="215"/>
      <c r="O181" s="215"/>
      <c r="P181" s="215"/>
      <c r="Q181" s="215"/>
      <c r="R181" s="215"/>
      <c r="S181" s="215"/>
      <c r="T181" s="216"/>
      <c r="AT181" s="217" t="s">
        <v>135</v>
      </c>
      <c r="AU181" s="217" t="s">
        <v>79</v>
      </c>
      <c r="AV181" s="14" t="s">
        <v>129</v>
      </c>
      <c r="AW181" s="14" t="s">
        <v>31</v>
      </c>
      <c r="AX181" s="14" t="s">
        <v>69</v>
      </c>
      <c r="AY181" s="217" t="s">
        <v>118</v>
      </c>
    </row>
    <row r="182" spans="1:65" s="13" customFormat="1" ht="11.25">
      <c r="B182" s="196"/>
      <c r="C182" s="197"/>
      <c r="D182" s="189" t="s">
        <v>135</v>
      </c>
      <c r="E182" s="198" t="s">
        <v>19</v>
      </c>
      <c r="F182" s="199" t="s">
        <v>245</v>
      </c>
      <c r="G182" s="197"/>
      <c r="H182" s="200">
        <v>1456</v>
      </c>
      <c r="I182" s="201"/>
      <c r="J182" s="197"/>
      <c r="K182" s="197"/>
      <c r="L182" s="202"/>
      <c r="M182" s="203"/>
      <c r="N182" s="204"/>
      <c r="O182" s="204"/>
      <c r="P182" s="204"/>
      <c r="Q182" s="204"/>
      <c r="R182" s="204"/>
      <c r="S182" s="204"/>
      <c r="T182" s="205"/>
      <c r="AT182" s="206" t="s">
        <v>135</v>
      </c>
      <c r="AU182" s="206" t="s">
        <v>79</v>
      </c>
      <c r="AV182" s="13" t="s">
        <v>79</v>
      </c>
      <c r="AW182" s="13" t="s">
        <v>31</v>
      </c>
      <c r="AX182" s="13" t="s">
        <v>69</v>
      </c>
      <c r="AY182" s="206" t="s">
        <v>118</v>
      </c>
    </row>
    <row r="183" spans="1:65" s="14" customFormat="1" ht="11.25">
      <c r="B183" s="207"/>
      <c r="C183" s="208"/>
      <c r="D183" s="189" t="s">
        <v>135</v>
      </c>
      <c r="E183" s="209" t="s">
        <v>19</v>
      </c>
      <c r="F183" s="210" t="s">
        <v>137</v>
      </c>
      <c r="G183" s="208"/>
      <c r="H183" s="211">
        <v>1456</v>
      </c>
      <c r="I183" s="212"/>
      <c r="J183" s="208"/>
      <c r="K183" s="208"/>
      <c r="L183" s="213"/>
      <c r="M183" s="214"/>
      <c r="N183" s="215"/>
      <c r="O183" s="215"/>
      <c r="P183" s="215"/>
      <c r="Q183" s="215"/>
      <c r="R183" s="215"/>
      <c r="S183" s="215"/>
      <c r="T183" s="216"/>
      <c r="AT183" s="217" t="s">
        <v>135</v>
      </c>
      <c r="AU183" s="217" t="s">
        <v>79</v>
      </c>
      <c r="AV183" s="14" t="s">
        <v>129</v>
      </c>
      <c r="AW183" s="14" t="s">
        <v>31</v>
      </c>
      <c r="AX183" s="14" t="s">
        <v>69</v>
      </c>
      <c r="AY183" s="217" t="s">
        <v>118</v>
      </c>
    </row>
    <row r="184" spans="1:65" s="13" customFormat="1" ht="11.25">
      <c r="B184" s="196"/>
      <c r="C184" s="197"/>
      <c r="D184" s="189" t="s">
        <v>135</v>
      </c>
      <c r="E184" s="198" t="s">
        <v>19</v>
      </c>
      <c r="F184" s="199" t="s">
        <v>246</v>
      </c>
      <c r="G184" s="197"/>
      <c r="H184" s="200">
        <v>144</v>
      </c>
      <c r="I184" s="201"/>
      <c r="J184" s="197"/>
      <c r="K184" s="197"/>
      <c r="L184" s="202"/>
      <c r="M184" s="203"/>
      <c r="N184" s="204"/>
      <c r="O184" s="204"/>
      <c r="P184" s="204"/>
      <c r="Q184" s="204"/>
      <c r="R184" s="204"/>
      <c r="S184" s="204"/>
      <c r="T184" s="205"/>
      <c r="AT184" s="206" t="s">
        <v>135</v>
      </c>
      <c r="AU184" s="206" t="s">
        <v>79</v>
      </c>
      <c r="AV184" s="13" t="s">
        <v>79</v>
      </c>
      <c r="AW184" s="13" t="s">
        <v>31</v>
      </c>
      <c r="AX184" s="13" t="s">
        <v>69</v>
      </c>
      <c r="AY184" s="206" t="s">
        <v>118</v>
      </c>
    </row>
    <row r="185" spans="1:65" s="14" customFormat="1" ht="11.25">
      <c r="B185" s="207"/>
      <c r="C185" s="208"/>
      <c r="D185" s="189" t="s">
        <v>135</v>
      </c>
      <c r="E185" s="209" t="s">
        <v>19</v>
      </c>
      <c r="F185" s="210" t="s">
        <v>137</v>
      </c>
      <c r="G185" s="208"/>
      <c r="H185" s="211">
        <v>144</v>
      </c>
      <c r="I185" s="212"/>
      <c r="J185" s="208"/>
      <c r="K185" s="208"/>
      <c r="L185" s="213"/>
      <c r="M185" s="214"/>
      <c r="N185" s="215"/>
      <c r="O185" s="215"/>
      <c r="P185" s="215"/>
      <c r="Q185" s="215"/>
      <c r="R185" s="215"/>
      <c r="S185" s="215"/>
      <c r="T185" s="216"/>
      <c r="AT185" s="217" t="s">
        <v>135</v>
      </c>
      <c r="AU185" s="217" t="s">
        <v>79</v>
      </c>
      <c r="AV185" s="14" t="s">
        <v>129</v>
      </c>
      <c r="AW185" s="14" t="s">
        <v>31</v>
      </c>
      <c r="AX185" s="14" t="s">
        <v>69</v>
      </c>
      <c r="AY185" s="217" t="s">
        <v>118</v>
      </c>
    </row>
    <row r="186" spans="1:65" s="15" customFormat="1" ht="11.25">
      <c r="B186" s="218"/>
      <c r="C186" s="219"/>
      <c r="D186" s="189" t="s">
        <v>135</v>
      </c>
      <c r="E186" s="220" t="s">
        <v>19</v>
      </c>
      <c r="F186" s="221" t="s">
        <v>160</v>
      </c>
      <c r="G186" s="219"/>
      <c r="H186" s="222">
        <v>4880</v>
      </c>
      <c r="I186" s="223"/>
      <c r="J186" s="219"/>
      <c r="K186" s="219"/>
      <c r="L186" s="224"/>
      <c r="M186" s="225"/>
      <c r="N186" s="226"/>
      <c r="O186" s="226"/>
      <c r="P186" s="226"/>
      <c r="Q186" s="226"/>
      <c r="R186" s="226"/>
      <c r="S186" s="226"/>
      <c r="T186" s="227"/>
      <c r="AT186" s="228" t="s">
        <v>135</v>
      </c>
      <c r="AU186" s="228" t="s">
        <v>79</v>
      </c>
      <c r="AV186" s="15" t="s">
        <v>128</v>
      </c>
      <c r="AW186" s="15" t="s">
        <v>31</v>
      </c>
      <c r="AX186" s="15" t="s">
        <v>77</v>
      </c>
      <c r="AY186" s="228" t="s">
        <v>118</v>
      </c>
    </row>
    <row r="187" spans="1:65" s="2" customFormat="1" ht="16.5" customHeight="1">
      <c r="A187" s="37"/>
      <c r="B187" s="38"/>
      <c r="C187" s="239" t="s">
        <v>190</v>
      </c>
      <c r="D187" s="239" t="s">
        <v>210</v>
      </c>
      <c r="E187" s="240" t="s">
        <v>232</v>
      </c>
      <c r="F187" s="241" t="s">
        <v>233</v>
      </c>
      <c r="G187" s="242" t="s">
        <v>204</v>
      </c>
      <c r="H187" s="243">
        <v>57.095999999999997</v>
      </c>
      <c r="I187" s="244"/>
      <c r="J187" s="245">
        <f>ROUND(I187*H187,2)</f>
        <v>0</v>
      </c>
      <c r="K187" s="241" t="s">
        <v>127</v>
      </c>
      <c r="L187" s="246"/>
      <c r="M187" s="247" t="s">
        <v>19</v>
      </c>
      <c r="N187" s="248" t="s">
        <v>40</v>
      </c>
      <c r="O187" s="67"/>
      <c r="P187" s="185">
        <f>O187*H187</f>
        <v>0</v>
      </c>
      <c r="Q187" s="185">
        <v>2.5400000000000002E-3</v>
      </c>
      <c r="R187" s="185">
        <f>Q187*H187</f>
        <v>0.14502383999999999</v>
      </c>
      <c r="S187" s="185">
        <v>0</v>
      </c>
      <c r="T187" s="186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7" t="s">
        <v>213</v>
      </c>
      <c r="AT187" s="187" t="s">
        <v>210</v>
      </c>
      <c r="AU187" s="187" t="s">
        <v>79</v>
      </c>
      <c r="AY187" s="20" t="s">
        <v>118</v>
      </c>
      <c r="BE187" s="188">
        <f>IF(N187="základní",J187,0)</f>
        <v>0</v>
      </c>
      <c r="BF187" s="188">
        <f>IF(N187="snížená",J187,0)</f>
        <v>0</v>
      </c>
      <c r="BG187" s="188">
        <f>IF(N187="zákl. přenesená",J187,0)</f>
        <v>0</v>
      </c>
      <c r="BH187" s="188">
        <f>IF(N187="sníž. přenesená",J187,0)</f>
        <v>0</v>
      </c>
      <c r="BI187" s="188">
        <f>IF(N187="nulová",J187,0)</f>
        <v>0</v>
      </c>
      <c r="BJ187" s="20" t="s">
        <v>77</v>
      </c>
      <c r="BK187" s="188">
        <f>ROUND(I187*H187,2)</f>
        <v>0</v>
      </c>
      <c r="BL187" s="20" t="s">
        <v>190</v>
      </c>
      <c r="BM187" s="187" t="s">
        <v>247</v>
      </c>
    </row>
    <row r="188" spans="1:65" s="2" customFormat="1" ht="11.25">
      <c r="A188" s="37"/>
      <c r="B188" s="38"/>
      <c r="C188" s="39"/>
      <c r="D188" s="189" t="s">
        <v>131</v>
      </c>
      <c r="E188" s="39"/>
      <c r="F188" s="190" t="s">
        <v>233</v>
      </c>
      <c r="G188" s="39"/>
      <c r="H188" s="39"/>
      <c r="I188" s="191"/>
      <c r="J188" s="39"/>
      <c r="K188" s="39"/>
      <c r="L188" s="42"/>
      <c r="M188" s="192"/>
      <c r="N188" s="193"/>
      <c r="O188" s="67"/>
      <c r="P188" s="67"/>
      <c r="Q188" s="67"/>
      <c r="R188" s="67"/>
      <c r="S188" s="67"/>
      <c r="T188" s="68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20" t="s">
        <v>131</v>
      </c>
      <c r="AU188" s="20" t="s">
        <v>79</v>
      </c>
    </row>
    <row r="189" spans="1:65" s="13" customFormat="1" ht="11.25">
      <c r="B189" s="196"/>
      <c r="C189" s="197"/>
      <c r="D189" s="189" t="s">
        <v>135</v>
      </c>
      <c r="E189" s="198" t="s">
        <v>19</v>
      </c>
      <c r="F189" s="199" t="s">
        <v>248</v>
      </c>
      <c r="G189" s="197"/>
      <c r="H189" s="200">
        <v>32.799999999999997</v>
      </c>
      <c r="I189" s="201"/>
      <c r="J189" s="197"/>
      <c r="K189" s="197"/>
      <c r="L189" s="202"/>
      <c r="M189" s="203"/>
      <c r="N189" s="204"/>
      <c r="O189" s="204"/>
      <c r="P189" s="204"/>
      <c r="Q189" s="204"/>
      <c r="R189" s="204"/>
      <c r="S189" s="204"/>
      <c r="T189" s="205"/>
      <c r="AT189" s="206" t="s">
        <v>135</v>
      </c>
      <c r="AU189" s="206" t="s">
        <v>79</v>
      </c>
      <c r="AV189" s="13" t="s">
        <v>79</v>
      </c>
      <c r="AW189" s="13" t="s">
        <v>31</v>
      </c>
      <c r="AX189" s="13" t="s">
        <v>69</v>
      </c>
      <c r="AY189" s="206" t="s">
        <v>118</v>
      </c>
    </row>
    <row r="190" spans="1:65" s="14" customFormat="1" ht="11.25">
      <c r="B190" s="207"/>
      <c r="C190" s="208"/>
      <c r="D190" s="189" t="s">
        <v>135</v>
      </c>
      <c r="E190" s="209" t="s">
        <v>19</v>
      </c>
      <c r="F190" s="210" t="s">
        <v>137</v>
      </c>
      <c r="G190" s="208"/>
      <c r="H190" s="211">
        <v>32.799999999999997</v>
      </c>
      <c r="I190" s="212"/>
      <c r="J190" s="208"/>
      <c r="K190" s="208"/>
      <c r="L190" s="213"/>
      <c r="M190" s="214"/>
      <c r="N190" s="215"/>
      <c r="O190" s="215"/>
      <c r="P190" s="215"/>
      <c r="Q190" s="215"/>
      <c r="R190" s="215"/>
      <c r="S190" s="215"/>
      <c r="T190" s="216"/>
      <c r="AT190" s="217" t="s">
        <v>135</v>
      </c>
      <c r="AU190" s="217" t="s">
        <v>79</v>
      </c>
      <c r="AV190" s="14" t="s">
        <v>129</v>
      </c>
      <c r="AW190" s="14" t="s">
        <v>31</v>
      </c>
      <c r="AX190" s="14" t="s">
        <v>69</v>
      </c>
      <c r="AY190" s="217" t="s">
        <v>118</v>
      </c>
    </row>
    <row r="191" spans="1:65" s="13" customFormat="1" ht="11.25">
      <c r="B191" s="196"/>
      <c r="C191" s="197"/>
      <c r="D191" s="189" t="s">
        <v>135</v>
      </c>
      <c r="E191" s="198" t="s">
        <v>19</v>
      </c>
      <c r="F191" s="199" t="s">
        <v>249</v>
      </c>
      <c r="G191" s="197"/>
      <c r="H191" s="200">
        <v>14.56</v>
      </c>
      <c r="I191" s="201"/>
      <c r="J191" s="197"/>
      <c r="K191" s="197"/>
      <c r="L191" s="202"/>
      <c r="M191" s="203"/>
      <c r="N191" s="204"/>
      <c r="O191" s="204"/>
      <c r="P191" s="204"/>
      <c r="Q191" s="204"/>
      <c r="R191" s="204"/>
      <c r="S191" s="204"/>
      <c r="T191" s="205"/>
      <c r="AT191" s="206" t="s">
        <v>135</v>
      </c>
      <c r="AU191" s="206" t="s">
        <v>79</v>
      </c>
      <c r="AV191" s="13" t="s">
        <v>79</v>
      </c>
      <c r="AW191" s="13" t="s">
        <v>31</v>
      </c>
      <c r="AX191" s="13" t="s">
        <v>69</v>
      </c>
      <c r="AY191" s="206" t="s">
        <v>118</v>
      </c>
    </row>
    <row r="192" spans="1:65" s="14" customFormat="1" ht="11.25">
      <c r="B192" s="207"/>
      <c r="C192" s="208"/>
      <c r="D192" s="189" t="s">
        <v>135</v>
      </c>
      <c r="E192" s="209" t="s">
        <v>19</v>
      </c>
      <c r="F192" s="210" t="s">
        <v>137</v>
      </c>
      <c r="G192" s="208"/>
      <c r="H192" s="211">
        <v>14.56</v>
      </c>
      <c r="I192" s="212"/>
      <c r="J192" s="208"/>
      <c r="K192" s="208"/>
      <c r="L192" s="213"/>
      <c r="M192" s="214"/>
      <c r="N192" s="215"/>
      <c r="O192" s="215"/>
      <c r="P192" s="215"/>
      <c r="Q192" s="215"/>
      <c r="R192" s="215"/>
      <c r="S192" s="215"/>
      <c r="T192" s="216"/>
      <c r="AT192" s="217" t="s">
        <v>135</v>
      </c>
      <c r="AU192" s="217" t="s">
        <v>79</v>
      </c>
      <c r="AV192" s="14" t="s">
        <v>129</v>
      </c>
      <c r="AW192" s="14" t="s">
        <v>31</v>
      </c>
      <c r="AX192" s="14" t="s">
        <v>69</v>
      </c>
      <c r="AY192" s="217" t="s">
        <v>118</v>
      </c>
    </row>
    <row r="193" spans="1:65" s="13" customFormat="1" ht="11.25">
      <c r="B193" s="196"/>
      <c r="C193" s="197"/>
      <c r="D193" s="189" t="s">
        <v>135</v>
      </c>
      <c r="E193" s="198" t="s">
        <v>19</v>
      </c>
      <c r="F193" s="199" t="s">
        <v>250</v>
      </c>
      <c r="G193" s="197"/>
      <c r="H193" s="200">
        <v>1.44</v>
      </c>
      <c r="I193" s="201"/>
      <c r="J193" s="197"/>
      <c r="K193" s="197"/>
      <c r="L193" s="202"/>
      <c r="M193" s="203"/>
      <c r="N193" s="204"/>
      <c r="O193" s="204"/>
      <c r="P193" s="204"/>
      <c r="Q193" s="204"/>
      <c r="R193" s="204"/>
      <c r="S193" s="204"/>
      <c r="T193" s="205"/>
      <c r="AT193" s="206" t="s">
        <v>135</v>
      </c>
      <c r="AU193" s="206" t="s">
        <v>79</v>
      </c>
      <c r="AV193" s="13" t="s">
        <v>79</v>
      </c>
      <c r="AW193" s="13" t="s">
        <v>31</v>
      </c>
      <c r="AX193" s="13" t="s">
        <v>69</v>
      </c>
      <c r="AY193" s="206" t="s">
        <v>118</v>
      </c>
    </row>
    <row r="194" spans="1:65" s="14" customFormat="1" ht="11.25">
      <c r="B194" s="207"/>
      <c r="C194" s="208"/>
      <c r="D194" s="189" t="s">
        <v>135</v>
      </c>
      <c r="E194" s="209" t="s">
        <v>19</v>
      </c>
      <c r="F194" s="210" t="s">
        <v>137</v>
      </c>
      <c r="G194" s="208"/>
      <c r="H194" s="211">
        <v>1.44</v>
      </c>
      <c r="I194" s="212"/>
      <c r="J194" s="208"/>
      <c r="K194" s="208"/>
      <c r="L194" s="213"/>
      <c r="M194" s="214"/>
      <c r="N194" s="215"/>
      <c r="O194" s="215"/>
      <c r="P194" s="215"/>
      <c r="Q194" s="215"/>
      <c r="R194" s="215"/>
      <c r="S194" s="215"/>
      <c r="T194" s="216"/>
      <c r="AT194" s="217" t="s">
        <v>135</v>
      </c>
      <c r="AU194" s="217" t="s">
        <v>79</v>
      </c>
      <c r="AV194" s="14" t="s">
        <v>129</v>
      </c>
      <c r="AW194" s="14" t="s">
        <v>31</v>
      </c>
      <c r="AX194" s="14" t="s">
        <v>69</v>
      </c>
      <c r="AY194" s="217" t="s">
        <v>118</v>
      </c>
    </row>
    <row r="195" spans="1:65" s="15" customFormat="1" ht="11.25">
      <c r="B195" s="218"/>
      <c r="C195" s="219"/>
      <c r="D195" s="189" t="s">
        <v>135</v>
      </c>
      <c r="E195" s="220" t="s">
        <v>19</v>
      </c>
      <c r="F195" s="221" t="s">
        <v>160</v>
      </c>
      <c r="G195" s="219"/>
      <c r="H195" s="222">
        <v>48.8</v>
      </c>
      <c r="I195" s="223"/>
      <c r="J195" s="219"/>
      <c r="K195" s="219"/>
      <c r="L195" s="224"/>
      <c r="M195" s="225"/>
      <c r="N195" s="226"/>
      <c r="O195" s="226"/>
      <c r="P195" s="226"/>
      <c r="Q195" s="226"/>
      <c r="R195" s="226"/>
      <c r="S195" s="226"/>
      <c r="T195" s="227"/>
      <c r="AT195" s="228" t="s">
        <v>135</v>
      </c>
      <c r="AU195" s="228" t="s">
        <v>79</v>
      </c>
      <c r="AV195" s="15" t="s">
        <v>128</v>
      </c>
      <c r="AW195" s="15" t="s">
        <v>31</v>
      </c>
      <c r="AX195" s="15" t="s">
        <v>77</v>
      </c>
      <c r="AY195" s="228" t="s">
        <v>118</v>
      </c>
    </row>
    <row r="196" spans="1:65" s="13" customFormat="1" ht="11.25">
      <c r="B196" s="196"/>
      <c r="C196" s="197"/>
      <c r="D196" s="189" t="s">
        <v>135</v>
      </c>
      <c r="E196" s="197"/>
      <c r="F196" s="199" t="s">
        <v>251</v>
      </c>
      <c r="G196" s="197"/>
      <c r="H196" s="200">
        <v>57.095999999999997</v>
      </c>
      <c r="I196" s="201"/>
      <c r="J196" s="197"/>
      <c r="K196" s="197"/>
      <c r="L196" s="202"/>
      <c r="M196" s="203"/>
      <c r="N196" s="204"/>
      <c r="O196" s="204"/>
      <c r="P196" s="204"/>
      <c r="Q196" s="204"/>
      <c r="R196" s="204"/>
      <c r="S196" s="204"/>
      <c r="T196" s="205"/>
      <c r="AT196" s="206" t="s">
        <v>135</v>
      </c>
      <c r="AU196" s="206" t="s">
        <v>79</v>
      </c>
      <c r="AV196" s="13" t="s">
        <v>79</v>
      </c>
      <c r="AW196" s="13" t="s">
        <v>4</v>
      </c>
      <c r="AX196" s="13" t="s">
        <v>77</v>
      </c>
      <c r="AY196" s="206" t="s">
        <v>118</v>
      </c>
    </row>
    <row r="197" spans="1:65" s="2" customFormat="1" ht="24.2" customHeight="1">
      <c r="A197" s="37"/>
      <c r="B197" s="38"/>
      <c r="C197" s="176" t="s">
        <v>252</v>
      </c>
      <c r="D197" s="176" t="s">
        <v>123</v>
      </c>
      <c r="E197" s="177" t="s">
        <v>253</v>
      </c>
      <c r="F197" s="178" t="s">
        <v>254</v>
      </c>
      <c r="G197" s="179" t="s">
        <v>204</v>
      </c>
      <c r="H197" s="180">
        <v>656</v>
      </c>
      <c r="I197" s="181"/>
      <c r="J197" s="182">
        <f>ROUND(I197*H197,2)</f>
        <v>0</v>
      </c>
      <c r="K197" s="178" t="s">
        <v>127</v>
      </c>
      <c r="L197" s="42"/>
      <c r="M197" s="183" t="s">
        <v>19</v>
      </c>
      <c r="N197" s="184" t="s">
        <v>40</v>
      </c>
      <c r="O197" s="67"/>
      <c r="P197" s="185">
        <f>O197*H197</f>
        <v>0</v>
      </c>
      <c r="Q197" s="185">
        <v>1.2999999999999999E-4</v>
      </c>
      <c r="R197" s="185">
        <f>Q197*H197</f>
        <v>8.5279999999999995E-2</v>
      </c>
      <c r="S197" s="185">
        <v>0</v>
      </c>
      <c r="T197" s="186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7" t="s">
        <v>190</v>
      </c>
      <c r="AT197" s="187" t="s">
        <v>123</v>
      </c>
      <c r="AU197" s="187" t="s">
        <v>79</v>
      </c>
      <c r="AY197" s="20" t="s">
        <v>118</v>
      </c>
      <c r="BE197" s="188">
        <f>IF(N197="základní",J197,0)</f>
        <v>0</v>
      </c>
      <c r="BF197" s="188">
        <f>IF(N197="snížená",J197,0)</f>
        <v>0</v>
      </c>
      <c r="BG197" s="188">
        <f>IF(N197="zákl. přenesená",J197,0)</f>
        <v>0</v>
      </c>
      <c r="BH197" s="188">
        <f>IF(N197="sníž. přenesená",J197,0)</f>
        <v>0</v>
      </c>
      <c r="BI197" s="188">
        <f>IF(N197="nulová",J197,0)</f>
        <v>0</v>
      </c>
      <c r="BJ197" s="20" t="s">
        <v>77</v>
      </c>
      <c r="BK197" s="188">
        <f>ROUND(I197*H197,2)</f>
        <v>0</v>
      </c>
      <c r="BL197" s="20" t="s">
        <v>190</v>
      </c>
      <c r="BM197" s="187" t="s">
        <v>255</v>
      </c>
    </row>
    <row r="198" spans="1:65" s="2" customFormat="1" ht="29.25">
      <c r="A198" s="37"/>
      <c r="B198" s="38"/>
      <c r="C198" s="39"/>
      <c r="D198" s="189" t="s">
        <v>131</v>
      </c>
      <c r="E198" s="39"/>
      <c r="F198" s="190" t="s">
        <v>256</v>
      </c>
      <c r="G198" s="39"/>
      <c r="H198" s="39"/>
      <c r="I198" s="191"/>
      <c r="J198" s="39"/>
      <c r="K198" s="39"/>
      <c r="L198" s="42"/>
      <c r="M198" s="192"/>
      <c r="N198" s="193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131</v>
      </c>
      <c r="AU198" s="20" t="s">
        <v>79</v>
      </c>
    </row>
    <row r="199" spans="1:65" s="2" customFormat="1" ht="11.25">
      <c r="A199" s="37"/>
      <c r="B199" s="38"/>
      <c r="C199" s="39"/>
      <c r="D199" s="194" t="s">
        <v>133</v>
      </c>
      <c r="E199" s="39"/>
      <c r="F199" s="195" t="s">
        <v>257</v>
      </c>
      <c r="G199" s="39"/>
      <c r="H199" s="39"/>
      <c r="I199" s="191"/>
      <c r="J199" s="39"/>
      <c r="K199" s="39"/>
      <c r="L199" s="42"/>
      <c r="M199" s="192"/>
      <c r="N199" s="193"/>
      <c r="O199" s="67"/>
      <c r="P199" s="67"/>
      <c r="Q199" s="67"/>
      <c r="R199" s="67"/>
      <c r="S199" s="67"/>
      <c r="T199" s="68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20" t="s">
        <v>133</v>
      </c>
      <c r="AU199" s="20" t="s">
        <v>79</v>
      </c>
    </row>
    <row r="200" spans="1:65" s="16" customFormat="1" ht="11.25">
      <c r="B200" s="229"/>
      <c r="C200" s="230"/>
      <c r="D200" s="189" t="s">
        <v>135</v>
      </c>
      <c r="E200" s="231" t="s">
        <v>19</v>
      </c>
      <c r="F200" s="232" t="s">
        <v>258</v>
      </c>
      <c r="G200" s="230"/>
      <c r="H200" s="231" t="s">
        <v>19</v>
      </c>
      <c r="I200" s="233"/>
      <c r="J200" s="230"/>
      <c r="K200" s="230"/>
      <c r="L200" s="234"/>
      <c r="M200" s="235"/>
      <c r="N200" s="236"/>
      <c r="O200" s="236"/>
      <c r="P200" s="236"/>
      <c r="Q200" s="236"/>
      <c r="R200" s="236"/>
      <c r="S200" s="236"/>
      <c r="T200" s="237"/>
      <c r="AT200" s="238" t="s">
        <v>135</v>
      </c>
      <c r="AU200" s="238" t="s">
        <v>79</v>
      </c>
      <c r="AV200" s="16" t="s">
        <v>77</v>
      </c>
      <c r="AW200" s="16" t="s">
        <v>31</v>
      </c>
      <c r="AX200" s="16" t="s">
        <v>69</v>
      </c>
      <c r="AY200" s="238" t="s">
        <v>118</v>
      </c>
    </row>
    <row r="201" spans="1:65" s="13" customFormat="1" ht="11.25">
      <c r="B201" s="196"/>
      <c r="C201" s="197"/>
      <c r="D201" s="189" t="s">
        <v>135</v>
      </c>
      <c r="E201" s="198" t="s">
        <v>19</v>
      </c>
      <c r="F201" s="199" t="s">
        <v>222</v>
      </c>
      <c r="G201" s="197"/>
      <c r="H201" s="200">
        <v>820</v>
      </c>
      <c r="I201" s="201"/>
      <c r="J201" s="197"/>
      <c r="K201" s="197"/>
      <c r="L201" s="202"/>
      <c r="M201" s="203"/>
      <c r="N201" s="204"/>
      <c r="O201" s="204"/>
      <c r="P201" s="204"/>
      <c r="Q201" s="204"/>
      <c r="R201" s="204"/>
      <c r="S201" s="204"/>
      <c r="T201" s="205"/>
      <c r="AT201" s="206" t="s">
        <v>135</v>
      </c>
      <c r="AU201" s="206" t="s">
        <v>79</v>
      </c>
      <c r="AV201" s="13" t="s">
        <v>79</v>
      </c>
      <c r="AW201" s="13" t="s">
        <v>31</v>
      </c>
      <c r="AX201" s="13" t="s">
        <v>69</v>
      </c>
      <c r="AY201" s="206" t="s">
        <v>118</v>
      </c>
    </row>
    <row r="202" spans="1:65" s="13" customFormat="1" ht="11.25">
      <c r="B202" s="196"/>
      <c r="C202" s="197"/>
      <c r="D202" s="189" t="s">
        <v>135</v>
      </c>
      <c r="E202" s="198" t="s">
        <v>19</v>
      </c>
      <c r="F202" s="199" t="s">
        <v>208</v>
      </c>
      <c r="G202" s="197"/>
      <c r="H202" s="200">
        <v>60</v>
      </c>
      <c r="I202" s="201"/>
      <c r="J202" s="197"/>
      <c r="K202" s="197"/>
      <c r="L202" s="202"/>
      <c r="M202" s="203"/>
      <c r="N202" s="204"/>
      <c r="O202" s="204"/>
      <c r="P202" s="204"/>
      <c r="Q202" s="204"/>
      <c r="R202" s="204"/>
      <c r="S202" s="204"/>
      <c r="T202" s="205"/>
      <c r="AT202" s="206" t="s">
        <v>135</v>
      </c>
      <c r="AU202" s="206" t="s">
        <v>79</v>
      </c>
      <c r="AV202" s="13" t="s">
        <v>79</v>
      </c>
      <c r="AW202" s="13" t="s">
        <v>31</v>
      </c>
      <c r="AX202" s="13" t="s">
        <v>69</v>
      </c>
      <c r="AY202" s="206" t="s">
        <v>118</v>
      </c>
    </row>
    <row r="203" spans="1:65" s="14" customFormat="1" ht="11.25">
      <c r="B203" s="207"/>
      <c r="C203" s="208"/>
      <c r="D203" s="189" t="s">
        <v>135</v>
      </c>
      <c r="E203" s="209" t="s">
        <v>19</v>
      </c>
      <c r="F203" s="210" t="s">
        <v>137</v>
      </c>
      <c r="G203" s="208"/>
      <c r="H203" s="211">
        <v>880</v>
      </c>
      <c r="I203" s="212"/>
      <c r="J203" s="208"/>
      <c r="K203" s="208"/>
      <c r="L203" s="213"/>
      <c r="M203" s="214"/>
      <c r="N203" s="215"/>
      <c r="O203" s="215"/>
      <c r="P203" s="215"/>
      <c r="Q203" s="215"/>
      <c r="R203" s="215"/>
      <c r="S203" s="215"/>
      <c r="T203" s="216"/>
      <c r="AT203" s="217" t="s">
        <v>135</v>
      </c>
      <c r="AU203" s="217" t="s">
        <v>79</v>
      </c>
      <c r="AV203" s="14" t="s">
        <v>129</v>
      </c>
      <c r="AW203" s="14" t="s">
        <v>31</v>
      </c>
      <c r="AX203" s="14" t="s">
        <v>69</v>
      </c>
      <c r="AY203" s="217" t="s">
        <v>118</v>
      </c>
    </row>
    <row r="204" spans="1:65" s="16" customFormat="1" ht="11.25">
      <c r="B204" s="229"/>
      <c r="C204" s="230"/>
      <c r="D204" s="189" t="s">
        <v>135</v>
      </c>
      <c r="E204" s="231" t="s">
        <v>19</v>
      </c>
      <c r="F204" s="232" t="s">
        <v>259</v>
      </c>
      <c r="G204" s="230"/>
      <c r="H204" s="231" t="s">
        <v>19</v>
      </c>
      <c r="I204" s="233"/>
      <c r="J204" s="230"/>
      <c r="K204" s="230"/>
      <c r="L204" s="234"/>
      <c r="M204" s="235"/>
      <c r="N204" s="236"/>
      <c r="O204" s="236"/>
      <c r="P204" s="236"/>
      <c r="Q204" s="236"/>
      <c r="R204" s="236"/>
      <c r="S204" s="236"/>
      <c r="T204" s="237"/>
      <c r="AT204" s="238" t="s">
        <v>135</v>
      </c>
      <c r="AU204" s="238" t="s">
        <v>79</v>
      </c>
      <c r="AV204" s="16" t="s">
        <v>77</v>
      </c>
      <c r="AW204" s="16" t="s">
        <v>31</v>
      </c>
      <c r="AX204" s="16" t="s">
        <v>69</v>
      </c>
      <c r="AY204" s="238" t="s">
        <v>118</v>
      </c>
    </row>
    <row r="205" spans="1:65" s="13" customFormat="1" ht="11.25">
      <c r="B205" s="196"/>
      <c r="C205" s="197"/>
      <c r="D205" s="189" t="s">
        <v>135</v>
      </c>
      <c r="E205" s="198" t="s">
        <v>19</v>
      </c>
      <c r="F205" s="199" t="s">
        <v>260</v>
      </c>
      <c r="G205" s="197"/>
      <c r="H205" s="200">
        <v>-208</v>
      </c>
      <c r="I205" s="201"/>
      <c r="J205" s="197"/>
      <c r="K205" s="197"/>
      <c r="L205" s="202"/>
      <c r="M205" s="203"/>
      <c r="N205" s="204"/>
      <c r="O205" s="204"/>
      <c r="P205" s="204"/>
      <c r="Q205" s="204"/>
      <c r="R205" s="204"/>
      <c r="S205" s="204"/>
      <c r="T205" s="205"/>
      <c r="AT205" s="206" t="s">
        <v>135</v>
      </c>
      <c r="AU205" s="206" t="s">
        <v>79</v>
      </c>
      <c r="AV205" s="13" t="s">
        <v>79</v>
      </c>
      <c r="AW205" s="13" t="s">
        <v>31</v>
      </c>
      <c r="AX205" s="13" t="s">
        <v>69</v>
      </c>
      <c r="AY205" s="206" t="s">
        <v>118</v>
      </c>
    </row>
    <row r="206" spans="1:65" s="14" customFormat="1" ht="11.25">
      <c r="B206" s="207"/>
      <c r="C206" s="208"/>
      <c r="D206" s="189" t="s">
        <v>135</v>
      </c>
      <c r="E206" s="209" t="s">
        <v>19</v>
      </c>
      <c r="F206" s="210" t="s">
        <v>137</v>
      </c>
      <c r="G206" s="208"/>
      <c r="H206" s="211">
        <v>-208</v>
      </c>
      <c r="I206" s="212"/>
      <c r="J206" s="208"/>
      <c r="K206" s="208"/>
      <c r="L206" s="213"/>
      <c r="M206" s="214"/>
      <c r="N206" s="215"/>
      <c r="O206" s="215"/>
      <c r="P206" s="215"/>
      <c r="Q206" s="215"/>
      <c r="R206" s="215"/>
      <c r="S206" s="215"/>
      <c r="T206" s="216"/>
      <c r="AT206" s="217" t="s">
        <v>135</v>
      </c>
      <c r="AU206" s="217" t="s">
        <v>79</v>
      </c>
      <c r="AV206" s="14" t="s">
        <v>129</v>
      </c>
      <c r="AW206" s="14" t="s">
        <v>31</v>
      </c>
      <c r="AX206" s="14" t="s">
        <v>69</v>
      </c>
      <c r="AY206" s="217" t="s">
        <v>118</v>
      </c>
    </row>
    <row r="207" spans="1:65" s="16" customFormat="1" ht="11.25">
      <c r="B207" s="229"/>
      <c r="C207" s="230"/>
      <c r="D207" s="189" t="s">
        <v>135</v>
      </c>
      <c r="E207" s="231" t="s">
        <v>19</v>
      </c>
      <c r="F207" s="232" t="s">
        <v>261</v>
      </c>
      <c r="G207" s="230"/>
      <c r="H207" s="231" t="s">
        <v>19</v>
      </c>
      <c r="I207" s="233"/>
      <c r="J207" s="230"/>
      <c r="K207" s="230"/>
      <c r="L207" s="234"/>
      <c r="M207" s="235"/>
      <c r="N207" s="236"/>
      <c r="O207" s="236"/>
      <c r="P207" s="236"/>
      <c r="Q207" s="236"/>
      <c r="R207" s="236"/>
      <c r="S207" s="236"/>
      <c r="T207" s="237"/>
      <c r="AT207" s="238" t="s">
        <v>135</v>
      </c>
      <c r="AU207" s="238" t="s">
        <v>79</v>
      </c>
      <c r="AV207" s="16" t="s">
        <v>77</v>
      </c>
      <c r="AW207" s="16" t="s">
        <v>31</v>
      </c>
      <c r="AX207" s="16" t="s">
        <v>69</v>
      </c>
      <c r="AY207" s="238" t="s">
        <v>118</v>
      </c>
    </row>
    <row r="208" spans="1:65" s="13" customFormat="1" ht="11.25">
      <c r="B208" s="196"/>
      <c r="C208" s="197"/>
      <c r="D208" s="189" t="s">
        <v>135</v>
      </c>
      <c r="E208" s="198" t="s">
        <v>19</v>
      </c>
      <c r="F208" s="199" t="s">
        <v>262</v>
      </c>
      <c r="G208" s="197"/>
      <c r="H208" s="200">
        <v>-16</v>
      </c>
      <c r="I208" s="201"/>
      <c r="J208" s="197"/>
      <c r="K208" s="197"/>
      <c r="L208" s="202"/>
      <c r="M208" s="203"/>
      <c r="N208" s="204"/>
      <c r="O208" s="204"/>
      <c r="P208" s="204"/>
      <c r="Q208" s="204"/>
      <c r="R208" s="204"/>
      <c r="S208" s="204"/>
      <c r="T208" s="205"/>
      <c r="AT208" s="206" t="s">
        <v>135</v>
      </c>
      <c r="AU208" s="206" t="s">
        <v>79</v>
      </c>
      <c r="AV208" s="13" t="s">
        <v>79</v>
      </c>
      <c r="AW208" s="13" t="s">
        <v>31</v>
      </c>
      <c r="AX208" s="13" t="s">
        <v>69</v>
      </c>
      <c r="AY208" s="206" t="s">
        <v>118</v>
      </c>
    </row>
    <row r="209" spans="1:65" s="14" customFormat="1" ht="11.25">
      <c r="B209" s="207"/>
      <c r="C209" s="208"/>
      <c r="D209" s="189" t="s">
        <v>135</v>
      </c>
      <c r="E209" s="209" t="s">
        <v>19</v>
      </c>
      <c r="F209" s="210" t="s">
        <v>137</v>
      </c>
      <c r="G209" s="208"/>
      <c r="H209" s="211">
        <v>-16</v>
      </c>
      <c r="I209" s="212"/>
      <c r="J209" s="208"/>
      <c r="K209" s="208"/>
      <c r="L209" s="213"/>
      <c r="M209" s="214"/>
      <c r="N209" s="215"/>
      <c r="O209" s="215"/>
      <c r="P209" s="215"/>
      <c r="Q209" s="215"/>
      <c r="R209" s="215"/>
      <c r="S209" s="215"/>
      <c r="T209" s="216"/>
      <c r="AT209" s="217" t="s">
        <v>135</v>
      </c>
      <c r="AU209" s="217" t="s">
        <v>79</v>
      </c>
      <c r="AV209" s="14" t="s">
        <v>129</v>
      </c>
      <c r="AW209" s="14" t="s">
        <v>31</v>
      </c>
      <c r="AX209" s="14" t="s">
        <v>69</v>
      </c>
      <c r="AY209" s="217" t="s">
        <v>118</v>
      </c>
    </row>
    <row r="210" spans="1:65" s="15" customFormat="1" ht="11.25">
      <c r="B210" s="218"/>
      <c r="C210" s="219"/>
      <c r="D210" s="189" t="s">
        <v>135</v>
      </c>
      <c r="E210" s="220" t="s">
        <v>19</v>
      </c>
      <c r="F210" s="221" t="s">
        <v>160</v>
      </c>
      <c r="G210" s="219"/>
      <c r="H210" s="222">
        <v>656</v>
      </c>
      <c r="I210" s="223"/>
      <c r="J210" s="219"/>
      <c r="K210" s="219"/>
      <c r="L210" s="224"/>
      <c r="M210" s="225"/>
      <c r="N210" s="226"/>
      <c r="O210" s="226"/>
      <c r="P210" s="226"/>
      <c r="Q210" s="226"/>
      <c r="R210" s="226"/>
      <c r="S210" s="226"/>
      <c r="T210" s="227"/>
      <c r="AT210" s="228" t="s">
        <v>135</v>
      </c>
      <c r="AU210" s="228" t="s">
        <v>79</v>
      </c>
      <c r="AV210" s="15" t="s">
        <v>128</v>
      </c>
      <c r="AW210" s="15" t="s">
        <v>31</v>
      </c>
      <c r="AX210" s="15" t="s">
        <v>77</v>
      </c>
      <c r="AY210" s="228" t="s">
        <v>118</v>
      </c>
    </row>
    <row r="211" spans="1:65" s="2" customFormat="1" ht="16.5" customHeight="1">
      <c r="A211" s="37"/>
      <c r="B211" s="38"/>
      <c r="C211" s="239" t="s">
        <v>263</v>
      </c>
      <c r="D211" s="239" t="s">
        <v>210</v>
      </c>
      <c r="E211" s="240" t="s">
        <v>232</v>
      </c>
      <c r="F211" s="241" t="s">
        <v>233</v>
      </c>
      <c r="G211" s="242" t="s">
        <v>204</v>
      </c>
      <c r="H211" s="243">
        <v>767.52</v>
      </c>
      <c r="I211" s="244"/>
      <c r="J211" s="245">
        <f>ROUND(I211*H211,2)</f>
        <v>0</v>
      </c>
      <c r="K211" s="241" t="s">
        <v>127</v>
      </c>
      <c r="L211" s="246"/>
      <c r="M211" s="247" t="s">
        <v>19</v>
      </c>
      <c r="N211" s="248" t="s">
        <v>40</v>
      </c>
      <c r="O211" s="67"/>
      <c r="P211" s="185">
        <f>O211*H211</f>
        <v>0</v>
      </c>
      <c r="Q211" s="185">
        <v>2.5400000000000002E-3</v>
      </c>
      <c r="R211" s="185">
        <f>Q211*H211</f>
        <v>1.9495008</v>
      </c>
      <c r="S211" s="185">
        <v>0</v>
      </c>
      <c r="T211" s="186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7" t="s">
        <v>213</v>
      </c>
      <c r="AT211" s="187" t="s">
        <v>210</v>
      </c>
      <c r="AU211" s="187" t="s">
        <v>79</v>
      </c>
      <c r="AY211" s="20" t="s">
        <v>118</v>
      </c>
      <c r="BE211" s="188">
        <f>IF(N211="základní",J211,0)</f>
        <v>0</v>
      </c>
      <c r="BF211" s="188">
        <f>IF(N211="snížená",J211,0)</f>
        <v>0</v>
      </c>
      <c r="BG211" s="188">
        <f>IF(N211="zákl. přenesená",J211,0)</f>
        <v>0</v>
      </c>
      <c r="BH211" s="188">
        <f>IF(N211="sníž. přenesená",J211,0)</f>
        <v>0</v>
      </c>
      <c r="BI211" s="188">
        <f>IF(N211="nulová",J211,0)</f>
        <v>0</v>
      </c>
      <c r="BJ211" s="20" t="s">
        <v>77</v>
      </c>
      <c r="BK211" s="188">
        <f>ROUND(I211*H211,2)</f>
        <v>0</v>
      </c>
      <c r="BL211" s="20" t="s">
        <v>190</v>
      </c>
      <c r="BM211" s="187" t="s">
        <v>264</v>
      </c>
    </row>
    <row r="212" spans="1:65" s="2" customFormat="1" ht="11.25">
      <c r="A212" s="37"/>
      <c r="B212" s="38"/>
      <c r="C212" s="39"/>
      <c r="D212" s="189" t="s">
        <v>131</v>
      </c>
      <c r="E212" s="39"/>
      <c r="F212" s="190" t="s">
        <v>233</v>
      </c>
      <c r="G212" s="39"/>
      <c r="H212" s="39"/>
      <c r="I212" s="191"/>
      <c r="J212" s="39"/>
      <c r="K212" s="39"/>
      <c r="L212" s="42"/>
      <c r="M212" s="192"/>
      <c r="N212" s="193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131</v>
      </c>
      <c r="AU212" s="20" t="s">
        <v>79</v>
      </c>
    </row>
    <row r="213" spans="1:65" s="13" customFormat="1" ht="11.25">
      <c r="B213" s="196"/>
      <c r="C213" s="197"/>
      <c r="D213" s="189" t="s">
        <v>135</v>
      </c>
      <c r="E213" s="198" t="s">
        <v>19</v>
      </c>
      <c r="F213" s="199" t="s">
        <v>222</v>
      </c>
      <c r="G213" s="197"/>
      <c r="H213" s="200">
        <v>820</v>
      </c>
      <c r="I213" s="201"/>
      <c r="J213" s="197"/>
      <c r="K213" s="197"/>
      <c r="L213" s="202"/>
      <c r="M213" s="203"/>
      <c r="N213" s="204"/>
      <c r="O213" s="204"/>
      <c r="P213" s="204"/>
      <c r="Q213" s="204"/>
      <c r="R213" s="204"/>
      <c r="S213" s="204"/>
      <c r="T213" s="205"/>
      <c r="AT213" s="206" t="s">
        <v>135</v>
      </c>
      <c r="AU213" s="206" t="s">
        <v>79</v>
      </c>
      <c r="AV213" s="13" t="s">
        <v>79</v>
      </c>
      <c r="AW213" s="13" t="s">
        <v>31</v>
      </c>
      <c r="AX213" s="13" t="s">
        <v>69</v>
      </c>
      <c r="AY213" s="206" t="s">
        <v>118</v>
      </c>
    </row>
    <row r="214" spans="1:65" s="13" customFormat="1" ht="11.25">
      <c r="B214" s="196"/>
      <c r="C214" s="197"/>
      <c r="D214" s="189" t="s">
        <v>135</v>
      </c>
      <c r="E214" s="198" t="s">
        <v>19</v>
      </c>
      <c r="F214" s="199" t="s">
        <v>208</v>
      </c>
      <c r="G214" s="197"/>
      <c r="H214" s="200">
        <v>60</v>
      </c>
      <c r="I214" s="201"/>
      <c r="J214" s="197"/>
      <c r="K214" s="197"/>
      <c r="L214" s="202"/>
      <c r="M214" s="203"/>
      <c r="N214" s="204"/>
      <c r="O214" s="204"/>
      <c r="P214" s="204"/>
      <c r="Q214" s="204"/>
      <c r="R214" s="204"/>
      <c r="S214" s="204"/>
      <c r="T214" s="205"/>
      <c r="AT214" s="206" t="s">
        <v>135</v>
      </c>
      <c r="AU214" s="206" t="s">
        <v>79</v>
      </c>
      <c r="AV214" s="13" t="s">
        <v>79</v>
      </c>
      <c r="AW214" s="13" t="s">
        <v>31</v>
      </c>
      <c r="AX214" s="13" t="s">
        <v>69</v>
      </c>
      <c r="AY214" s="206" t="s">
        <v>118</v>
      </c>
    </row>
    <row r="215" spans="1:65" s="14" customFormat="1" ht="11.25">
      <c r="B215" s="207"/>
      <c r="C215" s="208"/>
      <c r="D215" s="189" t="s">
        <v>135</v>
      </c>
      <c r="E215" s="209" t="s">
        <v>19</v>
      </c>
      <c r="F215" s="210" t="s">
        <v>137</v>
      </c>
      <c r="G215" s="208"/>
      <c r="H215" s="211">
        <v>880</v>
      </c>
      <c r="I215" s="212"/>
      <c r="J215" s="208"/>
      <c r="K215" s="208"/>
      <c r="L215" s="213"/>
      <c r="M215" s="214"/>
      <c r="N215" s="215"/>
      <c r="O215" s="215"/>
      <c r="P215" s="215"/>
      <c r="Q215" s="215"/>
      <c r="R215" s="215"/>
      <c r="S215" s="215"/>
      <c r="T215" s="216"/>
      <c r="AT215" s="217" t="s">
        <v>135</v>
      </c>
      <c r="AU215" s="217" t="s">
        <v>79</v>
      </c>
      <c r="AV215" s="14" t="s">
        <v>129</v>
      </c>
      <c r="AW215" s="14" t="s">
        <v>31</v>
      </c>
      <c r="AX215" s="14" t="s">
        <v>69</v>
      </c>
      <c r="AY215" s="217" t="s">
        <v>118</v>
      </c>
    </row>
    <row r="216" spans="1:65" s="16" customFormat="1" ht="11.25">
      <c r="B216" s="229"/>
      <c r="C216" s="230"/>
      <c r="D216" s="189" t="s">
        <v>135</v>
      </c>
      <c r="E216" s="231" t="s">
        <v>19</v>
      </c>
      <c r="F216" s="232" t="s">
        <v>259</v>
      </c>
      <c r="G216" s="230"/>
      <c r="H216" s="231" t="s">
        <v>19</v>
      </c>
      <c r="I216" s="233"/>
      <c r="J216" s="230"/>
      <c r="K216" s="230"/>
      <c r="L216" s="234"/>
      <c r="M216" s="235"/>
      <c r="N216" s="236"/>
      <c r="O216" s="236"/>
      <c r="P216" s="236"/>
      <c r="Q216" s="236"/>
      <c r="R216" s="236"/>
      <c r="S216" s="236"/>
      <c r="T216" s="237"/>
      <c r="AT216" s="238" t="s">
        <v>135</v>
      </c>
      <c r="AU216" s="238" t="s">
        <v>79</v>
      </c>
      <c r="AV216" s="16" t="s">
        <v>77</v>
      </c>
      <c r="AW216" s="16" t="s">
        <v>31</v>
      </c>
      <c r="AX216" s="16" t="s">
        <v>69</v>
      </c>
      <c r="AY216" s="238" t="s">
        <v>118</v>
      </c>
    </row>
    <row r="217" spans="1:65" s="13" customFormat="1" ht="11.25">
      <c r="B217" s="196"/>
      <c r="C217" s="197"/>
      <c r="D217" s="189" t="s">
        <v>135</v>
      </c>
      <c r="E217" s="198" t="s">
        <v>19</v>
      </c>
      <c r="F217" s="199" t="s">
        <v>260</v>
      </c>
      <c r="G217" s="197"/>
      <c r="H217" s="200">
        <v>-208</v>
      </c>
      <c r="I217" s="201"/>
      <c r="J217" s="197"/>
      <c r="K217" s="197"/>
      <c r="L217" s="202"/>
      <c r="M217" s="203"/>
      <c r="N217" s="204"/>
      <c r="O217" s="204"/>
      <c r="P217" s="204"/>
      <c r="Q217" s="204"/>
      <c r="R217" s="204"/>
      <c r="S217" s="204"/>
      <c r="T217" s="205"/>
      <c r="AT217" s="206" t="s">
        <v>135</v>
      </c>
      <c r="AU217" s="206" t="s">
        <v>79</v>
      </c>
      <c r="AV217" s="13" t="s">
        <v>79</v>
      </c>
      <c r="AW217" s="13" t="s">
        <v>31</v>
      </c>
      <c r="AX217" s="13" t="s">
        <v>69</v>
      </c>
      <c r="AY217" s="206" t="s">
        <v>118</v>
      </c>
    </row>
    <row r="218" spans="1:65" s="14" customFormat="1" ht="11.25">
      <c r="B218" s="207"/>
      <c r="C218" s="208"/>
      <c r="D218" s="189" t="s">
        <v>135</v>
      </c>
      <c r="E218" s="209" t="s">
        <v>19</v>
      </c>
      <c r="F218" s="210" t="s">
        <v>137</v>
      </c>
      <c r="G218" s="208"/>
      <c r="H218" s="211">
        <v>-208</v>
      </c>
      <c r="I218" s="212"/>
      <c r="J218" s="208"/>
      <c r="K218" s="208"/>
      <c r="L218" s="213"/>
      <c r="M218" s="214"/>
      <c r="N218" s="215"/>
      <c r="O218" s="215"/>
      <c r="P218" s="215"/>
      <c r="Q218" s="215"/>
      <c r="R218" s="215"/>
      <c r="S218" s="215"/>
      <c r="T218" s="216"/>
      <c r="AT218" s="217" t="s">
        <v>135</v>
      </c>
      <c r="AU218" s="217" t="s">
        <v>79</v>
      </c>
      <c r="AV218" s="14" t="s">
        <v>129</v>
      </c>
      <c r="AW218" s="14" t="s">
        <v>31</v>
      </c>
      <c r="AX218" s="14" t="s">
        <v>69</v>
      </c>
      <c r="AY218" s="217" t="s">
        <v>118</v>
      </c>
    </row>
    <row r="219" spans="1:65" s="16" customFormat="1" ht="11.25">
      <c r="B219" s="229"/>
      <c r="C219" s="230"/>
      <c r="D219" s="189" t="s">
        <v>135</v>
      </c>
      <c r="E219" s="231" t="s">
        <v>19</v>
      </c>
      <c r="F219" s="232" t="s">
        <v>261</v>
      </c>
      <c r="G219" s="230"/>
      <c r="H219" s="231" t="s">
        <v>19</v>
      </c>
      <c r="I219" s="233"/>
      <c r="J219" s="230"/>
      <c r="K219" s="230"/>
      <c r="L219" s="234"/>
      <c r="M219" s="235"/>
      <c r="N219" s="236"/>
      <c r="O219" s="236"/>
      <c r="P219" s="236"/>
      <c r="Q219" s="236"/>
      <c r="R219" s="236"/>
      <c r="S219" s="236"/>
      <c r="T219" s="237"/>
      <c r="AT219" s="238" t="s">
        <v>135</v>
      </c>
      <c r="AU219" s="238" t="s">
        <v>79</v>
      </c>
      <c r="AV219" s="16" t="s">
        <v>77</v>
      </c>
      <c r="AW219" s="16" t="s">
        <v>31</v>
      </c>
      <c r="AX219" s="16" t="s">
        <v>69</v>
      </c>
      <c r="AY219" s="238" t="s">
        <v>118</v>
      </c>
    </row>
    <row r="220" spans="1:65" s="13" customFormat="1" ht="11.25">
      <c r="B220" s="196"/>
      <c r="C220" s="197"/>
      <c r="D220" s="189" t="s">
        <v>135</v>
      </c>
      <c r="E220" s="198" t="s">
        <v>19</v>
      </c>
      <c r="F220" s="199" t="s">
        <v>262</v>
      </c>
      <c r="G220" s="197"/>
      <c r="H220" s="200">
        <v>-16</v>
      </c>
      <c r="I220" s="201"/>
      <c r="J220" s="197"/>
      <c r="K220" s="197"/>
      <c r="L220" s="202"/>
      <c r="M220" s="203"/>
      <c r="N220" s="204"/>
      <c r="O220" s="204"/>
      <c r="P220" s="204"/>
      <c r="Q220" s="204"/>
      <c r="R220" s="204"/>
      <c r="S220" s="204"/>
      <c r="T220" s="205"/>
      <c r="AT220" s="206" t="s">
        <v>135</v>
      </c>
      <c r="AU220" s="206" t="s">
        <v>79</v>
      </c>
      <c r="AV220" s="13" t="s">
        <v>79</v>
      </c>
      <c r="AW220" s="13" t="s">
        <v>31</v>
      </c>
      <c r="AX220" s="13" t="s">
        <v>69</v>
      </c>
      <c r="AY220" s="206" t="s">
        <v>118</v>
      </c>
    </row>
    <row r="221" spans="1:65" s="14" customFormat="1" ht="11.25">
      <c r="B221" s="207"/>
      <c r="C221" s="208"/>
      <c r="D221" s="189" t="s">
        <v>135</v>
      </c>
      <c r="E221" s="209" t="s">
        <v>19</v>
      </c>
      <c r="F221" s="210" t="s">
        <v>137</v>
      </c>
      <c r="G221" s="208"/>
      <c r="H221" s="211">
        <v>-16</v>
      </c>
      <c r="I221" s="212"/>
      <c r="J221" s="208"/>
      <c r="K221" s="208"/>
      <c r="L221" s="213"/>
      <c r="M221" s="214"/>
      <c r="N221" s="215"/>
      <c r="O221" s="215"/>
      <c r="P221" s="215"/>
      <c r="Q221" s="215"/>
      <c r="R221" s="215"/>
      <c r="S221" s="215"/>
      <c r="T221" s="216"/>
      <c r="AT221" s="217" t="s">
        <v>135</v>
      </c>
      <c r="AU221" s="217" t="s">
        <v>79</v>
      </c>
      <c r="AV221" s="14" t="s">
        <v>129</v>
      </c>
      <c r="AW221" s="14" t="s">
        <v>31</v>
      </c>
      <c r="AX221" s="14" t="s">
        <v>69</v>
      </c>
      <c r="AY221" s="217" t="s">
        <v>118</v>
      </c>
    </row>
    <row r="222" spans="1:65" s="15" customFormat="1" ht="11.25">
      <c r="B222" s="218"/>
      <c r="C222" s="219"/>
      <c r="D222" s="189" t="s">
        <v>135</v>
      </c>
      <c r="E222" s="220" t="s">
        <v>19</v>
      </c>
      <c r="F222" s="221" t="s">
        <v>160</v>
      </c>
      <c r="G222" s="219"/>
      <c r="H222" s="222">
        <v>656</v>
      </c>
      <c r="I222" s="223"/>
      <c r="J222" s="219"/>
      <c r="K222" s="219"/>
      <c r="L222" s="224"/>
      <c r="M222" s="225"/>
      <c r="N222" s="226"/>
      <c r="O222" s="226"/>
      <c r="P222" s="226"/>
      <c r="Q222" s="226"/>
      <c r="R222" s="226"/>
      <c r="S222" s="226"/>
      <c r="T222" s="227"/>
      <c r="AT222" s="228" t="s">
        <v>135</v>
      </c>
      <c r="AU222" s="228" t="s">
        <v>79</v>
      </c>
      <c r="AV222" s="15" t="s">
        <v>128</v>
      </c>
      <c r="AW222" s="15" t="s">
        <v>31</v>
      </c>
      <c r="AX222" s="15" t="s">
        <v>77</v>
      </c>
      <c r="AY222" s="228" t="s">
        <v>118</v>
      </c>
    </row>
    <row r="223" spans="1:65" s="13" customFormat="1" ht="11.25">
      <c r="B223" s="196"/>
      <c r="C223" s="197"/>
      <c r="D223" s="189" t="s">
        <v>135</v>
      </c>
      <c r="E223" s="197"/>
      <c r="F223" s="199" t="s">
        <v>265</v>
      </c>
      <c r="G223" s="197"/>
      <c r="H223" s="200">
        <v>767.52</v>
      </c>
      <c r="I223" s="201"/>
      <c r="J223" s="197"/>
      <c r="K223" s="197"/>
      <c r="L223" s="202"/>
      <c r="M223" s="203"/>
      <c r="N223" s="204"/>
      <c r="O223" s="204"/>
      <c r="P223" s="204"/>
      <c r="Q223" s="204"/>
      <c r="R223" s="204"/>
      <c r="S223" s="204"/>
      <c r="T223" s="205"/>
      <c r="AT223" s="206" t="s">
        <v>135</v>
      </c>
      <c r="AU223" s="206" t="s">
        <v>79</v>
      </c>
      <c r="AV223" s="13" t="s">
        <v>79</v>
      </c>
      <c r="AW223" s="13" t="s">
        <v>4</v>
      </c>
      <c r="AX223" s="13" t="s">
        <v>77</v>
      </c>
      <c r="AY223" s="206" t="s">
        <v>118</v>
      </c>
    </row>
    <row r="224" spans="1:65" s="2" customFormat="1" ht="24.2" customHeight="1">
      <c r="A224" s="37"/>
      <c r="B224" s="38"/>
      <c r="C224" s="176" t="s">
        <v>266</v>
      </c>
      <c r="D224" s="176" t="s">
        <v>123</v>
      </c>
      <c r="E224" s="177" t="s">
        <v>267</v>
      </c>
      <c r="F224" s="178" t="s">
        <v>268</v>
      </c>
      <c r="G224" s="179" t="s">
        <v>204</v>
      </c>
      <c r="H224" s="180">
        <v>208</v>
      </c>
      <c r="I224" s="181"/>
      <c r="J224" s="182">
        <f>ROUND(I224*H224,2)</f>
        <v>0</v>
      </c>
      <c r="K224" s="178" t="s">
        <v>127</v>
      </c>
      <c r="L224" s="42"/>
      <c r="M224" s="183" t="s">
        <v>19</v>
      </c>
      <c r="N224" s="184" t="s">
        <v>40</v>
      </c>
      <c r="O224" s="67"/>
      <c r="P224" s="185">
        <f>O224*H224</f>
        <v>0</v>
      </c>
      <c r="Q224" s="185">
        <v>2.5000000000000001E-4</v>
      </c>
      <c r="R224" s="185">
        <f>Q224*H224</f>
        <v>5.2000000000000005E-2</v>
      </c>
      <c r="S224" s="185">
        <v>0</v>
      </c>
      <c r="T224" s="186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7" t="s">
        <v>190</v>
      </c>
      <c r="AT224" s="187" t="s">
        <v>123</v>
      </c>
      <c r="AU224" s="187" t="s">
        <v>79</v>
      </c>
      <c r="AY224" s="20" t="s">
        <v>118</v>
      </c>
      <c r="BE224" s="188">
        <f>IF(N224="základní",J224,0)</f>
        <v>0</v>
      </c>
      <c r="BF224" s="188">
        <f>IF(N224="snížená",J224,0)</f>
        <v>0</v>
      </c>
      <c r="BG224" s="188">
        <f>IF(N224="zákl. přenesená",J224,0)</f>
        <v>0</v>
      </c>
      <c r="BH224" s="188">
        <f>IF(N224="sníž. přenesená",J224,0)</f>
        <v>0</v>
      </c>
      <c r="BI224" s="188">
        <f>IF(N224="nulová",J224,0)</f>
        <v>0</v>
      </c>
      <c r="BJ224" s="20" t="s">
        <v>77</v>
      </c>
      <c r="BK224" s="188">
        <f>ROUND(I224*H224,2)</f>
        <v>0</v>
      </c>
      <c r="BL224" s="20" t="s">
        <v>190</v>
      </c>
      <c r="BM224" s="187" t="s">
        <v>269</v>
      </c>
    </row>
    <row r="225" spans="1:65" s="2" customFormat="1" ht="29.25">
      <c r="A225" s="37"/>
      <c r="B225" s="38"/>
      <c r="C225" s="39"/>
      <c r="D225" s="189" t="s">
        <v>131</v>
      </c>
      <c r="E225" s="39"/>
      <c r="F225" s="190" t="s">
        <v>270</v>
      </c>
      <c r="G225" s="39"/>
      <c r="H225" s="39"/>
      <c r="I225" s="191"/>
      <c r="J225" s="39"/>
      <c r="K225" s="39"/>
      <c r="L225" s="42"/>
      <c r="M225" s="192"/>
      <c r="N225" s="193"/>
      <c r="O225" s="67"/>
      <c r="P225" s="67"/>
      <c r="Q225" s="67"/>
      <c r="R225" s="67"/>
      <c r="S225" s="67"/>
      <c r="T225" s="68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20" t="s">
        <v>131</v>
      </c>
      <c r="AU225" s="20" t="s">
        <v>79</v>
      </c>
    </row>
    <row r="226" spans="1:65" s="2" customFormat="1" ht="11.25">
      <c r="A226" s="37"/>
      <c r="B226" s="38"/>
      <c r="C226" s="39"/>
      <c r="D226" s="194" t="s">
        <v>133</v>
      </c>
      <c r="E226" s="39"/>
      <c r="F226" s="195" t="s">
        <v>271</v>
      </c>
      <c r="G226" s="39"/>
      <c r="H226" s="39"/>
      <c r="I226" s="191"/>
      <c r="J226" s="39"/>
      <c r="K226" s="39"/>
      <c r="L226" s="42"/>
      <c r="M226" s="192"/>
      <c r="N226" s="193"/>
      <c r="O226" s="67"/>
      <c r="P226" s="67"/>
      <c r="Q226" s="67"/>
      <c r="R226" s="67"/>
      <c r="S226" s="67"/>
      <c r="T226" s="68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20" t="s">
        <v>133</v>
      </c>
      <c r="AU226" s="20" t="s">
        <v>79</v>
      </c>
    </row>
    <row r="227" spans="1:65" s="16" customFormat="1" ht="11.25">
      <c r="B227" s="229"/>
      <c r="C227" s="230"/>
      <c r="D227" s="189" t="s">
        <v>135</v>
      </c>
      <c r="E227" s="231" t="s">
        <v>19</v>
      </c>
      <c r="F227" s="232" t="s">
        <v>272</v>
      </c>
      <c r="G227" s="230"/>
      <c r="H227" s="231" t="s">
        <v>19</v>
      </c>
      <c r="I227" s="233"/>
      <c r="J227" s="230"/>
      <c r="K227" s="230"/>
      <c r="L227" s="234"/>
      <c r="M227" s="235"/>
      <c r="N227" s="236"/>
      <c r="O227" s="236"/>
      <c r="P227" s="236"/>
      <c r="Q227" s="236"/>
      <c r="R227" s="236"/>
      <c r="S227" s="236"/>
      <c r="T227" s="237"/>
      <c r="AT227" s="238" t="s">
        <v>135</v>
      </c>
      <c r="AU227" s="238" t="s">
        <v>79</v>
      </c>
      <c r="AV227" s="16" t="s">
        <v>77</v>
      </c>
      <c r="AW227" s="16" t="s">
        <v>31</v>
      </c>
      <c r="AX227" s="16" t="s">
        <v>69</v>
      </c>
      <c r="AY227" s="238" t="s">
        <v>118</v>
      </c>
    </row>
    <row r="228" spans="1:65" s="16" customFormat="1" ht="11.25">
      <c r="B228" s="229"/>
      <c r="C228" s="230"/>
      <c r="D228" s="189" t="s">
        <v>135</v>
      </c>
      <c r="E228" s="231" t="s">
        <v>19</v>
      </c>
      <c r="F228" s="232" t="s">
        <v>273</v>
      </c>
      <c r="G228" s="230"/>
      <c r="H228" s="231" t="s">
        <v>19</v>
      </c>
      <c r="I228" s="233"/>
      <c r="J228" s="230"/>
      <c r="K228" s="230"/>
      <c r="L228" s="234"/>
      <c r="M228" s="235"/>
      <c r="N228" s="236"/>
      <c r="O228" s="236"/>
      <c r="P228" s="236"/>
      <c r="Q228" s="236"/>
      <c r="R228" s="236"/>
      <c r="S228" s="236"/>
      <c r="T228" s="237"/>
      <c r="AT228" s="238" t="s">
        <v>135</v>
      </c>
      <c r="AU228" s="238" t="s">
        <v>79</v>
      </c>
      <c r="AV228" s="16" t="s">
        <v>77</v>
      </c>
      <c r="AW228" s="16" t="s">
        <v>31</v>
      </c>
      <c r="AX228" s="16" t="s">
        <v>69</v>
      </c>
      <c r="AY228" s="238" t="s">
        <v>118</v>
      </c>
    </row>
    <row r="229" spans="1:65" s="13" customFormat="1" ht="11.25">
      <c r="B229" s="196"/>
      <c r="C229" s="197"/>
      <c r="D229" s="189" t="s">
        <v>135</v>
      </c>
      <c r="E229" s="198" t="s">
        <v>19</v>
      </c>
      <c r="F229" s="199" t="s">
        <v>274</v>
      </c>
      <c r="G229" s="197"/>
      <c r="H229" s="200">
        <v>108</v>
      </c>
      <c r="I229" s="201"/>
      <c r="J229" s="197"/>
      <c r="K229" s="197"/>
      <c r="L229" s="202"/>
      <c r="M229" s="203"/>
      <c r="N229" s="204"/>
      <c r="O229" s="204"/>
      <c r="P229" s="204"/>
      <c r="Q229" s="204"/>
      <c r="R229" s="204"/>
      <c r="S229" s="204"/>
      <c r="T229" s="205"/>
      <c r="AT229" s="206" t="s">
        <v>135</v>
      </c>
      <c r="AU229" s="206" t="s">
        <v>79</v>
      </c>
      <c r="AV229" s="13" t="s">
        <v>79</v>
      </c>
      <c r="AW229" s="13" t="s">
        <v>31</v>
      </c>
      <c r="AX229" s="13" t="s">
        <v>69</v>
      </c>
      <c r="AY229" s="206" t="s">
        <v>118</v>
      </c>
    </row>
    <row r="230" spans="1:65" s="13" customFormat="1" ht="11.25">
      <c r="B230" s="196"/>
      <c r="C230" s="197"/>
      <c r="D230" s="189" t="s">
        <v>135</v>
      </c>
      <c r="E230" s="198" t="s">
        <v>19</v>
      </c>
      <c r="F230" s="199" t="s">
        <v>275</v>
      </c>
      <c r="G230" s="197"/>
      <c r="H230" s="200">
        <v>50</v>
      </c>
      <c r="I230" s="201"/>
      <c r="J230" s="197"/>
      <c r="K230" s="197"/>
      <c r="L230" s="202"/>
      <c r="M230" s="203"/>
      <c r="N230" s="204"/>
      <c r="O230" s="204"/>
      <c r="P230" s="204"/>
      <c r="Q230" s="204"/>
      <c r="R230" s="204"/>
      <c r="S230" s="204"/>
      <c r="T230" s="205"/>
      <c r="AT230" s="206" t="s">
        <v>135</v>
      </c>
      <c r="AU230" s="206" t="s">
        <v>79</v>
      </c>
      <c r="AV230" s="13" t="s">
        <v>79</v>
      </c>
      <c r="AW230" s="13" t="s">
        <v>31</v>
      </c>
      <c r="AX230" s="13" t="s">
        <v>69</v>
      </c>
      <c r="AY230" s="206" t="s">
        <v>118</v>
      </c>
    </row>
    <row r="231" spans="1:65" s="14" customFormat="1" ht="11.25">
      <c r="B231" s="207"/>
      <c r="C231" s="208"/>
      <c r="D231" s="189" t="s">
        <v>135</v>
      </c>
      <c r="E231" s="209" t="s">
        <v>19</v>
      </c>
      <c r="F231" s="210" t="s">
        <v>137</v>
      </c>
      <c r="G231" s="208"/>
      <c r="H231" s="211">
        <v>158</v>
      </c>
      <c r="I231" s="212"/>
      <c r="J231" s="208"/>
      <c r="K231" s="208"/>
      <c r="L231" s="213"/>
      <c r="M231" s="214"/>
      <c r="N231" s="215"/>
      <c r="O231" s="215"/>
      <c r="P231" s="215"/>
      <c r="Q231" s="215"/>
      <c r="R231" s="215"/>
      <c r="S231" s="215"/>
      <c r="T231" s="216"/>
      <c r="AT231" s="217" t="s">
        <v>135</v>
      </c>
      <c r="AU231" s="217" t="s">
        <v>79</v>
      </c>
      <c r="AV231" s="14" t="s">
        <v>129</v>
      </c>
      <c r="AW231" s="14" t="s">
        <v>31</v>
      </c>
      <c r="AX231" s="14" t="s">
        <v>69</v>
      </c>
      <c r="AY231" s="217" t="s">
        <v>118</v>
      </c>
    </row>
    <row r="232" spans="1:65" s="16" customFormat="1" ht="11.25">
      <c r="B232" s="229"/>
      <c r="C232" s="230"/>
      <c r="D232" s="189" t="s">
        <v>135</v>
      </c>
      <c r="E232" s="231" t="s">
        <v>19</v>
      </c>
      <c r="F232" s="232" t="s">
        <v>276</v>
      </c>
      <c r="G232" s="230"/>
      <c r="H232" s="231" t="s">
        <v>19</v>
      </c>
      <c r="I232" s="233"/>
      <c r="J232" s="230"/>
      <c r="K232" s="230"/>
      <c r="L232" s="234"/>
      <c r="M232" s="235"/>
      <c r="N232" s="236"/>
      <c r="O232" s="236"/>
      <c r="P232" s="236"/>
      <c r="Q232" s="236"/>
      <c r="R232" s="236"/>
      <c r="S232" s="236"/>
      <c r="T232" s="237"/>
      <c r="AT232" s="238" t="s">
        <v>135</v>
      </c>
      <c r="AU232" s="238" t="s">
        <v>79</v>
      </c>
      <c r="AV232" s="16" t="s">
        <v>77</v>
      </c>
      <c r="AW232" s="16" t="s">
        <v>31</v>
      </c>
      <c r="AX232" s="16" t="s">
        <v>69</v>
      </c>
      <c r="AY232" s="238" t="s">
        <v>118</v>
      </c>
    </row>
    <row r="233" spans="1:65" s="13" customFormat="1" ht="11.25">
      <c r="B233" s="196"/>
      <c r="C233" s="197"/>
      <c r="D233" s="189" t="s">
        <v>135</v>
      </c>
      <c r="E233" s="198" t="s">
        <v>19</v>
      </c>
      <c r="F233" s="199" t="s">
        <v>275</v>
      </c>
      <c r="G233" s="197"/>
      <c r="H233" s="200">
        <v>50</v>
      </c>
      <c r="I233" s="201"/>
      <c r="J233" s="197"/>
      <c r="K233" s="197"/>
      <c r="L233" s="202"/>
      <c r="M233" s="203"/>
      <c r="N233" s="204"/>
      <c r="O233" s="204"/>
      <c r="P233" s="204"/>
      <c r="Q233" s="204"/>
      <c r="R233" s="204"/>
      <c r="S233" s="204"/>
      <c r="T233" s="205"/>
      <c r="AT233" s="206" t="s">
        <v>135</v>
      </c>
      <c r="AU233" s="206" t="s">
        <v>79</v>
      </c>
      <c r="AV233" s="13" t="s">
        <v>79</v>
      </c>
      <c r="AW233" s="13" t="s">
        <v>31</v>
      </c>
      <c r="AX233" s="13" t="s">
        <v>69</v>
      </c>
      <c r="AY233" s="206" t="s">
        <v>118</v>
      </c>
    </row>
    <row r="234" spans="1:65" s="14" customFormat="1" ht="11.25">
      <c r="B234" s="207"/>
      <c r="C234" s="208"/>
      <c r="D234" s="189" t="s">
        <v>135</v>
      </c>
      <c r="E234" s="209" t="s">
        <v>19</v>
      </c>
      <c r="F234" s="210" t="s">
        <v>137</v>
      </c>
      <c r="G234" s="208"/>
      <c r="H234" s="211">
        <v>50</v>
      </c>
      <c r="I234" s="212"/>
      <c r="J234" s="208"/>
      <c r="K234" s="208"/>
      <c r="L234" s="213"/>
      <c r="M234" s="214"/>
      <c r="N234" s="215"/>
      <c r="O234" s="215"/>
      <c r="P234" s="215"/>
      <c r="Q234" s="215"/>
      <c r="R234" s="215"/>
      <c r="S234" s="215"/>
      <c r="T234" s="216"/>
      <c r="AT234" s="217" t="s">
        <v>135</v>
      </c>
      <c r="AU234" s="217" t="s">
        <v>79</v>
      </c>
      <c r="AV234" s="14" t="s">
        <v>129</v>
      </c>
      <c r="AW234" s="14" t="s">
        <v>31</v>
      </c>
      <c r="AX234" s="14" t="s">
        <v>69</v>
      </c>
      <c r="AY234" s="217" t="s">
        <v>118</v>
      </c>
    </row>
    <row r="235" spans="1:65" s="15" customFormat="1" ht="11.25">
      <c r="B235" s="218"/>
      <c r="C235" s="219"/>
      <c r="D235" s="189" t="s">
        <v>135</v>
      </c>
      <c r="E235" s="220" t="s">
        <v>19</v>
      </c>
      <c r="F235" s="221" t="s">
        <v>160</v>
      </c>
      <c r="G235" s="219"/>
      <c r="H235" s="222">
        <v>208</v>
      </c>
      <c r="I235" s="223"/>
      <c r="J235" s="219"/>
      <c r="K235" s="219"/>
      <c r="L235" s="224"/>
      <c r="M235" s="225"/>
      <c r="N235" s="226"/>
      <c r="O235" s="226"/>
      <c r="P235" s="226"/>
      <c r="Q235" s="226"/>
      <c r="R235" s="226"/>
      <c r="S235" s="226"/>
      <c r="T235" s="227"/>
      <c r="AT235" s="228" t="s">
        <v>135</v>
      </c>
      <c r="AU235" s="228" t="s">
        <v>79</v>
      </c>
      <c r="AV235" s="15" t="s">
        <v>128</v>
      </c>
      <c r="AW235" s="15" t="s">
        <v>31</v>
      </c>
      <c r="AX235" s="15" t="s">
        <v>77</v>
      </c>
      <c r="AY235" s="228" t="s">
        <v>118</v>
      </c>
    </row>
    <row r="236" spans="1:65" s="2" customFormat="1" ht="16.5" customHeight="1">
      <c r="A236" s="37"/>
      <c r="B236" s="38"/>
      <c r="C236" s="239" t="s">
        <v>277</v>
      </c>
      <c r="D236" s="239" t="s">
        <v>210</v>
      </c>
      <c r="E236" s="240" t="s">
        <v>232</v>
      </c>
      <c r="F236" s="241" t="s">
        <v>233</v>
      </c>
      <c r="G236" s="242" t="s">
        <v>204</v>
      </c>
      <c r="H236" s="243">
        <v>353.6</v>
      </c>
      <c r="I236" s="244"/>
      <c r="J236" s="245">
        <f>ROUND(I236*H236,2)</f>
        <v>0</v>
      </c>
      <c r="K236" s="241" t="s">
        <v>127</v>
      </c>
      <c r="L236" s="246"/>
      <c r="M236" s="247" t="s">
        <v>19</v>
      </c>
      <c r="N236" s="248" t="s">
        <v>40</v>
      </c>
      <c r="O236" s="67"/>
      <c r="P236" s="185">
        <f>O236*H236</f>
        <v>0</v>
      </c>
      <c r="Q236" s="185">
        <v>2.5400000000000002E-3</v>
      </c>
      <c r="R236" s="185">
        <f>Q236*H236</f>
        <v>0.89814400000000016</v>
      </c>
      <c r="S236" s="185">
        <v>0</v>
      </c>
      <c r="T236" s="186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7" t="s">
        <v>213</v>
      </c>
      <c r="AT236" s="187" t="s">
        <v>210</v>
      </c>
      <c r="AU236" s="187" t="s">
        <v>79</v>
      </c>
      <c r="AY236" s="20" t="s">
        <v>118</v>
      </c>
      <c r="BE236" s="188">
        <f>IF(N236="základní",J236,0)</f>
        <v>0</v>
      </c>
      <c r="BF236" s="188">
        <f>IF(N236="snížená",J236,0)</f>
        <v>0</v>
      </c>
      <c r="BG236" s="188">
        <f>IF(N236="zákl. přenesená",J236,0)</f>
        <v>0</v>
      </c>
      <c r="BH236" s="188">
        <f>IF(N236="sníž. přenesená",J236,0)</f>
        <v>0</v>
      </c>
      <c r="BI236" s="188">
        <f>IF(N236="nulová",J236,0)</f>
        <v>0</v>
      </c>
      <c r="BJ236" s="20" t="s">
        <v>77</v>
      </c>
      <c r="BK236" s="188">
        <f>ROUND(I236*H236,2)</f>
        <v>0</v>
      </c>
      <c r="BL236" s="20" t="s">
        <v>190</v>
      </c>
      <c r="BM236" s="187" t="s">
        <v>278</v>
      </c>
    </row>
    <row r="237" spans="1:65" s="2" customFormat="1" ht="11.25">
      <c r="A237" s="37"/>
      <c r="B237" s="38"/>
      <c r="C237" s="39"/>
      <c r="D237" s="189" t="s">
        <v>131</v>
      </c>
      <c r="E237" s="39"/>
      <c r="F237" s="190" t="s">
        <v>233</v>
      </c>
      <c r="G237" s="39"/>
      <c r="H237" s="39"/>
      <c r="I237" s="191"/>
      <c r="J237" s="39"/>
      <c r="K237" s="39"/>
      <c r="L237" s="42"/>
      <c r="M237" s="192"/>
      <c r="N237" s="193"/>
      <c r="O237" s="67"/>
      <c r="P237" s="67"/>
      <c r="Q237" s="67"/>
      <c r="R237" s="67"/>
      <c r="S237" s="67"/>
      <c r="T237" s="68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20" t="s">
        <v>131</v>
      </c>
      <c r="AU237" s="20" t="s">
        <v>79</v>
      </c>
    </row>
    <row r="238" spans="1:65" s="16" customFormat="1" ht="11.25">
      <c r="B238" s="229"/>
      <c r="C238" s="230"/>
      <c r="D238" s="189" t="s">
        <v>135</v>
      </c>
      <c r="E238" s="231" t="s">
        <v>19</v>
      </c>
      <c r="F238" s="232" t="s">
        <v>273</v>
      </c>
      <c r="G238" s="230"/>
      <c r="H238" s="231" t="s">
        <v>19</v>
      </c>
      <c r="I238" s="233"/>
      <c r="J238" s="230"/>
      <c r="K238" s="230"/>
      <c r="L238" s="234"/>
      <c r="M238" s="235"/>
      <c r="N238" s="236"/>
      <c r="O238" s="236"/>
      <c r="P238" s="236"/>
      <c r="Q238" s="236"/>
      <c r="R238" s="236"/>
      <c r="S238" s="236"/>
      <c r="T238" s="237"/>
      <c r="AT238" s="238" t="s">
        <v>135</v>
      </c>
      <c r="AU238" s="238" t="s">
        <v>79</v>
      </c>
      <c r="AV238" s="16" t="s">
        <v>77</v>
      </c>
      <c r="AW238" s="16" t="s">
        <v>31</v>
      </c>
      <c r="AX238" s="16" t="s">
        <v>69</v>
      </c>
      <c r="AY238" s="238" t="s">
        <v>118</v>
      </c>
    </row>
    <row r="239" spans="1:65" s="13" customFormat="1" ht="11.25">
      <c r="B239" s="196"/>
      <c r="C239" s="197"/>
      <c r="D239" s="189" t="s">
        <v>135</v>
      </c>
      <c r="E239" s="198" t="s">
        <v>19</v>
      </c>
      <c r="F239" s="199" t="s">
        <v>274</v>
      </c>
      <c r="G239" s="197"/>
      <c r="H239" s="200">
        <v>108</v>
      </c>
      <c r="I239" s="201"/>
      <c r="J239" s="197"/>
      <c r="K239" s="197"/>
      <c r="L239" s="202"/>
      <c r="M239" s="203"/>
      <c r="N239" s="204"/>
      <c r="O239" s="204"/>
      <c r="P239" s="204"/>
      <c r="Q239" s="204"/>
      <c r="R239" s="204"/>
      <c r="S239" s="204"/>
      <c r="T239" s="205"/>
      <c r="AT239" s="206" t="s">
        <v>135</v>
      </c>
      <c r="AU239" s="206" t="s">
        <v>79</v>
      </c>
      <c r="AV239" s="13" t="s">
        <v>79</v>
      </c>
      <c r="AW239" s="13" t="s">
        <v>31</v>
      </c>
      <c r="AX239" s="13" t="s">
        <v>69</v>
      </c>
      <c r="AY239" s="206" t="s">
        <v>118</v>
      </c>
    </row>
    <row r="240" spans="1:65" s="13" customFormat="1" ht="11.25">
      <c r="B240" s="196"/>
      <c r="C240" s="197"/>
      <c r="D240" s="189" t="s">
        <v>135</v>
      </c>
      <c r="E240" s="198" t="s">
        <v>19</v>
      </c>
      <c r="F240" s="199" t="s">
        <v>275</v>
      </c>
      <c r="G240" s="197"/>
      <c r="H240" s="200">
        <v>50</v>
      </c>
      <c r="I240" s="201"/>
      <c r="J240" s="197"/>
      <c r="K240" s="197"/>
      <c r="L240" s="202"/>
      <c r="M240" s="203"/>
      <c r="N240" s="204"/>
      <c r="O240" s="204"/>
      <c r="P240" s="204"/>
      <c r="Q240" s="204"/>
      <c r="R240" s="204"/>
      <c r="S240" s="204"/>
      <c r="T240" s="205"/>
      <c r="AT240" s="206" t="s">
        <v>135</v>
      </c>
      <c r="AU240" s="206" t="s">
        <v>79</v>
      </c>
      <c r="AV240" s="13" t="s">
        <v>79</v>
      </c>
      <c r="AW240" s="13" t="s">
        <v>31</v>
      </c>
      <c r="AX240" s="13" t="s">
        <v>69</v>
      </c>
      <c r="AY240" s="206" t="s">
        <v>118</v>
      </c>
    </row>
    <row r="241" spans="1:65" s="14" customFormat="1" ht="11.25">
      <c r="B241" s="207"/>
      <c r="C241" s="208"/>
      <c r="D241" s="189" t="s">
        <v>135</v>
      </c>
      <c r="E241" s="209" t="s">
        <v>19</v>
      </c>
      <c r="F241" s="210" t="s">
        <v>137</v>
      </c>
      <c r="G241" s="208"/>
      <c r="H241" s="211">
        <v>158</v>
      </c>
      <c r="I241" s="212"/>
      <c r="J241" s="208"/>
      <c r="K241" s="208"/>
      <c r="L241" s="213"/>
      <c r="M241" s="214"/>
      <c r="N241" s="215"/>
      <c r="O241" s="215"/>
      <c r="P241" s="215"/>
      <c r="Q241" s="215"/>
      <c r="R241" s="215"/>
      <c r="S241" s="215"/>
      <c r="T241" s="216"/>
      <c r="AT241" s="217" t="s">
        <v>135</v>
      </c>
      <c r="AU241" s="217" t="s">
        <v>79</v>
      </c>
      <c r="AV241" s="14" t="s">
        <v>129</v>
      </c>
      <c r="AW241" s="14" t="s">
        <v>31</v>
      </c>
      <c r="AX241" s="14" t="s">
        <v>69</v>
      </c>
      <c r="AY241" s="217" t="s">
        <v>118</v>
      </c>
    </row>
    <row r="242" spans="1:65" s="16" customFormat="1" ht="11.25">
      <c r="B242" s="229"/>
      <c r="C242" s="230"/>
      <c r="D242" s="189" t="s">
        <v>135</v>
      </c>
      <c r="E242" s="231" t="s">
        <v>19</v>
      </c>
      <c r="F242" s="232" t="s">
        <v>276</v>
      </c>
      <c r="G242" s="230"/>
      <c r="H242" s="231" t="s">
        <v>19</v>
      </c>
      <c r="I242" s="233"/>
      <c r="J242" s="230"/>
      <c r="K242" s="230"/>
      <c r="L242" s="234"/>
      <c r="M242" s="235"/>
      <c r="N242" s="236"/>
      <c r="O242" s="236"/>
      <c r="P242" s="236"/>
      <c r="Q242" s="236"/>
      <c r="R242" s="236"/>
      <c r="S242" s="236"/>
      <c r="T242" s="237"/>
      <c r="AT242" s="238" t="s">
        <v>135</v>
      </c>
      <c r="AU242" s="238" t="s">
        <v>79</v>
      </c>
      <c r="AV242" s="16" t="s">
        <v>77</v>
      </c>
      <c r="AW242" s="16" t="s">
        <v>31</v>
      </c>
      <c r="AX242" s="16" t="s">
        <v>69</v>
      </c>
      <c r="AY242" s="238" t="s">
        <v>118</v>
      </c>
    </row>
    <row r="243" spans="1:65" s="13" customFormat="1" ht="11.25">
      <c r="B243" s="196"/>
      <c r="C243" s="197"/>
      <c r="D243" s="189" t="s">
        <v>135</v>
      </c>
      <c r="E243" s="198" t="s">
        <v>19</v>
      </c>
      <c r="F243" s="199" t="s">
        <v>275</v>
      </c>
      <c r="G243" s="197"/>
      <c r="H243" s="200">
        <v>50</v>
      </c>
      <c r="I243" s="201"/>
      <c r="J243" s="197"/>
      <c r="K243" s="197"/>
      <c r="L243" s="202"/>
      <c r="M243" s="203"/>
      <c r="N243" s="204"/>
      <c r="O243" s="204"/>
      <c r="P243" s="204"/>
      <c r="Q243" s="204"/>
      <c r="R243" s="204"/>
      <c r="S243" s="204"/>
      <c r="T243" s="205"/>
      <c r="AT243" s="206" t="s">
        <v>135</v>
      </c>
      <c r="AU243" s="206" t="s">
        <v>79</v>
      </c>
      <c r="AV243" s="13" t="s">
        <v>79</v>
      </c>
      <c r="AW243" s="13" t="s">
        <v>31</v>
      </c>
      <c r="AX243" s="13" t="s">
        <v>69</v>
      </c>
      <c r="AY243" s="206" t="s">
        <v>118</v>
      </c>
    </row>
    <row r="244" spans="1:65" s="14" customFormat="1" ht="11.25">
      <c r="B244" s="207"/>
      <c r="C244" s="208"/>
      <c r="D244" s="189" t="s">
        <v>135</v>
      </c>
      <c r="E244" s="209" t="s">
        <v>19</v>
      </c>
      <c r="F244" s="210" t="s">
        <v>137</v>
      </c>
      <c r="G244" s="208"/>
      <c r="H244" s="211">
        <v>50</v>
      </c>
      <c r="I244" s="212"/>
      <c r="J244" s="208"/>
      <c r="K244" s="208"/>
      <c r="L244" s="213"/>
      <c r="M244" s="214"/>
      <c r="N244" s="215"/>
      <c r="O244" s="215"/>
      <c r="P244" s="215"/>
      <c r="Q244" s="215"/>
      <c r="R244" s="215"/>
      <c r="S244" s="215"/>
      <c r="T244" s="216"/>
      <c r="AT244" s="217" t="s">
        <v>135</v>
      </c>
      <c r="AU244" s="217" t="s">
        <v>79</v>
      </c>
      <c r="AV244" s="14" t="s">
        <v>129</v>
      </c>
      <c r="AW244" s="14" t="s">
        <v>31</v>
      </c>
      <c r="AX244" s="14" t="s">
        <v>69</v>
      </c>
      <c r="AY244" s="217" t="s">
        <v>118</v>
      </c>
    </row>
    <row r="245" spans="1:65" s="15" customFormat="1" ht="11.25">
      <c r="B245" s="218"/>
      <c r="C245" s="219"/>
      <c r="D245" s="189" t="s">
        <v>135</v>
      </c>
      <c r="E245" s="220" t="s">
        <v>19</v>
      </c>
      <c r="F245" s="221" t="s">
        <v>160</v>
      </c>
      <c r="G245" s="219"/>
      <c r="H245" s="222">
        <v>208</v>
      </c>
      <c r="I245" s="223"/>
      <c r="J245" s="219"/>
      <c r="K245" s="219"/>
      <c r="L245" s="224"/>
      <c r="M245" s="225"/>
      <c r="N245" s="226"/>
      <c r="O245" s="226"/>
      <c r="P245" s="226"/>
      <c r="Q245" s="226"/>
      <c r="R245" s="226"/>
      <c r="S245" s="226"/>
      <c r="T245" s="227"/>
      <c r="AT245" s="228" t="s">
        <v>135</v>
      </c>
      <c r="AU245" s="228" t="s">
        <v>79</v>
      </c>
      <c r="AV245" s="15" t="s">
        <v>128</v>
      </c>
      <c r="AW245" s="15" t="s">
        <v>31</v>
      </c>
      <c r="AX245" s="15" t="s">
        <v>77</v>
      </c>
      <c r="AY245" s="228" t="s">
        <v>118</v>
      </c>
    </row>
    <row r="246" spans="1:65" s="13" customFormat="1" ht="11.25">
      <c r="B246" s="196"/>
      <c r="C246" s="197"/>
      <c r="D246" s="189" t="s">
        <v>135</v>
      </c>
      <c r="E246" s="197"/>
      <c r="F246" s="199" t="s">
        <v>279</v>
      </c>
      <c r="G246" s="197"/>
      <c r="H246" s="200">
        <v>353.6</v>
      </c>
      <c r="I246" s="201"/>
      <c r="J246" s="197"/>
      <c r="K246" s="197"/>
      <c r="L246" s="202"/>
      <c r="M246" s="203"/>
      <c r="N246" s="204"/>
      <c r="O246" s="204"/>
      <c r="P246" s="204"/>
      <c r="Q246" s="204"/>
      <c r="R246" s="204"/>
      <c r="S246" s="204"/>
      <c r="T246" s="205"/>
      <c r="AT246" s="206" t="s">
        <v>135</v>
      </c>
      <c r="AU246" s="206" t="s">
        <v>79</v>
      </c>
      <c r="AV246" s="13" t="s">
        <v>79</v>
      </c>
      <c r="AW246" s="13" t="s">
        <v>4</v>
      </c>
      <c r="AX246" s="13" t="s">
        <v>77</v>
      </c>
      <c r="AY246" s="206" t="s">
        <v>118</v>
      </c>
    </row>
    <row r="247" spans="1:65" s="2" customFormat="1" ht="24.2" customHeight="1">
      <c r="A247" s="37"/>
      <c r="B247" s="38"/>
      <c r="C247" s="176" t="s">
        <v>7</v>
      </c>
      <c r="D247" s="176" t="s">
        <v>123</v>
      </c>
      <c r="E247" s="177" t="s">
        <v>280</v>
      </c>
      <c r="F247" s="178" t="s">
        <v>281</v>
      </c>
      <c r="G247" s="179" t="s">
        <v>204</v>
      </c>
      <c r="H247" s="180">
        <v>16</v>
      </c>
      <c r="I247" s="181"/>
      <c r="J247" s="182">
        <f>ROUND(I247*H247,2)</f>
        <v>0</v>
      </c>
      <c r="K247" s="178" t="s">
        <v>127</v>
      </c>
      <c r="L247" s="42"/>
      <c r="M247" s="183" t="s">
        <v>19</v>
      </c>
      <c r="N247" s="184" t="s">
        <v>40</v>
      </c>
      <c r="O247" s="67"/>
      <c r="P247" s="185">
        <f>O247*H247</f>
        <v>0</v>
      </c>
      <c r="Q247" s="185">
        <v>3.8000000000000002E-4</v>
      </c>
      <c r="R247" s="185">
        <f>Q247*H247</f>
        <v>6.0800000000000003E-3</v>
      </c>
      <c r="S247" s="185">
        <v>0</v>
      </c>
      <c r="T247" s="186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7" t="s">
        <v>190</v>
      </c>
      <c r="AT247" s="187" t="s">
        <v>123</v>
      </c>
      <c r="AU247" s="187" t="s">
        <v>79</v>
      </c>
      <c r="AY247" s="20" t="s">
        <v>118</v>
      </c>
      <c r="BE247" s="188">
        <f>IF(N247="základní",J247,0)</f>
        <v>0</v>
      </c>
      <c r="BF247" s="188">
        <f>IF(N247="snížená",J247,0)</f>
        <v>0</v>
      </c>
      <c r="BG247" s="188">
        <f>IF(N247="zákl. přenesená",J247,0)</f>
        <v>0</v>
      </c>
      <c r="BH247" s="188">
        <f>IF(N247="sníž. přenesená",J247,0)</f>
        <v>0</v>
      </c>
      <c r="BI247" s="188">
        <f>IF(N247="nulová",J247,0)</f>
        <v>0</v>
      </c>
      <c r="BJ247" s="20" t="s">
        <v>77</v>
      </c>
      <c r="BK247" s="188">
        <f>ROUND(I247*H247,2)</f>
        <v>0</v>
      </c>
      <c r="BL247" s="20" t="s">
        <v>190</v>
      </c>
      <c r="BM247" s="187" t="s">
        <v>282</v>
      </c>
    </row>
    <row r="248" spans="1:65" s="2" customFormat="1" ht="29.25">
      <c r="A248" s="37"/>
      <c r="B248" s="38"/>
      <c r="C248" s="39"/>
      <c r="D248" s="189" t="s">
        <v>131</v>
      </c>
      <c r="E248" s="39"/>
      <c r="F248" s="190" t="s">
        <v>283</v>
      </c>
      <c r="G248" s="39"/>
      <c r="H248" s="39"/>
      <c r="I248" s="191"/>
      <c r="J248" s="39"/>
      <c r="K248" s="39"/>
      <c r="L248" s="42"/>
      <c r="M248" s="192"/>
      <c r="N248" s="193"/>
      <c r="O248" s="67"/>
      <c r="P248" s="67"/>
      <c r="Q248" s="67"/>
      <c r="R248" s="67"/>
      <c r="S248" s="67"/>
      <c r="T248" s="68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20" t="s">
        <v>131</v>
      </c>
      <c r="AU248" s="20" t="s">
        <v>79</v>
      </c>
    </row>
    <row r="249" spans="1:65" s="2" customFormat="1" ht="11.25">
      <c r="A249" s="37"/>
      <c r="B249" s="38"/>
      <c r="C249" s="39"/>
      <c r="D249" s="194" t="s">
        <v>133</v>
      </c>
      <c r="E249" s="39"/>
      <c r="F249" s="195" t="s">
        <v>284</v>
      </c>
      <c r="G249" s="39"/>
      <c r="H249" s="39"/>
      <c r="I249" s="191"/>
      <c r="J249" s="39"/>
      <c r="K249" s="39"/>
      <c r="L249" s="42"/>
      <c r="M249" s="192"/>
      <c r="N249" s="193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133</v>
      </c>
      <c r="AU249" s="20" t="s">
        <v>79</v>
      </c>
    </row>
    <row r="250" spans="1:65" s="16" customFormat="1" ht="11.25">
      <c r="B250" s="229"/>
      <c r="C250" s="230"/>
      <c r="D250" s="189" t="s">
        <v>135</v>
      </c>
      <c r="E250" s="231" t="s">
        <v>19</v>
      </c>
      <c r="F250" s="232" t="s">
        <v>285</v>
      </c>
      <c r="G250" s="230"/>
      <c r="H250" s="231" t="s">
        <v>19</v>
      </c>
      <c r="I250" s="233"/>
      <c r="J250" s="230"/>
      <c r="K250" s="230"/>
      <c r="L250" s="234"/>
      <c r="M250" s="235"/>
      <c r="N250" s="236"/>
      <c r="O250" s="236"/>
      <c r="P250" s="236"/>
      <c r="Q250" s="236"/>
      <c r="R250" s="236"/>
      <c r="S250" s="236"/>
      <c r="T250" s="237"/>
      <c r="AT250" s="238" t="s">
        <v>135</v>
      </c>
      <c r="AU250" s="238" t="s">
        <v>79</v>
      </c>
      <c r="AV250" s="16" t="s">
        <v>77</v>
      </c>
      <c r="AW250" s="16" t="s">
        <v>31</v>
      </c>
      <c r="AX250" s="16" t="s">
        <v>69</v>
      </c>
      <c r="AY250" s="238" t="s">
        <v>118</v>
      </c>
    </row>
    <row r="251" spans="1:65" s="16" customFormat="1" ht="11.25">
      <c r="B251" s="229"/>
      <c r="C251" s="230"/>
      <c r="D251" s="189" t="s">
        <v>135</v>
      </c>
      <c r="E251" s="231" t="s">
        <v>19</v>
      </c>
      <c r="F251" s="232" t="s">
        <v>273</v>
      </c>
      <c r="G251" s="230"/>
      <c r="H251" s="231" t="s">
        <v>19</v>
      </c>
      <c r="I251" s="233"/>
      <c r="J251" s="230"/>
      <c r="K251" s="230"/>
      <c r="L251" s="234"/>
      <c r="M251" s="235"/>
      <c r="N251" s="236"/>
      <c r="O251" s="236"/>
      <c r="P251" s="236"/>
      <c r="Q251" s="236"/>
      <c r="R251" s="236"/>
      <c r="S251" s="236"/>
      <c r="T251" s="237"/>
      <c r="AT251" s="238" t="s">
        <v>135</v>
      </c>
      <c r="AU251" s="238" t="s">
        <v>79</v>
      </c>
      <c r="AV251" s="16" t="s">
        <v>77</v>
      </c>
      <c r="AW251" s="16" t="s">
        <v>31</v>
      </c>
      <c r="AX251" s="16" t="s">
        <v>69</v>
      </c>
      <c r="AY251" s="238" t="s">
        <v>118</v>
      </c>
    </row>
    <row r="252" spans="1:65" s="13" customFormat="1" ht="11.25">
      <c r="B252" s="196"/>
      <c r="C252" s="197"/>
      <c r="D252" s="189" t="s">
        <v>135</v>
      </c>
      <c r="E252" s="198" t="s">
        <v>19</v>
      </c>
      <c r="F252" s="199" t="s">
        <v>286</v>
      </c>
      <c r="G252" s="197"/>
      <c r="H252" s="200">
        <v>8</v>
      </c>
      <c r="I252" s="201"/>
      <c r="J252" s="197"/>
      <c r="K252" s="197"/>
      <c r="L252" s="202"/>
      <c r="M252" s="203"/>
      <c r="N252" s="204"/>
      <c r="O252" s="204"/>
      <c r="P252" s="204"/>
      <c r="Q252" s="204"/>
      <c r="R252" s="204"/>
      <c r="S252" s="204"/>
      <c r="T252" s="205"/>
      <c r="AT252" s="206" t="s">
        <v>135</v>
      </c>
      <c r="AU252" s="206" t="s">
        <v>79</v>
      </c>
      <c r="AV252" s="13" t="s">
        <v>79</v>
      </c>
      <c r="AW252" s="13" t="s">
        <v>31</v>
      </c>
      <c r="AX252" s="13" t="s">
        <v>69</v>
      </c>
      <c r="AY252" s="206" t="s">
        <v>118</v>
      </c>
    </row>
    <row r="253" spans="1:65" s="14" customFormat="1" ht="11.25">
      <c r="B253" s="207"/>
      <c r="C253" s="208"/>
      <c r="D253" s="189" t="s">
        <v>135</v>
      </c>
      <c r="E253" s="209" t="s">
        <v>19</v>
      </c>
      <c r="F253" s="210" t="s">
        <v>137</v>
      </c>
      <c r="G253" s="208"/>
      <c r="H253" s="211">
        <v>8</v>
      </c>
      <c r="I253" s="212"/>
      <c r="J253" s="208"/>
      <c r="K253" s="208"/>
      <c r="L253" s="213"/>
      <c r="M253" s="214"/>
      <c r="N253" s="215"/>
      <c r="O253" s="215"/>
      <c r="P253" s="215"/>
      <c r="Q253" s="215"/>
      <c r="R253" s="215"/>
      <c r="S253" s="215"/>
      <c r="T253" s="216"/>
      <c r="AT253" s="217" t="s">
        <v>135</v>
      </c>
      <c r="AU253" s="217" t="s">
        <v>79</v>
      </c>
      <c r="AV253" s="14" t="s">
        <v>129</v>
      </c>
      <c r="AW253" s="14" t="s">
        <v>31</v>
      </c>
      <c r="AX253" s="14" t="s">
        <v>69</v>
      </c>
      <c r="AY253" s="217" t="s">
        <v>118</v>
      </c>
    </row>
    <row r="254" spans="1:65" s="16" customFormat="1" ht="11.25">
      <c r="B254" s="229"/>
      <c r="C254" s="230"/>
      <c r="D254" s="189" t="s">
        <v>135</v>
      </c>
      <c r="E254" s="231" t="s">
        <v>19</v>
      </c>
      <c r="F254" s="232" t="s">
        <v>276</v>
      </c>
      <c r="G254" s="230"/>
      <c r="H254" s="231" t="s">
        <v>19</v>
      </c>
      <c r="I254" s="233"/>
      <c r="J254" s="230"/>
      <c r="K254" s="230"/>
      <c r="L254" s="234"/>
      <c r="M254" s="235"/>
      <c r="N254" s="236"/>
      <c r="O254" s="236"/>
      <c r="P254" s="236"/>
      <c r="Q254" s="236"/>
      <c r="R254" s="236"/>
      <c r="S254" s="236"/>
      <c r="T254" s="237"/>
      <c r="AT254" s="238" t="s">
        <v>135</v>
      </c>
      <c r="AU254" s="238" t="s">
        <v>79</v>
      </c>
      <c r="AV254" s="16" t="s">
        <v>77</v>
      </c>
      <c r="AW254" s="16" t="s">
        <v>31</v>
      </c>
      <c r="AX254" s="16" t="s">
        <v>69</v>
      </c>
      <c r="AY254" s="238" t="s">
        <v>118</v>
      </c>
    </row>
    <row r="255" spans="1:65" s="13" customFormat="1" ht="11.25">
      <c r="B255" s="196"/>
      <c r="C255" s="197"/>
      <c r="D255" s="189" t="s">
        <v>135</v>
      </c>
      <c r="E255" s="198" t="s">
        <v>19</v>
      </c>
      <c r="F255" s="199" t="s">
        <v>286</v>
      </c>
      <c r="G255" s="197"/>
      <c r="H255" s="200">
        <v>8</v>
      </c>
      <c r="I255" s="201"/>
      <c r="J255" s="197"/>
      <c r="K255" s="197"/>
      <c r="L255" s="202"/>
      <c r="M255" s="203"/>
      <c r="N255" s="204"/>
      <c r="O255" s="204"/>
      <c r="P255" s="204"/>
      <c r="Q255" s="204"/>
      <c r="R255" s="204"/>
      <c r="S255" s="204"/>
      <c r="T255" s="205"/>
      <c r="AT255" s="206" t="s">
        <v>135</v>
      </c>
      <c r="AU255" s="206" t="s">
        <v>79</v>
      </c>
      <c r="AV255" s="13" t="s">
        <v>79</v>
      </c>
      <c r="AW255" s="13" t="s">
        <v>31</v>
      </c>
      <c r="AX255" s="13" t="s">
        <v>69</v>
      </c>
      <c r="AY255" s="206" t="s">
        <v>118</v>
      </c>
    </row>
    <row r="256" spans="1:65" s="14" customFormat="1" ht="11.25">
      <c r="B256" s="207"/>
      <c r="C256" s="208"/>
      <c r="D256" s="189" t="s">
        <v>135</v>
      </c>
      <c r="E256" s="209" t="s">
        <v>19</v>
      </c>
      <c r="F256" s="210" t="s">
        <v>137</v>
      </c>
      <c r="G256" s="208"/>
      <c r="H256" s="211">
        <v>8</v>
      </c>
      <c r="I256" s="212"/>
      <c r="J256" s="208"/>
      <c r="K256" s="208"/>
      <c r="L256" s="213"/>
      <c r="M256" s="214"/>
      <c r="N256" s="215"/>
      <c r="O256" s="215"/>
      <c r="P256" s="215"/>
      <c r="Q256" s="215"/>
      <c r="R256" s="215"/>
      <c r="S256" s="215"/>
      <c r="T256" s="216"/>
      <c r="AT256" s="217" t="s">
        <v>135</v>
      </c>
      <c r="AU256" s="217" t="s">
        <v>79</v>
      </c>
      <c r="AV256" s="14" t="s">
        <v>129</v>
      </c>
      <c r="AW256" s="14" t="s">
        <v>31</v>
      </c>
      <c r="AX256" s="14" t="s">
        <v>69</v>
      </c>
      <c r="AY256" s="217" t="s">
        <v>118</v>
      </c>
    </row>
    <row r="257" spans="1:65" s="15" customFormat="1" ht="11.25">
      <c r="B257" s="218"/>
      <c r="C257" s="219"/>
      <c r="D257" s="189" t="s">
        <v>135</v>
      </c>
      <c r="E257" s="220" t="s">
        <v>19</v>
      </c>
      <c r="F257" s="221" t="s">
        <v>160</v>
      </c>
      <c r="G257" s="219"/>
      <c r="H257" s="222">
        <v>16</v>
      </c>
      <c r="I257" s="223"/>
      <c r="J257" s="219"/>
      <c r="K257" s="219"/>
      <c r="L257" s="224"/>
      <c r="M257" s="225"/>
      <c r="N257" s="226"/>
      <c r="O257" s="226"/>
      <c r="P257" s="226"/>
      <c r="Q257" s="226"/>
      <c r="R257" s="226"/>
      <c r="S257" s="226"/>
      <c r="T257" s="227"/>
      <c r="AT257" s="228" t="s">
        <v>135</v>
      </c>
      <c r="AU257" s="228" t="s">
        <v>79</v>
      </c>
      <c r="AV257" s="15" t="s">
        <v>128</v>
      </c>
      <c r="AW257" s="15" t="s">
        <v>31</v>
      </c>
      <c r="AX257" s="15" t="s">
        <v>77</v>
      </c>
      <c r="AY257" s="228" t="s">
        <v>118</v>
      </c>
    </row>
    <row r="258" spans="1:65" s="2" customFormat="1" ht="16.5" customHeight="1">
      <c r="A258" s="37"/>
      <c r="B258" s="38"/>
      <c r="C258" s="239" t="s">
        <v>287</v>
      </c>
      <c r="D258" s="239" t="s">
        <v>210</v>
      </c>
      <c r="E258" s="240" t="s">
        <v>232</v>
      </c>
      <c r="F258" s="241" t="s">
        <v>233</v>
      </c>
      <c r="G258" s="242" t="s">
        <v>204</v>
      </c>
      <c r="H258" s="243">
        <v>18.72</v>
      </c>
      <c r="I258" s="244"/>
      <c r="J258" s="245">
        <f>ROUND(I258*H258,2)</f>
        <v>0</v>
      </c>
      <c r="K258" s="241" t="s">
        <v>127</v>
      </c>
      <c r="L258" s="246"/>
      <c r="M258" s="247" t="s">
        <v>19</v>
      </c>
      <c r="N258" s="248" t="s">
        <v>40</v>
      </c>
      <c r="O258" s="67"/>
      <c r="P258" s="185">
        <f>O258*H258</f>
        <v>0</v>
      </c>
      <c r="Q258" s="185">
        <v>2.5400000000000002E-3</v>
      </c>
      <c r="R258" s="185">
        <f>Q258*H258</f>
        <v>4.7548800000000002E-2</v>
      </c>
      <c r="S258" s="185">
        <v>0</v>
      </c>
      <c r="T258" s="186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7" t="s">
        <v>213</v>
      </c>
      <c r="AT258" s="187" t="s">
        <v>210</v>
      </c>
      <c r="AU258" s="187" t="s">
        <v>79</v>
      </c>
      <c r="AY258" s="20" t="s">
        <v>118</v>
      </c>
      <c r="BE258" s="188">
        <f>IF(N258="základní",J258,0)</f>
        <v>0</v>
      </c>
      <c r="BF258" s="188">
        <f>IF(N258="snížená",J258,0)</f>
        <v>0</v>
      </c>
      <c r="BG258" s="188">
        <f>IF(N258="zákl. přenesená",J258,0)</f>
        <v>0</v>
      </c>
      <c r="BH258" s="188">
        <f>IF(N258="sníž. přenesená",J258,0)</f>
        <v>0</v>
      </c>
      <c r="BI258" s="188">
        <f>IF(N258="nulová",J258,0)</f>
        <v>0</v>
      </c>
      <c r="BJ258" s="20" t="s">
        <v>77</v>
      </c>
      <c r="BK258" s="188">
        <f>ROUND(I258*H258,2)</f>
        <v>0</v>
      </c>
      <c r="BL258" s="20" t="s">
        <v>190</v>
      </c>
      <c r="BM258" s="187" t="s">
        <v>288</v>
      </c>
    </row>
    <row r="259" spans="1:65" s="2" customFormat="1" ht="11.25">
      <c r="A259" s="37"/>
      <c r="B259" s="38"/>
      <c r="C259" s="39"/>
      <c r="D259" s="189" t="s">
        <v>131</v>
      </c>
      <c r="E259" s="39"/>
      <c r="F259" s="190" t="s">
        <v>233</v>
      </c>
      <c r="G259" s="39"/>
      <c r="H259" s="39"/>
      <c r="I259" s="191"/>
      <c r="J259" s="39"/>
      <c r="K259" s="39"/>
      <c r="L259" s="42"/>
      <c r="M259" s="192"/>
      <c r="N259" s="193"/>
      <c r="O259" s="67"/>
      <c r="P259" s="67"/>
      <c r="Q259" s="67"/>
      <c r="R259" s="67"/>
      <c r="S259" s="67"/>
      <c r="T259" s="68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20" t="s">
        <v>131</v>
      </c>
      <c r="AU259" s="20" t="s">
        <v>79</v>
      </c>
    </row>
    <row r="260" spans="1:65" s="16" customFormat="1" ht="11.25">
      <c r="B260" s="229"/>
      <c r="C260" s="230"/>
      <c r="D260" s="189" t="s">
        <v>135</v>
      </c>
      <c r="E260" s="231" t="s">
        <v>19</v>
      </c>
      <c r="F260" s="232" t="s">
        <v>273</v>
      </c>
      <c r="G260" s="230"/>
      <c r="H260" s="231" t="s">
        <v>19</v>
      </c>
      <c r="I260" s="233"/>
      <c r="J260" s="230"/>
      <c r="K260" s="230"/>
      <c r="L260" s="234"/>
      <c r="M260" s="235"/>
      <c r="N260" s="236"/>
      <c r="O260" s="236"/>
      <c r="P260" s="236"/>
      <c r="Q260" s="236"/>
      <c r="R260" s="236"/>
      <c r="S260" s="236"/>
      <c r="T260" s="237"/>
      <c r="AT260" s="238" t="s">
        <v>135</v>
      </c>
      <c r="AU260" s="238" t="s">
        <v>79</v>
      </c>
      <c r="AV260" s="16" t="s">
        <v>77</v>
      </c>
      <c r="AW260" s="16" t="s">
        <v>31</v>
      </c>
      <c r="AX260" s="16" t="s">
        <v>69</v>
      </c>
      <c r="AY260" s="238" t="s">
        <v>118</v>
      </c>
    </row>
    <row r="261" spans="1:65" s="13" customFormat="1" ht="11.25">
      <c r="B261" s="196"/>
      <c r="C261" s="197"/>
      <c r="D261" s="189" t="s">
        <v>135</v>
      </c>
      <c r="E261" s="198" t="s">
        <v>19</v>
      </c>
      <c r="F261" s="199" t="s">
        <v>286</v>
      </c>
      <c r="G261" s="197"/>
      <c r="H261" s="200">
        <v>8</v>
      </c>
      <c r="I261" s="201"/>
      <c r="J261" s="197"/>
      <c r="K261" s="197"/>
      <c r="L261" s="202"/>
      <c r="M261" s="203"/>
      <c r="N261" s="204"/>
      <c r="O261" s="204"/>
      <c r="P261" s="204"/>
      <c r="Q261" s="204"/>
      <c r="R261" s="204"/>
      <c r="S261" s="204"/>
      <c r="T261" s="205"/>
      <c r="AT261" s="206" t="s">
        <v>135</v>
      </c>
      <c r="AU261" s="206" t="s">
        <v>79</v>
      </c>
      <c r="AV261" s="13" t="s">
        <v>79</v>
      </c>
      <c r="AW261" s="13" t="s">
        <v>31</v>
      </c>
      <c r="AX261" s="13" t="s">
        <v>69</v>
      </c>
      <c r="AY261" s="206" t="s">
        <v>118</v>
      </c>
    </row>
    <row r="262" spans="1:65" s="14" customFormat="1" ht="11.25">
      <c r="B262" s="207"/>
      <c r="C262" s="208"/>
      <c r="D262" s="189" t="s">
        <v>135</v>
      </c>
      <c r="E262" s="209" t="s">
        <v>19</v>
      </c>
      <c r="F262" s="210" t="s">
        <v>137</v>
      </c>
      <c r="G262" s="208"/>
      <c r="H262" s="211">
        <v>8</v>
      </c>
      <c r="I262" s="212"/>
      <c r="J262" s="208"/>
      <c r="K262" s="208"/>
      <c r="L262" s="213"/>
      <c r="M262" s="214"/>
      <c r="N262" s="215"/>
      <c r="O262" s="215"/>
      <c r="P262" s="215"/>
      <c r="Q262" s="215"/>
      <c r="R262" s="215"/>
      <c r="S262" s="215"/>
      <c r="T262" s="216"/>
      <c r="AT262" s="217" t="s">
        <v>135</v>
      </c>
      <c r="AU262" s="217" t="s">
        <v>79</v>
      </c>
      <c r="AV262" s="14" t="s">
        <v>129</v>
      </c>
      <c r="AW262" s="14" t="s">
        <v>31</v>
      </c>
      <c r="AX262" s="14" t="s">
        <v>69</v>
      </c>
      <c r="AY262" s="217" t="s">
        <v>118</v>
      </c>
    </row>
    <row r="263" spans="1:65" s="16" customFormat="1" ht="11.25">
      <c r="B263" s="229"/>
      <c r="C263" s="230"/>
      <c r="D263" s="189" t="s">
        <v>135</v>
      </c>
      <c r="E263" s="231" t="s">
        <v>19</v>
      </c>
      <c r="F263" s="232" t="s">
        <v>276</v>
      </c>
      <c r="G263" s="230"/>
      <c r="H263" s="231" t="s">
        <v>19</v>
      </c>
      <c r="I263" s="233"/>
      <c r="J263" s="230"/>
      <c r="K263" s="230"/>
      <c r="L263" s="234"/>
      <c r="M263" s="235"/>
      <c r="N263" s="236"/>
      <c r="O263" s="236"/>
      <c r="P263" s="236"/>
      <c r="Q263" s="236"/>
      <c r="R263" s="236"/>
      <c r="S263" s="236"/>
      <c r="T263" s="237"/>
      <c r="AT263" s="238" t="s">
        <v>135</v>
      </c>
      <c r="AU263" s="238" t="s">
        <v>79</v>
      </c>
      <c r="AV263" s="16" t="s">
        <v>77</v>
      </c>
      <c r="AW263" s="16" t="s">
        <v>31</v>
      </c>
      <c r="AX263" s="16" t="s">
        <v>69</v>
      </c>
      <c r="AY263" s="238" t="s">
        <v>118</v>
      </c>
    </row>
    <row r="264" spans="1:65" s="13" customFormat="1" ht="11.25">
      <c r="B264" s="196"/>
      <c r="C264" s="197"/>
      <c r="D264" s="189" t="s">
        <v>135</v>
      </c>
      <c r="E264" s="198" t="s">
        <v>19</v>
      </c>
      <c r="F264" s="199" t="s">
        <v>286</v>
      </c>
      <c r="G264" s="197"/>
      <c r="H264" s="200">
        <v>8</v>
      </c>
      <c r="I264" s="201"/>
      <c r="J264" s="197"/>
      <c r="K264" s="197"/>
      <c r="L264" s="202"/>
      <c r="M264" s="203"/>
      <c r="N264" s="204"/>
      <c r="O264" s="204"/>
      <c r="P264" s="204"/>
      <c r="Q264" s="204"/>
      <c r="R264" s="204"/>
      <c r="S264" s="204"/>
      <c r="T264" s="205"/>
      <c r="AT264" s="206" t="s">
        <v>135</v>
      </c>
      <c r="AU264" s="206" t="s">
        <v>79</v>
      </c>
      <c r="AV264" s="13" t="s">
        <v>79</v>
      </c>
      <c r="AW264" s="13" t="s">
        <v>31</v>
      </c>
      <c r="AX264" s="13" t="s">
        <v>69</v>
      </c>
      <c r="AY264" s="206" t="s">
        <v>118</v>
      </c>
    </row>
    <row r="265" spans="1:65" s="14" customFormat="1" ht="11.25">
      <c r="B265" s="207"/>
      <c r="C265" s="208"/>
      <c r="D265" s="189" t="s">
        <v>135</v>
      </c>
      <c r="E265" s="209" t="s">
        <v>19</v>
      </c>
      <c r="F265" s="210" t="s">
        <v>137</v>
      </c>
      <c r="G265" s="208"/>
      <c r="H265" s="211">
        <v>8</v>
      </c>
      <c r="I265" s="212"/>
      <c r="J265" s="208"/>
      <c r="K265" s="208"/>
      <c r="L265" s="213"/>
      <c r="M265" s="214"/>
      <c r="N265" s="215"/>
      <c r="O265" s="215"/>
      <c r="P265" s="215"/>
      <c r="Q265" s="215"/>
      <c r="R265" s="215"/>
      <c r="S265" s="215"/>
      <c r="T265" s="216"/>
      <c r="AT265" s="217" t="s">
        <v>135</v>
      </c>
      <c r="AU265" s="217" t="s">
        <v>79</v>
      </c>
      <c r="AV265" s="14" t="s">
        <v>129</v>
      </c>
      <c r="AW265" s="14" t="s">
        <v>31</v>
      </c>
      <c r="AX265" s="14" t="s">
        <v>69</v>
      </c>
      <c r="AY265" s="217" t="s">
        <v>118</v>
      </c>
    </row>
    <row r="266" spans="1:65" s="15" customFormat="1" ht="11.25">
      <c r="B266" s="218"/>
      <c r="C266" s="219"/>
      <c r="D266" s="189" t="s">
        <v>135</v>
      </c>
      <c r="E266" s="220" t="s">
        <v>19</v>
      </c>
      <c r="F266" s="221" t="s">
        <v>160</v>
      </c>
      <c r="G266" s="219"/>
      <c r="H266" s="222">
        <v>16</v>
      </c>
      <c r="I266" s="223"/>
      <c r="J266" s="219"/>
      <c r="K266" s="219"/>
      <c r="L266" s="224"/>
      <c r="M266" s="225"/>
      <c r="N266" s="226"/>
      <c r="O266" s="226"/>
      <c r="P266" s="226"/>
      <c r="Q266" s="226"/>
      <c r="R266" s="226"/>
      <c r="S266" s="226"/>
      <c r="T266" s="227"/>
      <c r="AT266" s="228" t="s">
        <v>135</v>
      </c>
      <c r="AU266" s="228" t="s">
        <v>79</v>
      </c>
      <c r="AV266" s="15" t="s">
        <v>128</v>
      </c>
      <c r="AW266" s="15" t="s">
        <v>31</v>
      </c>
      <c r="AX266" s="15" t="s">
        <v>77</v>
      </c>
      <c r="AY266" s="228" t="s">
        <v>118</v>
      </c>
    </row>
    <row r="267" spans="1:65" s="13" customFormat="1" ht="11.25">
      <c r="B267" s="196"/>
      <c r="C267" s="197"/>
      <c r="D267" s="189" t="s">
        <v>135</v>
      </c>
      <c r="E267" s="197"/>
      <c r="F267" s="199" t="s">
        <v>289</v>
      </c>
      <c r="G267" s="197"/>
      <c r="H267" s="200">
        <v>18.72</v>
      </c>
      <c r="I267" s="201"/>
      <c r="J267" s="197"/>
      <c r="K267" s="197"/>
      <c r="L267" s="202"/>
      <c r="M267" s="203"/>
      <c r="N267" s="204"/>
      <c r="O267" s="204"/>
      <c r="P267" s="204"/>
      <c r="Q267" s="204"/>
      <c r="R267" s="204"/>
      <c r="S267" s="204"/>
      <c r="T267" s="205"/>
      <c r="AT267" s="206" t="s">
        <v>135</v>
      </c>
      <c r="AU267" s="206" t="s">
        <v>79</v>
      </c>
      <c r="AV267" s="13" t="s">
        <v>79</v>
      </c>
      <c r="AW267" s="13" t="s">
        <v>4</v>
      </c>
      <c r="AX267" s="13" t="s">
        <v>77</v>
      </c>
      <c r="AY267" s="206" t="s">
        <v>118</v>
      </c>
    </row>
    <row r="268" spans="1:65" s="2" customFormat="1" ht="16.5" customHeight="1">
      <c r="A268" s="37"/>
      <c r="B268" s="38"/>
      <c r="C268" s="176" t="s">
        <v>290</v>
      </c>
      <c r="D268" s="176" t="s">
        <v>123</v>
      </c>
      <c r="E268" s="177" t="s">
        <v>291</v>
      </c>
      <c r="F268" s="178" t="s">
        <v>292</v>
      </c>
      <c r="G268" s="179" t="s">
        <v>204</v>
      </c>
      <c r="H268" s="180">
        <v>880</v>
      </c>
      <c r="I268" s="181"/>
      <c r="J268" s="182">
        <f>ROUND(I268*H268,2)</f>
        <v>0</v>
      </c>
      <c r="K268" s="178" t="s">
        <v>127</v>
      </c>
      <c r="L268" s="42"/>
      <c r="M268" s="183" t="s">
        <v>19</v>
      </c>
      <c r="N268" s="184" t="s">
        <v>40</v>
      </c>
      <c r="O268" s="67"/>
      <c r="P268" s="185">
        <f>O268*H268</f>
        <v>0</v>
      </c>
      <c r="Q268" s="185">
        <v>0</v>
      </c>
      <c r="R268" s="185">
        <f>Q268*H268</f>
        <v>0</v>
      </c>
      <c r="S268" s="185">
        <v>3.5999999999999999E-3</v>
      </c>
      <c r="T268" s="186">
        <f>S268*H268</f>
        <v>3.1679999999999997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7" t="s">
        <v>190</v>
      </c>
      <c r="AT268" s="187" t="s">
        <v>123</v>
      </c>
      <c r="AU268" s="187" t="s">
        <v>79</v>
      </c>
      <c r="AY268" s="20" t="s">
        <v>118</v>
      </c>
      <c r="BE268" s="188">
        <f>IF(N268="základní",J268,0)</f>
        <v>0</v>
      </c>
      <c r="BF268" s="188">
        <f>IF(N268="snížená",J268,0)</f>
        <v>0</v>
      </c>
      <c r="BG268" s="188">
        <f>IF(N268="zákl. přenesená",J268,0)</f>
        <v>0</v>
      </c>
      <c r="BH268" s="188">
        <f>IF(N268="sníž. přenesená",J268,0)</f>
        <v>0</v>
      </c>
      <c r="BI268" s="188">
        <f>IF(N268="nulová",J268,0)</f>
        <v>0</v>
      </c>
      <c r="BJ268" s="20" t="s">
        <v>77</v>
      </c>
      <c r="BK268" s="188">
        <f>ROUND(I268*H268,2)</f>
        <v>0</v>
      </c>
      <c r="BL268" s="20" t="s">
        <v>190</v>
      </c>
      <c r="BM268" s="187" t="s">
        <v>293</v>
      </c>
    </row>
    <row r="269" spans="1:65" s="2" customFormat="1" ht="19.5">
      <c r="A269" s="37"/>
      <c r="B269" s="38"/>
      <c r="C269" s="39"/>
      <c r="D269" s="189" t="s">
        <v>131</v>
      </c>
      <c r="E269" s="39"/>
      <c r="F269" s="190" t="s">
        <v>294</v>
      </c>
      <c r="G269" s="39"/>
      <c r="H269" s="39"/>
      <c r="I269" s="191"/>
      <c r="J269" s="39"/>
      <c r="K269" s="39"/>
      <c r="L269" s="42"/>
      <c r="M269" s="192"/>
      <c r="N269" s="193"/>
      <c r="O269" s="67"/>
      <c r="P269" s="67"/>
      <c r="Q269" s="67"/>
      <c r="R269" s="67"/>
      <c r="S269" s="67"/>
      <c r="T269" s="68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20" t="s">
        <v>131</v>
      </c>
      <c r="AU269" s="20" t="s">
        <v>79</v>
      </c>
    </row>
    <row r="270" spans="1:65" s="2" customFormat="1" ht="11.25">
      <c r="A270" s="37"/>
      <c r="B270" s="38"/>
      <c r="C270" s="39"/>
      <c r="D270" s="194" t="s">
        <v>133</v>
      </c>
      <c r="E270" s="39"/>
      <c r="F270" s="195" t="s">
        <v>295</v>
      </c>
      <c r="G270" s="39"/>
      <c r="H270" s="39"/>
      <c r="I270" s="191"/>
      <c r="J270" s="39"/>
      <c r="K270" s="39"/>
      <c r="L270" s="42"/>
      <c r="M270" s="192"/>
      <c r="N270" s="193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133</v>
      </c>
      <c r="AU270" s="20" t="s">
        <v>79</v>
      </c>
    </row>
    <row r="271" spans="1:65" s="16" customFormat="1" ht="11.25">
      <c r="B271" s="229"/>
      <c r="C271" s="230"/>
      <c r="D271" s="189" t="s">
        <v>135</v>
      </c>
      <c r="E271" s="231" t="s">
        <v>19</v>
      </c>
      <c r="F271" s="232" t="s">
        <v>296</v>
      </c>
      <c r="G271" s="230"/>
      <c r="H271" s="231" t="s">
        <v>19</v>
      </c>
      <c r="I271" s="233"/>
      <c r="J271" s="230"/>
      <c r="K271" s="230"/>
      <c r="L271" s="234"/>
      <c r="M271" s="235"/>
      <c r="N271" s="236"/>
      <c r="O271" s="236"/>
      <c r="P271" s="236"/>
      <c r="Q271" s="236"/>
      <c r="R271" s="236"/>
      <c r="S271" s="236"/>
      <c r="T271" s="237"/>
      <c r="AT271" s="238" t="s">
        <v>135</v>
      </c>
      <c r="AU271" s="238" t="s">
        <v>79</v>
      </c>
      <c r="AV271" s="16" t="s">
        <v>77</v>
      </c>
      <c r="AW271" s="16" t="s">
        <v>31</v>
      </c>
      <c r="AX271" s="16" t="s">
        <v>69</v>
      </c>
      <c r="AY271" s="238" t="s">
        <v>118</v>
      </c>
    </row>
    <row r="272" spans="1:65" s="13" customFormat="1" ht="11.25">
      <c r="B272" s="196"/>
      <c r="C272" s="197"/>
      <c r="D272" s="189" t="s">
        <v>135</v>
      </c>
      <c r="E272" s="198" t="s">
        <v>19</v>
      </c>
      <c r="F272" s="199" t="s">
        <v>222</v>
      </c>
      <c r="G272" s="197"/>
      <c r="H272" s="200">
        <v>820</v>
      </c>
      <c r="I272" s="201"/>
      <c r="J272" s="197"/>
      <c r="K272" s="197"/>
      <c r="L272" s="202"/>
      <c r="M272" s="203"/>
      <c r="N272" s="204"/>
      <c r="O272" s="204"/>
      <c r="P272" s="204"/>
      <c r="Q272" s="204"/>
      <c r="R272" s="204"/>
      <c r="S272" s="204"/>
      <c r="T272" s="205"/>
      <c r="AT272" s="206" t="s">
        <v>135</v>
      </c>
      <c r="AU272" s="206" t="s">
        <v>79</v>
      </c>
      <c r="AV272" s="13" t="s">
        <v>79</v>
      </c>
      <c r="AW272" s="13" t="s">
        <v>31</v>
      </c>
      <c r="AX272" s="13" t="s">
        <v>69</v>
      </c>
      <c r="AY272" s="206" t="s">
        <v>118</v>
      </c>
    </row>
    <row r="273" spans="1:65" s="14" customFormat="1" ht="11.25">
      <c r="B273" s="207"/>
      <c r="C273" s="208"/>
      <c r="D273" s="189" t="s">
        <v>135</v>
      </c>
      <c r="E273" s="209" t="s">
        <v>19</v>
      </c>
      <c r="F273" s="210" t="s">
        <v>137</v>
      </c>
      <c r="G273" s="208"/>
      <c r="H273" s="211">
        <v>820</v>
      </c>
      <c r="I273" s="212"/>
      <c r="J273" s="208"/>
      <c r="K273" s="208"/>
      <c r="L273" s="213"/>
      <c r="M273" s="214"/>
      <c r="N273" s="215"/>
      <c r="O273" s="215"/>
      <c r="P273" s="215"/>
      <c r="Q273" s="215"/>
      <c r="R273" s="215"/>
      <c r="S273" s="215"/>
      <c r="T273" s="216"/>
      <c r="AT273" s="217" t="s">
        <v>135</v>
      </c>
      <c r="AU273" s="217" t="s">
        <v>79</v>
      </c>
      <c r="AV273" s="14" t="s">
        <v>129</v>
      </c>
      <c r="AW273" s="14" t="s">
        <v>31</v>
      </c>
      <c r="AX273" s="14" t="s">
        <v>69</v>
      </c>
      <c r="AY273" s="217" t="s">
        <v>118</v>
      </c>
    </row>
    <row r="274" spans="1:65" s="13" customFormat="1" ht="11.25">
      <c r="B274" s="196"/>
      <c r="C274" s="197"/>
      <c r="D274" s="189" t="s">
        <v>135</v>
      </c>
      <c r="E274" s="198" t="s">
        <v>19</v>
      </c>
      <c r="F274" s="199" t="s">
        <v>208</v>
      </c>
      <c r="G274" s="197"/>
      <c r="H274" s="200">
        <v>60</v>
      </c>
      <c r="I274" s="201"/>
      <c r="J274" s="197"/>
      <c r="K274" s="197"/>
      <c r="L274" s="202"/>
      <c r="M274" s="203"/>
      <c r="N274" s="204"/>
      <c r="O274" s="204"/>
      <c r="P274" s="204"/>
      <c r="Q274" s="204"/>
      <c r="R274" s="204"/>
      <c r="S274" s="204"/>
      <c r="T274" s="205"/>
      <c r="AT274" s="206" t="s">
        <v>135</v>
      </c>
      <c r="AU274" s="206" t="s">
        <v>79</v>
      </c>
      <c r="AV274" s="13" t="s">
        <v>79</v>
      </c>
      <c r="AW274" s="13" t="s">
        <v>31</v>
      </c>
      <c r="AX274" s="13" t="s">
        <v>69</v>
      </c>
      <c r="AY274" s="206" t="s">
        <v>118</v>
      </c>
    </row>
    <row r="275" spans="1:65" s="14" customFormat="1" ht="11.25">
      <c r="B275" s="207"/>
      <c r="C275" s="208"/>
      <c r="D275" s="189" t="s">
        <v>135</v>
      </c>
      <c r="E275" s="209" t="s">
        <v>19</v>
      </c>
      <c r="F275" s="210" t="s">
        <v>137</v>
      </c>
      <c r="G275" s="208"/>
      <c r="H275" s="211">
        <v>60</v>
      </c>
      <c r="I275" s="212"/>
      <c r="J275" s="208"/>
      <c r="K275" s="208"/>
      <c r="L275" s="213"/>
      <c r="M275" s="214"/>
      <c r="N275" s="215"/>
      <c r="O275" s="215"/>
      <c r="P275" s="215"/>
      <c r="Q275" s="215"/>
      <c r="R275" s="215"/>
      <c r="S275" s="215"/>
      <c r="T275" s="216"/>
      <c r="AT275" s="217" t="s">
        <v>135</v>
      </c>
      <c r="AU275" s="217" t="s">
        <v>79</v>
      </c>
      <c r="AV275" s="14" t="s">
        <v>129</v>
      </c>
      <c r="AW275" s="14" t="s">
        <v>31</v>
      </c>
      <c r="AX275" s="14" t="s">
        <v>69</v>
      </c>
      <c r="AY275" s="217" t="s">
        <v>118</v>
      </c>
    </row>
    <row r="276" spans="1:65" s="15" customFormat="1" ht="11.25">
      <c r="B276" s="218"/>
      <c r="C276" s="219"/>
      <c r="D276" s="189" t="s">
        <v>135</v>
      </c>
      <c r="E276" s="220" t="s">
        <v>19</v>
      </c>
      <c r="F276" s="221" t="s">
        <v>160</v>
      </c>
      <c r="G276" s="219"/>
      <c r="H276" s="222">
        <v>880</v>
      </c>
      <c r="I276" s="223"/>
      <c r="J276" s="219"/>
      <c r="K276" s="219"/>
      <c r="L276" s="224"/>
      <c r="M276" s="225"/>
      <c r="N276" s="226"/>
      <c r="O276" s="226"/>
      <c r="P276" s="226"/>
      <c r="Q276" s="226"/>
      <c r="R276" s="226"/>
      <c r="S276" s="226"/>
      <c r="T276" s="227"/>
      <c r="AT276" s="228" t="s">
        <v>135</v>
      </c>
      <c r="AU276" s="228" t="s">
        <v>79</v>
      </c>
      <c r="AV276" s="15" t="s">
        <v>128</v>
      </c>
      <c r="AW276" s="15" t="s">
        <v>31</v>
      </c>
      <c r="AX276" s="15" t="s">
        <v>77</v>
      </c>
      <c r="AY276" s="228" t="s">
        <v>118</v>
      </c>
    </row>
    <row r="277" spans="1:65" s="2" customFormat="1" ht="16.5" customHeight="1">
      <c r="A277" s="37"/>
      <c r="B277" s="38"/>
      <c r="C277" s="176" t="s">
        <v>297</v>
      </c>
      <c r="D277" s="176" t="s">
        <v>123</v>
      </c>
      <c r="E277" s="177" t="s">
        <v>298</v>
      </c>
      <c r="F277" s="178" t="s">
        <v>299</v>
      </c>
      <c r="G277" s="179" t="s">
        <v>204</v>
      </c>
      <c r="H277" s="180">
        <v>880</v>
      </c>
      <c r="I277" s="181"/>
      <c r="J277" s="182">
        <f>ROUND(I277*H277,2)</f>
        <v>0</v>
      </c>
      <c r="K277" s="178" t="s">
        <v>127</v>
      </c>
      <c r="L277" s="42"/>
      <c r="M277" s="183" t="s">
        <v>19</v>
      </c>
      <c r="N277" s="184" t="s">
        <v>40</v>
      </c>
      <c r="O277" s="67"/>
      <c r="P277" s="185">
        <f>O277*H277</f>
        <v>0</v>
      </c>
      <c r="Q277" s="185">
        <v>0</v>
      </c>
      <c r="R277" s="185">
        <f>Q277*H277</f>
        <v>0</v>
      </c>
      <c r="S277" s="185">
        <v>0</v>
      </c>
      <c r="T277" s="186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7" t="s">
        <v>190</v>
      </c>
      <c r="AT277" s="187" t="s">
        <v>123</v>
      </c>
      <c r="AU277" s="187" t="s">
        <v>79</v>
      </c>
      <c r="AY277" s="20" t="s">
        <v>118</v>
      </c>
      <c r="BE277" s="188">
        <f>IF(N277="základní",J277,0)</f>
        <v>0</v>
      </c>
      <c r="BF277" s="188">
        <f>IF(N277="snížená",J277,0)</f>
        <v>0</v>
      </c>
      <c r="BG277" s="188">
        <f>IF(N277="zákl. přenesená",J277,0)</f>
        <v>0</v>
      </c>
      <c r="BH277" s="188">
        <f>IF(N277="sníž. přenesená",J277,0)</f>
        <v>0</v>
      </c>
      <c r="BI277" s="188">
        <f>IF(N277="nulová",J277,0)</f>
        <v>0</v>
      </c>
      <c r="BJ277" s="20" t="s">
        <v>77</v>
      </c>
      <c r="BK277" s="188">
        <f>ROUND(I277*H277,2)</f>
        <v>0</v>
      </c>
      <c r="BL277" s="20" t="s">
        <v>190</v>
      </c>
      <c r="BM277" s="187" t="s">
        <v>300</v>
      </c>
    </row>
    <row r="278" spans="1:65" s="2" customFormat="1" ht="11.25">
      <c r="A278" s="37"/>
      <c r="B278" s="38"/>
      <c r="C278" s="39"/>
      <c r="D278" s="189" t="s">
        <v>131</v>
      </c>
      <c r="E278" s="39"/>
      <c r="F278" s="190" t="s">
        <v>301</v>
      </c>
      <c r="G278" s="39"/>
      <c r="H278" s="39"/>
      <c r="I278" s="191"/>
      <c r="J278" s="39"/>
      <c r="K278" s="39"/>
      <c r="L278" s="42"/>
      <c r="M278" s="192"/>
      <c r="N278" s="193"/>
      <c r="O278" s="67"/>
      <c r="P278" s="67"/>
      <c r="Q278" s="67"/>
      <c r="R278" s="67"/>
      <c r="S278" s="67"/>
      <c r="T278" s="68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20" t="s">
        <v>131</v>
      </c>
      <c r="AU278" s="20" t="s">
        <v>79</v>
      </c>
    </row>
    <row r="279" spans="1:65" s="2" customFormat="1" ht="11.25">
      <c r="A279" s="37"/>
      <c r="B279" s="38"/>
      <c r="C279" s="39"/>
      <c r="D279" s="194" t="s">
        <v>133</v>
      </c>
      <c r="E279" s="39"/>
      <c r="F279" s="195" t="s">
        <v>302</v>
      </c>
      <c r="G279" s="39"/>
      <c r="H279" s="39"/>
      <c r="I279" s="191"/>
      <c r="J279" s="39"/>
      <c r="K279" s="39"/>
      <c r="L279" s="42"/>
      <c r="M279" s="192"/>
      <c r="N279" s="193"/>
      <c r="O279" s="67"/>
      <c r="P279" s="67"/>
      <c r="Q279" s="67"/>
      <c r="R279" s="67"/>
      <c r="S279" s="67"/>
      <c r="T279" s="68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20" t="s">
        <v>133</v>
      </c>
      <c r="AU279" s="20" t="s">
        <v>79</v>
      </c>
    </row>
    <row r="280" spans="1:65" s="13" customFormat="1" ht="11.25">
      <c r="B280" s="196"/>
      <c r="C280" s="197"/>
      <c r="D280" s="189" t="s">
        <v>135</v>
      </c>
      <c r="E280" s="198" t="s">
        <v>19</v>
      </c>
      <c r="F280" s="199" t="s">
        <v>222</v>
      </c>
      <c r="G280" s="197"/>
      <c r="H280" s="200">
        <v>820</v>
      </c>
      <c r="I280" s="201"/>
      <c r="J280" s="197"/>
      <c r="K280" s="197"/>
      <c r="L280" s="202"/>
      <c r="M280" s="203"/>
      <c r="N280" s="204"/>
      <c r="O280" s="204"/>
      <c r="P280" s="204"/>
      <c r="Q280" s="204"/>
      <c r="R280" s="204"/>
      <c r="S280" s="204"/>
      <c r="T280" s="205"/>
      <c r="AT280" s="206" t="s">
        <v>135</v>
      </c>
      <c r="AU280" s="206" t="s">
        <v>79</v>
      </c>
      <c r="AV280" s="13" t="s">
        <v>79</v>
      </c>
      <c r="AW280" s="13" t="s">
        <v>31</v>
      </c>
      <c r="AX280" s="13" t="s">
        <v>69</v>
      </c>
      <c r="AY280" s="206" t="s">
        <v>118</v>
      </c>
    </row>
    <row r="281" spans="1:65" s="14" customFormat="1" ht="11.25">
      <c r="B281" s="207"/>
      <c r="C281" s="208"/>
      <c r="D281" s="189" t="s">
        <v>135</v>
      </c>
      <c r="E281" s="209" t="s">
        <v>19</v>
      </c>
      <c r="F281" s="210" t="s">
        <v>137</v>
      </c>
      <c r="G281" s="208"/>
      <c r="H281" s="211">
        <v>820</v>
      </c>
      <c r="I281" s="212"/>
      <c r="J281" s="208"/>
      <c r="K281" s="208"/>
      <c r="L281" s="213"/>
      <c r="M281" s="214"/>
      <c r="N281" s="215"/>
      <c r="O281" s="215"/>
      <c r="P281" s="215"/>
      <c r="Q281" s="215"/>
      <c r="R281" s="215"/>
      <c r="S281" s="215"/>
      <c r="T281" s="216"/>
      <c r="AT281" s="217" t="s">
        <v>135</v>
      </c>
      <c r="AU281" s="217" t="s">
        <v>79</v>
      </c>
      <c r="AV281" s="14" t="s">
        <v>129</v>
      </c>
      <c r="AW281" s="14" t="s">
        <v>31</v>
      </c>
      <c r="AX281" s="14" t="s">
        <v>69</v>
      </c>
      <c r="AY281" s="217" t="s">
        <v>118</v>
      </c>
    </row>
    <row r="282" spans="1:65" s="13" customFormat="1" ht="11.25">
      <c r="B282" s="196"/>
      <c r="C282" s="197"/>
      <c r="D282" s="189" t="s">
        <v>135</v>
      </c>
      <c r="E282" s="198" t="s">
        <v>19</v>
      </c>
      <c r="F282" s="199" t="s">
        <v>208</v>
      </c>
      <c r="G282" s="197"/>
      <c r="H282" s="200">
        <v>60</v>
      </c>
      <c r="I282" s="201"/>
      <c r="J282" s="197"/>
      <c r="K282" s="197"/>
      <c r="L282" s="202"/>
      <c r="M282" s="203"/>
      <c r="N282" s="204"/>
      <c r="O282" s="204"/>
      <c r="P282" s="204"/>
      <c r="Q282" s="204"/>
      <c r="R282" s="204"/>
      <c r="S282" s="204"/>
      <c r="T282" s="205"/>
      <c r="AT282" s="206" t="s">
        <v>135</v>
      </c>
      <c r="AU282" s="206" t="s">
        <v>79</v>
      </c>
      <c r="AV282" s="13" t="s">
        <v>79</v>
      </c>
      <c r="AW282" s="13" t="s">
        <v>31</v>
      </c>
      <c r="AX282" s="13" t="s">
        <v>69</v>
      </c>
      <c r="AY282" s="206" t="s">
        <v>118</v>
      </c>
    </row>
    <row r="283" spans="1:65" s="14" customFormat="1" ht="11.25">
      <c r="B283" s="207"/>
      <c r="C283" s="208"/>
      <c r="D283" s="189" t="s">
        <v>135</v>
      </c>
      <c r="E283" s="209" t="s">
        <v>19</v>
      </c>
      <c r="F283" s="210" t="s">
        <v>137</v>
      </c>
      <c r="G283" s="208"/>
      <c r="H283" s="211">
        <v>60</v>
      </c>
      <c r="I283" s="212"/>
      <c r="J283" s="208"/>
      <c r="K283" s="208"/>
      <c r="L283" s="213"/>
      <c r="M283" s="214"/>
      <c r="N283" s="215"/>
      <c r="O283" s="215"/>
      <c r="P283" s="215"/>
      <c r="Q283" s="215"/>
      <c r="R283" s="215"/>
      <c r="S283" s="215"/>
      <c r="T283" s="216"/>
      <c r="AT283" s="217" t="s">
        <v>135</v>
      </c>
      <c r="AU283" s="217" t="s">
        <v>79</v>
      </c>
      <c r="AV283" s="14" t="s">
        <v>129</v>
      </c>
      <c r="AW283" s="14" t="s">
        <v>31</v>
      </c>
      <c r="AX283" s="14" t="s">
        <v>69</v>
      </c>
      <c r="AY283" s="217" t="s">
        <v>118</v>
      </c>
    </row>
    <row r="284" spans="1:65" s="15" customFormat="1" ht="11.25">
      <c r="B284" s="218"/>
      <c r="C284" s="219"/>
      <c r="D284" s="189" t="s">
        <v>135</v>
      </c>
      <c r="E284" s="220" t="s">
        <v>19</v>
      </c>
      <c r="F284" s="221" t="s">
        <v>160</v>
      </c>
      <c r="G284" s="219"/>
      <c r="H284" s="222">
        <v>880</v>
      </c>
      <c r="I284" s="223"/>
      <c r="J284" s="219"/>
      <c r="K284" s="219"/>
      <c r="L284" s="224"/>
      <c r="M284" s="225"/>
      <c r="N284" s="226"/>
      <c r="O284" s="226"/>
      <c r="P284" s="226"/>
      <c r="Q284" s="226"/>
      <c r="R284" s="226"/>
      <c r="S284" s="226"/>
      <c r="T284" s="227"/>
      <c r="AT284" s="228" t="s">
        <v>135</v>
      </c>
      <c r="AU284" s="228" t="s">
        <v>79</v>
      </c>
      <c r="AV284" s="15" t="s">
        <v>128</v>
      </c>
      <c r="AW284" s="15" t="s">
        <v>31</v>
      </c>
      <c r="AX284" s="15" t="s">
        <v>77</v>
      </c>
      <c r="AY284" s="228" t="s">
        <v>118</v>
      </c>
    </row>
    <row r="285" spans="1:65" s="2" customFormat="1" ht="16.5" customHeight="1">
      <c r="A285" s="37"/>
      <c r="B285" s="38"/>
      <c r="C285" s="239" t="s">
        <v>303</v>
      </c>
      <c r="D285" s="239" t="s">
        <v>210</v>
      </c>
      <c r="E285" s="240" t="s">
        <v>304</v>
      </c>
      <c r="F285" s="241" t="s">
        <v>305</v>
      </c>
      <c r="G285" s="242" t="s">
        <v>204</v>
      </c>
      <c r="H285" s="243">
        <v>1016.4</v>
      </c>
      <c r="I285" s="244"/>
      <c r="J285" s="245">
        <f>ROUND(I285*H285,2)</f>
        <v>0</v>
      </c>
      <c r="K285" s="241" t="s">
        <v>127</v>
      </c>
      <c r="L285" s="246"/>
      <c r="M285" s="247" t="s">
        <v>19</v>
      </c>
      <c r="N285" s="248" t="s">
        <v>40</v>
      </c>
      <c r="O285" s="67"/>
      <c r="P285" s="185">
        <f>O285*H285</f>
        <v>0</v>
      </c>
      <c r="Q285" s="185">
        <v>2.9999999999999997E-4</v>
      </c>
      <c r="R285" s="185">
        <f>Q285*H285</f>
        <v>0.30491999999999997</v>
      </c>
      <c r="S285" s="185">
        <v>0</v>
      </c>
      <c r="T285" s="186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7" t="s">
        <v>213</v>
      </c>
      <c r="AT285" s="187" t="s">
        <v>210</v>
      </c>
      <c r="AU285" s="187" t="s">
        <v>79</v>
      </c>
      <c r="AY285" s="20" t="s">
        <v>118</v>
      </c>
      <c r="BE285" s="188">
        <f>IF(N285="základní",J285,0)</f>
        <v>0</v>
      </c>
      <c r="BF285" s="188">
        <f>IF(N285="snížená",J285,0)</f>
        <v>0</v>
      </c>
      <c r="BG285" s="188">
        <f>IF(N285="zákl. přenesená",J285,0)</f>
        <v>0</v>
      </c>
      <c r="BH285" s="188">
        <f>IF(N285="sníž. přenesená",J285,0)</f>
        <v>0</v>
      </c>
      <c r="BI285" s="188">
        <f>IF(N285="nulová",J285,0)</f>
        <v>0</v>
      </c>
      <c r="BJ285" s="20" t="s">
        <v>77</v>
      </c>
      <c r="BK285" s="188">
        <f>ROUND(I285*H285,2)</f>
        <v>0</v>
      </c>
      <c r="BL285" s="20" t="s">
        <v>190</v>
      </c>
      <c r="BM285" s="187" t="s">
        <v>306</v>
      </c>
    </row>
    <row r="286" spans="1:65" s="2" customFormat="1" ht="11.25">
      <c r="A286" s="37"/>
      <c r="B286" s="38"/>
      <c r="C286" s="39"/>
      <c r="D286" s="189" t="s">
        <v>131</v>
      </c>
      <c r="E286" s="39"/>
      <c r="F286" s="190" t="s">
        <v>305</v>
      </c>
      <c r="G286" s="39"/>
      <c r="H286" s="39"/>
      <c r="I286" s="191"/>
      <c r="J286" s="39"/>
      <c r="K286" s="39"/>
      <c r="L286" s="42"/>
      <c r="M286" s="192"/>
      <c r="N286" s="193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131</v>
      </c>
      <c r="AU286" s="20" t="s">
        <v>79</v>
      </c>
    </row>
    <row r="287" spans="1:65" s="13" customFormat="1" ht="11.25">
      <c r="B287" s="196"/>
      <c r="C287" s="197"/>
      <c r="D287" s="189" t="s">
        <v>135</v>
      </c>
      <c r="E287" s="198" t="s">
        <v>19</v>
      </c>
      <c r="F287" s="199" t="s">
        <v>307</v>
      </c>
      <c r="G287" s="197"/>
      <c r="H287" s="200">
        <v>1016.4</v>
      </c>
      <c r="I287" s="201"/>
      <c r="J287" s="197"/>
      <c r="K287" s="197"/>
      <c r="L287" s="202"/>
      <c r="M287" s="203"/>
      <c r="N287" s="204"/>
      <c r="O287" s="204"/>
      <c r="P287" s="204"/>
      <c r="Q287" s="204"/>
      <c r="R287" s="204"/>
      <c r="S287" s="204"/>
      <c r="T287" s="205"/>
      <c r="AT287" s="206" t="s">
        <v>135</v>
      </c>
      <c r="AU287" s="206" t="s">
        <v>79</v>
      </c>
      <c r="AV287" s="13" t="s">
        <v>79</v>
      </c>
      <c r="AW287" s="13" t="s">
        <v>31</v>
      </c>
      <c r="AX287" s="13" t="s">
        <v>77</v>
      </c>
      <c r="AY287" s="206" t="s">
        <v>118</v>
      </c>
    </row>
    <row r="288" spans="1:65" s="2" customFormat="1" ht="21.75" customHeight="1">
      <c r="A288" s="37"/>
      <c r="B288" s="38"/>
      <c r="C288" s="176" t="s">
        <v>308</v>
      </c>
      <c r="D288" s="176" t="s">
        <v>123</v>
      </c>
      <c r="E288" s="177" t="s">
        <v>309</v>
      </c>
      <c r="F288" s="178" t="s">
        <v>310</v>
      </c>
      <c r="G288" s="179" t="s">
        <v>142</v>
      </c>
      <c r="H288" s="180">
        <v>3.9470000000000001</v>
      </c>
      <c r="I288" s="181"/>
      <c r="J288" s="182">
        <f>ROUND(I288*H288,2)</f>
        <v>0</v>
      </c>
      <c r="K288" s="178" t="s">
        <v>127</v>
      </c>
      <c r="L288" s="42"/>
      <c r="M288" s="183" t="s">
        <v>19</v>
      </c>
      <c r="N288" s="184" t="s">
        <v>40</v>
      </c>
      <c r="O288" s="67"/>
      <c r="P288" s="185">
        <f>O288*H288</f>
        <v>0</v>
      </c>
      <c r="Q288" s="185">
        <v>0</v>
      </c>
      <c r="R288" s="185">
        <f>Q288*H288</f>
        <v>0</v>
      </c>
      <c r="S288" s="185">
        <v>0</v>
      </c>
      <c r="T288" s="186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7" t="s">
        <v>190</v>
      </c>
      <c r="AT288" s="187" t="s">
        <v>123</v>
      </c>
      <c r="AU288" s="187" t="s">
        <v>79</v>
      </c>
      <c r="AY288" s="20" t="s">
        <v>118</v>
      </c>
      <c r="BE288" s="188">
        <f>IF(N288="základní",J288,0)</f>
        <v>0</v>
      </c>
      <c r="BF288" s="188">
        <f>IF(N288="snížená",J288,0)</f>
        <v>0</v>
      </c>
      <c r="BG288" s="188">
        <f>IF(N288="zákl. přenesená",J288,0)</f>
        <v>0</v>
      </c>
      <c r="BH288" s="188">
        <f>IF(N288="sníž. přenesená",J288,0)</f>
        <v>0</v>
      </c>
      <c r="BI288" s="188">
        <f>IF(N288="nulová",J288,0)</f>
        <v>0</v>
      </c>
      <c r="BJ288" s="20" t="s">
        <v>77</v>
      </c>
      <c r="BK288" s="188">
        <f>ROUND(I288*H288,2)</f>
        <v>0</v>
      </c>
      <c r="BL288" s="20" t="s">
        <v>190</v>
      </c>
      <c r="BM288" s="187" t="s">
        <v>311</v>
      </c>
    </row>
    <row r="289" spans="1:65" s="2" customFormat="1" ht="19.5">
      <c r="A289" s="37"/>
      <c r="B289" s="38"/>
      <c r="C289" s="39"/>
      <c r="D289" s="189" t="s">
        <v>131</v>
      </c>
      <c r="E289" s="39"/>
      <c r="F289" s="190" t="s">
        <v>312</v>
      </c>
      <c r="G289" s="39"/>
      <c r="H289" s="39"/>
      <c r="I289" s="191"/>
      <c r="J289" s="39"/>
      <c r="K289" s="39"/>
      <c r="L289" s="42"/>
      <c r="M289" s="192"/>
      <c r="N289" s="193"/>
      <c r="O289" s="67"/>
      <c r="P289" s="67"/>
      <c r="Q289" s="67"/>
      <c r="R289" s="67"/>
      <c r="S289" s="67"/>
      <c r="T289" s="68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20" t="s">
        <v>131</v>
      </c>
      <c r="AU289" s="20" t="s">
        <v>79</v>
      </c>
    </row>
    <row r="290" spans="1:65" s="2" customFormat="1" ht="11.25">
      <c r="A290" s="37"/>
      <c r="B290" s="38"/>
      <c r="C290" s="39"/>
      <c r="D290" s="194" t="s">
        <v>133</v>
      </c>
      <c r="E290" s="39"/>
      <c r="F290" s="195" t="s">
        <v>313</v>
      </c>
      <c r="G290" s="39"/>
      <c r="H290" s="39"/>
      <c r="I290" s="191"/>
      <c r="J290" s="39"/>
      <c r="K290" s="39"/>
      <c r="L290" s="42"/>
      <c r="M290" s="192"/>
      <c r="N290" s="193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133</v>
      </c>
      <c r="AU290" s="20" t="s">
        <v>79</v>
      </c>
    </row>
    <row r="291" spans="1:65" s="2" customFormat="1" ht="16.5" customHeight="1">
      <c r="A291" s="37"/>
      <c r="B291" s="38"/>
      <c r="C291" s="176" t="s">
        <v>314</v>
      </c>
      <c r="D291" s="176" t="s">
        <v>123</v>
      </c>
      <c r="E291" s="177" t="s">
        <v>315</v>
      </c>
      <c r="F291" s="178" t="s">
        <v>316</v>
      </c>
      <c r="G291" s="179" t="s">
        <v>142</v>
      </c>
      <c r="H291" s="180">
        <v>3.9470000000000001</v>
      </c>
      <c r="I291" s="181"/>
      <c r="J291" s="182">
        <f>ROUND(I291*H291,2)</f>
        <v>0</v>
      </c>
      <c r="K291" s="178" t="s">
        <v>127</v>
      </c>
      <c r="L291" s="42"/>
      <c r="M291" s="183" t="s">
        <v>19</v>
      </c>
      <c r="N291" s="184" t="s">
        <v>40</v>
      </c>
      <c r="O291" s="67"/>
      <c r="P291" s="185">
        <f>O291*H291</f>
        <v>0</v>
      </c>
      <c r="Q291" s="185">
        <v>0</v>
      </c>
      <c r="R291" s="185">
        <f>Q291*H291</f>
        <v>0</v>
      </c>
      <c r="S291" s="185">
        <v>0</v>
      </c>
      <c r="T291" s="186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7" t="s">
        <v>190</v>
      </c>
      <c r="AT291" s="187" t="s">
        <v>123</v>
      </c>
      <c r="AU291" s="187" t="s">
        <v>79</v>
      </c>
      <c r="AY291" s="20" t="s">
        <v>118</v>
      </c>
      <c r="BE291" s="188">
        <f>IF(N291="základní",J291,0)</f>
        <v>0</v>
      </c>
      <c r="BF291" s="188">
        <f>IF(N291="snížená",J291,0)</f>
        <v>0</v>
      </c>
      <c r="BG291" s="188">
        <f>IF(N291="zákl. přenesená",J291,0)</f>
        <v>0</v>
      </c>
      <c r="BH291" s="188">
        <f>IF(N291="sníž. přenesená",J291,0)</f>
        <v>0</v>
      </c>
      <c r="BI291" s="188">
        <f>IF(N291="nulová",J291,0)</f>
        <v>0</v>
      </c>
      <c r="BJ291" s="20" t="s">
        <v>77</v>
      </c>
      <c r="BK291" s="188">
        <f>ROUND(I291*H291,2)</f>
        <v>0</v>
      </c>
      <c r="BL291" s="20" t="s">
        <v>190</v>
      </c>
      <c r="BM291" s="187" t="s">
        <v>317</v>
      </c>
    </row>
    <row r="292" spans="1:65" s="2" customFormat="1" ht="19.5">
      <c r="A292" s="37"/>
      <c r="B292" s="38"/>
      <c r="C292" s="39"/>
      <c r="D292" s="189" t="s">
        <v>131</v>
      </c>
      <c r="E292" s="39"/>
      <c r="F292" s="190" t="s">
        <v>318</v>
      </c>
      <c r="G292" s="39"/>
      <c r="H292" s="39"/>
      <c r="I292" s="191"/>
      <c r="J292" s="39"/>
      <c r="K292" s="39"/>
      <c r="L292" s="42"/>
      <c r="M292" s="192"/>
      <c r="N292" s="193"/>
      <c r="O292" s="67"/>
      <c r="P292" s="67"/>
      <c r="Q292" s="67"/>
      <c r="R292" s="67"/>
      <c r="S292" s="67"/>
      <c r="T292" s="68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20" t="s">
        <v>131</v>
      </c>
      <c r="AU292" s="20" t="s">
        <v>79</v>
      </c>
    </row>
    <row r="293" spans="1:65" s="2" customFormat="1" ht="11.25">
      <c r="A293" s="37"/>
      <c r="B293" s="38"/>
      <c r="C293" s="39"/>
      <c r="D293" s="194" t="s">
        <v>133</v>
      </c>
      <c r="E293" s="39"/>
      <c r="F293" s="195" t="s">
        <v>319</v>
      </c>
      <c r="G293" s="39"/>
      <c r="H293" s="39"/>
      <c r="I293" s="191"/>
      <c r="J293" s="39"/>
      <c r="K293" s="39"/>
      <c r="L293" s="42"/>
      <c r="M293" s="192"/>
      <c r="N293" s="193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20" t="s">
        <v>133</v>
      </c>
      <c r="AU293" s="20" t="s">
        <v>79</v>
      </c>
    </row>
    <row r="294" spans="1:65" s="12" customFormat="1" ht="22.9" customHeight="1">
      <c r="B294" s="160"/>
      <c r="C294" s="161"/>
      <c r="D294" s="162" t="s">
        <v>68</v>
      </c>
      <c r="E294" s="174" t="s">
        <v>320</v>
      </c>
      <c r="F294" s="174" t="s">
        <v>321</v>
      </c>
      <c r="G294" s="161"/>
      <c r="H294" s="161"/>
      <c r="I294" s="164"/>
      <c r="J294" s="175">
        <f>BK294</f>
        <v>0</v>
      </c>
      <c r="K294" s="161"/>
      <c r="L294" s="166"/>
      <c r="M294" s="167"/>
      <c r="N294" s="168"/>
      <c r="O294" s="168"/>
      <c r="P294" s="169">
        <f>SUM(P295:P372)</f>
        <v>0</v>
      </c>
      <c r="Q294" s="168"/>
      <c r="R294" s="169">
        <f>SUM(R295:R372)</f>
        <v>2.1733319999999994</v>
      </c>
      <c r="S294" s="168"/>
      <c r="T294" s="170">
        <f>SUM(T295:T372)</f>
        <v>5.4959999999999996</v>
      </c>
      <c r="AR294" s="171" t="s">
        <v>79</v>
      </c>
      <c r="AT294" s="172" t="s">
        <v>68</v>
      </c>
      <c r="AU294" s="172" t="s">
        <v>77</v>
      </c>
      <c r="AY294" s="171" t="s">
        <v>118</v>
      </c>
      <c r="BK294" s="173">
        <f>SUM(BK295:BK372)</f>
        <v>0</v>
      </c>
    </row>
    <row r="295" spans="1:65" s="2" customFormat="1" ht="24.2" customHeight="1">
      <c r="A295" s="37"/>
      <c r="B295" s="38"/>
      <c r="C295" s="176" t="s">
        <v>322</v>
      </c>
      <c r="D295" s="176" t="s">
        <v>123</v>
      </c>
      <c r="E295" s="177" t="s">
        <v>323</v>
      </c>
      <c r="F295" s="178" t="s">
        <v>324</v>
      </c>
      <c r="G295" s="179" t="s">
        <v>204</v>
      </c>
      <c r="H295" s="180">
        <v>60</v>
      </c>
      <c r="I295" s="181"/>
      <c r="J295" s="182">
        <f>ROUND(I295*H295,2)</f>
        <v>0</v>
      </c>
      <c r="K295" s="178" t="s">
        <v>127</v>
      </c>
      <c r="L295" s="42"/>
      <c r="M295" s="183" t="s">
        <v>19</v>
      </c>
      <c r="N295" s="184" t="s">
        <v>40</v>
      </c>
      <c r="O295" s="67"/>
      <c r="P295" s="185">
        <f>O295*H295</f>
        <v>0</v>
      </c>
      <c r="Q295" s="185">
        <v>0</v>
      </c>
      <c r="R295" s="185">
        <f>Q295*H295</f>
        <v>0</v>
      </c>
      <c r="S295" s="185">
        <v>8.7499999999999994E-2</v>
      </c>
      <c r="T295" s="186">
        <f>S295*H295</f>
        <v>5.25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87" t="s">
        <v>190</v>
      </c>
      <c r="AT295" s="187" t="s">
        <v>123</v>
      </c>
      <c r="AU295" s="187" t="s">
        <v>79</v>
      </c>
      <c r="AY295" s="20" t="s">
        <v>118</v>
      </c>
      <c r="BE295" s="188">
        <f>IF(N295="základní",J295,0)</f>
        <v>0</v>
      </c>
      <c r="BF295" s="188">
        <f>IF(N295="snížená",J295,0)</f>
        <v>0</v>
      </c>
      <c r="BG295" s="188">
        <f>IF(N295="zákl. přenesená",J295,0)</f>
        <v>0</v>
      </c>
      <c r="BH295" s="188">
        <f>IF(N295="sníž. přenesená",J295,0)</f>
        <v>0</v>
      </c>
      <c r="BI295" s="188">
        <f>IF(N295="nulová",J295,0)</f>
        <v>0</v>
      </c>
      <c r="BJ295" s="20" t="s">
        <v>77</v>
      </c>
      <c r="BK295" s="188">
        <f>ROUND(I295*H295,2)</f>
        <v>0</v>
      </c>
      <c r="BL295" s="20" t="s">
        <v>190</v>
      </c>
      <c r="BM295" s="187" t="s">
        <v>325</v>
      </c>
    </row>
    <row r="296" spans="1:65" s="2" customFormat="1" ht="19.5">
      <c r="A296" s="37"/>
      <c r="B296" s="38"/>
      <c r="C296" s="39"/>
      <c r="D296" s="189" t="s">
        <v>131</v>
      </c>
      <c r="E296" s="39"/>
      <c r="F296" s="190" t="s">
        <v>326</v>
      </c>
      <c r="G296" s="39"/>
      <c r="H296" s="39"/>
      <c r="I296" s="191"/>
      <c r="J296" s="39"/>
      <c r="K296" s="39"/>
      <c r="L296" s="42"/>
      <c r="M296" s="192"/>
      <c r="N296" s="193"/>
      <c r="O296" s="67"/>
      <c r="P296" s="67"/>
      <c r="Q296" s="67"/>
      <c r="R296" s="67"/>
      <c r="S296" s="67"/>
      <c r="T296" s="68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20" t="s">
        <v>131</v>
      </c>
      <c r="AU296" s="20" t="s">
        <v>79</v>
      </c>
    </row>
    <row r="297" spans="1:65" s="2" customFormat="1" ht="11.25">
      <c r="A297" s="37"/>
      <c r="B297" s="38"/>
      <c r="C297" s="39"/>
      <c r="D297" s="194" t="s">
        <v>133</v>
      </c>
      <c r="E297" s="39"/>
      <c r="F297" s="195" t="s">
        <v>327</v>
      </c>
      <c r="G297" s="39"/>
      <c r="H297" s="39"/>
      <c r="I297" s="191"/>
      <c r="J297" s="39"/>
      <c r="K297" s="39"/>
      <c r="L297" s="42"/>
      <c r="M297" s="192"/>
      <c r="N297" s="193"/>
      <c r="O297" s="67"/>
      <c r="P297" s="67"/>
      <c r="Q297" s="67"/>
      <c r="R297" s="67"/>
      <c r="S297" s="67"/>
      <c r="T297" s="68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20" t="s">
        <v>133</v>
      </c>
      <c r="AU297" s="20" t="s">
        <v>79</v>
      </c>
    </row>
    <row r="298" spans="1:65" s="13" customFormat="1" ht="11.25">
      <c r="B298" s="196"/>
      <c r="C298" s="197"/>
      <c r="D298" s="189" t="s">
        <v>135</v>
      </c>
      <c r="E298" s="198" t="s">
        <v>19</v>
      </c>
      <c r="F298" s="199" t="s">
        <v>208</v>
      </c>
      <c r="G298" s="197"/>
      <c r="H298" s="200">
        <v>60</v>
      </c>
      <c r="I298" s="201"/>
      <c r="J298" s="197"/>
      <c r="K298" s="197"/>
      <c r="L298" s="202"/>
      <c r="M298" s="203"/>
      <c r="N298" s="204"/>
      <c r="O298" s="204"/>
      <c r="P298" s="204"/>
      <c r="Q298" s="204"/>
      <c r="R298" s="204"/>
      <c r="S298" s="204"/>
      <c r="T298" s="205"/>
      <c r="AT298" s="206" t="s">
        <v>135</v>
      </c>
      <c r="AU298" s="206" t="s">
        <v>79</v>
      </c>
      <c r="AV298" s="13" t="s">
        <v>79</v>
      </c>
      <c r="AW298" s="13" t="s">
        <v>31</v>
      </c>
      <c r="AX298" s="13" t="s">
        <v>69</v>
      </c>
      <c r="AY298" s="206" t="s">
        <v>118</v>
      </c>
    </row>
    <row r="299" spans="1:65" s="14" customFormat="1" ht="11.25">
      <c r="B299" s="207"/>
      <c r="C299" s="208"/>
      <c r="D299" s="189" t="s">
        <v>135</v>
      </c>
      <c r="E299" s="209" t="s">
        <v>19</v>
      </c>
      <c r="F299" s="210" t="s">
        <v>137</v>
      </c>
      <c r="G299" s="208"/>
      <c r="H299" s="211">
        <v>60</v>
      </c>
      <c r="I299" s="212"/>
      <c r="J299" s="208"/>
      <c r="K299" s="208"/>
      <c r="L299" s="213"/>
      <c r="M299" s="214"/>
      <c r="N299" s="215"/>
      <c r="O299" s="215"/>
      <c r="P299" s="215"/>
      <c r="Q299" s="215"/>
      <c r="R299" s="215"/>
      <c r="S299" s="215"/>
      <c r="T299" s="216"/>
      <c r="AT299" s="217" t="s">
        <v>135</v>
      </c>
      <c r="AU299" s="217" t="s">
        <v>79</v>
      </c>
      <c r="AV299" s="14" t="s">
        <v>129</v>
      </c>
      <c r="AW299" s="14" t="s">
        <v>31</v>
      </c>
      <c r="AX299" s="14" t="s">
        <v>77</v>
      </c>
      <c r="AY299" s="217" t="s">
        <v>118</v>
      </c>
    </row>
    <row r="300" spans="1:65" s="2" customFormat="1" ht="21.75" customHeight="1">
      <c r="A300" s="37"/>
      <c r="B300" s="38"/>
      <c r="C300" s="176" t="s">
        <v>328</v>
      </c>
      <c r="D300" s="176" t="s">
        <v>123</v>
      </c>
      <c r="E300" s="177" t="s">
        <v>329</v>
      </c>
      <c r="F300" s="178" t="s">
        <v>330</v>
      </c>
      <c r="G300" s="179" t="s">
        <v>204</v>
      </c>
      <c r="H300" s="180">
        <v>16.399999999999999</v>
      </c>
      <c r="I300" s="181"/>
      <c r="J300" s="182">
        <f>ROUND(I300*H300,2)</f>
        <v>0</v>
      </c>
      <c r="K300" s="178" t="s">
        <v>127</v>
      </c>
      <c r="L300" s="42"/>
      <c r="M300" s="183" t="s">
        <v>19</v>
      </c>
      <c r="N300" s="184" t="s">
        <v>40</v>
      </c>
      <c r="O300" s="67"/>
      <c r="P300" s="185">
        <f>O300*H300</f>
        <v>0</v>
      </c>
      <c r="Q300" s="185">
        <v>0</v>
      </c>
      <c r="R300" s="185">
        <f>Q300*H300</f>
        <v>0</v>
      </c>
      <c r="S300" s="185">
        <v>1.4999999999999999E-2</v>
      </c>
      <c r="T300" s="186">
        <f>S300*H300</f>
        <v>0.24599999999999997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7" t="s">
        <v>190</v>
      </c>
      <c r="AT300" s="187" t="s">
        <v>123</v>
      </c>
      <c r="AU300" s="187" t="s">
        <v>79</v>
      </c>
      <c r="AY300" s="20" t="s">
        <v>118</v>
      </c>
      <c r="BE300" s="188">
        <f>IF(N300="základní",J300,0)</f>
        <v>0</v>
      </c>
      <c r="BF300" s="188">
        <f>IF(N300="snížená",J300,0)</f>
        <v>0</v>
      </c>
      <c r="BG300" s="188">
        <f>IF(N300="zákl. přenesená",J300,0)</f>
        <v>0</v>
      </c>
      <c r="BH300" s="188">
        <f>IF(N300="sníž. přenesená",J300,0)</f>
        <v>0</v>
      </c>
      <c r="BI300" s="188">
        <f>IF(N300="nulová",J300,0)</f>
        <v>0</v>
      </c>
      <c r="BJ300" s="20" t="s">
        <v>77</v>
      </c>
      <c r="BK300" s="188">
        <f>ROUND(I300*H300,2)</f>
        <v>0</v>
      </c>
      <c r="BL300" s="20" t="s">
        <v>190</v>
      </c>
      <c r="BM300" s="187" t="s">
        <v>331</v>
      </c>
    </row>
    <row r="301" spans="1:65" s="2" customFormat="1" ht="19.5">
      <c r="A301" s="37"/>
      <c r="B301" s="38"/>
      <c r="C301" s="39"/>
      <c r="D301" s="189" t="s">
        <v>131</v>
      </c>
      <c r="E301" s="39"/>
      <c r="F301" s="190" t="s">
        <v>332</v>
      </c>
      <c r="G301" s="39"/>
      <c r="H301" s="39"/>
      <c r="I301" s="191"/>
      <c r="J301" s="39"/>
      <c r="K301" s="39"/>
      <c r="L301" s="42"/>
      <c r="M301" s="192"/>
      <c r="N301" s="193"/>
      <c r="O301" s="67"/>
      <c r="P301" s="67"/>
      <c r="Q301" s="67"/>
      <c r="R301" s="67"/>
      <c r="S301" s="67"/>
      <c r="T301" s="68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20" t="s">
        <v>131</v>
      </c>
      <c r="AU301" s="20" t="s">
        <v>79</v>
      </c>
    </row>
    <row r="302" spans="1:65" s="2" customFormat="1" ht="11.25">
      <c r="A302" s="37"/>
      <c r="B302" s="38"/>
      <c r="C302" s="39"/>
      <c r="D302" s="194" t="s">
        <v>133</v>
      </c>
      <c r="E302" s="39"/>
      <c r="F302" s="195" t="s">
        <v>333</v>
      </c>
      <c r="G302" s="39"/>
      <c r="H302" s="39"/>
      <c r="I302" s="191"/>
      <c r="J302" s="39"/>
      <c r="K302" s="39"/>
      <c r="L302" s="42"/>
      <c r="M302" s="192"/>
      <c r="N302" s="193"/>
      <c r="O302" s="67"/>
      <c r="P302" s="67"/>
      <c r="Q302" s="67"/>
      <c r="R302" s="67"/>
      <c r="S302" s="67"/>
      <c r="T302" s="68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20" t="s">
        <v>133</v>
      </c>
      <c r="AU302" s="20" t="s">
        <v>79</v>
      </c>
    </row>
    <row r="303" spans="1:65" s="16" customFormat="1" ht="11.25">
      <c r="B303" s="229"/>
      <c r="C303" s="230"/>
      <c r="D303" s="189" t="s">
        <v>135</v>
      </c>
      <c r="E303" s="231" t="s">
        <v>19</v>
      </c>
      <c r="F303" s="232" t="s">
        <v>334</v>
      </c>
      <c r="G303" s="230"/>
      <c r="H303" s="231" t="s">
        <v>19</v>
      </c>
      <c r="I303" s="233"/>
      <c r="J303" s="230"/>
      <c r="K303" s="230"/>
      <c r="L303" s="234"/>
      <c r="M303" s="235"/>
      <c r="N303" s="236"/>
      <c r="O303" s="236"/>
      <c r="P303" s="236"/>
      <c r="Q303" s="236"/>
      <c r="R303" s="236"/>
      <c r="S303" s="236"/>
      <c r="T303" s="237"/>
      <c r="AT303" s="238" t="s">
        <v>135</v>
      </c>
      <c r="AU303" s="238" t="s">
        <v>79</v>
      </c>
      <c r="AV303" s="16" t="s">
        <v>77</v>
      </c>
      <c r="AW303" s="16" t="s">
        <v>31</v>
      </c>
      <c r="AX303" s="16" t="s">
        <v>69</v>
      </c>
      <c r="AY303" s="238" t="s">
        <v>118</v>
      </c>
    </row>
    <row r="304" spans="1:65" s="13" customFormat="1" ht="11.25">
      <c r="B304" s="196"/>
      <c r="C304" s="197"/>
      <c r="D304" s="189" t="s">
        <v>135</v>
      </c>
      <c r="E304" s="198" t="s">
        <v>19</v>
      </c>
      <c r="F304" s="199" t="s">
        <v>335</v>
      </c>
      <c r="G304" s="197"/>
      <c r="H304" s="200">
        <v>16.399999999999999</v>
      </c>
      <c r="I304" s="201"/>
      <c r="J304" s="197"/>
      <c r="K304" s="197"/>
      <c r="L304" s="202"/>
      <c r="M304" s="203"/>
      <c r="N304" s="204"/>
      <c r="O304" s="204"/>
      <c r="P304" s="204"/>
      <c r="Q304" s="204"/>
      <c r="R304" s="204"/>
      <c r="S304" s="204"/>
      <c r="T304" s="205"/>
      <c r="AT304" s="206" t="s">
        <v>135</v>
      </c>
      <c r="AU304" s="206" t="s">
        <v>79</v>
      </c>
      <c r="AV304" s="13" t="s">
        <v>79</v>
      </c>
      <c r="AW304" s="13" t="s">
        <v>31</v>
      </c>
      <c r="AX304" s="13" t="s">
        <v>69</v>
      </c>
      <c r="AY304" s="206" t="s">
        <v>118</v>
      </c>
    </row>
    <row r="305" spans="1:65" s="14" customFormat="1" ht="11.25">
      <c r="B305" s="207"/>
      <c r="C305" s="208"/>
      <c r="D305" s="189" t="s">
        <v>135</v>
      </c>
      <c r="E305" s="209" t="s">
        <v>19</v>
      </c>
      <c r="F305" s="210" t="s">
        <v>137</v>
      </c>
      <c r="G305" s="208"/>
      <c r="H305" s="211">
        <v>16.399999999999999</v>
      </c>
      <c r="I305" s="212"/>
      <c r="J305" s="208"/>
      <c r="K305" s="208"/>
      <c r="L305" s="213"/>
      <c r="M305" s="214"/>
      <c r="N305" s="215"/>
      <c r="O305" s="215"/>
      <c r="P305" s="215"/>
      <c r="Q305" s="215"/>
      <c r="R305" s="215"/>
      <c r="S305" s="215"/>
      <c r="T305" s="216"/>
      <c r="AT305" s="217" t="s">
        <v>135</v>
      </c>
      <c r="AU305" s="217" t="s">
        <v>79</v>
      </c>
      <c r="AV305" s="14" t="s">
        <v>129</v>
      </c>
      <c r="AW305" s="14" t="s">
        <v>31</v>
      </c>
      <c r="AX305" s="14" t="s">
        <v>77</v>
      </c>
      <c r="AY305" s="217" t="s">
        <v>118</v>
      </c>
    </row>
    <row r="306" spans="1:65" s="2" customFormat="1" ht="21.75" customHeight="1">
      <c r="A306" s="37"/>
      <c r="B306" s="38"/>
      <c r="C306" s="176" t="s">
        <v>136</v>
      </c>
      <c r="D306" s="176" t="s">
        <v>123</v>
      </c>
      <c r="E306" s="177" t="s">
        <v>336</v>
      </c>
      <c r="F306" s="178" t="s">
        <v>337</v>
      </c>
      <c r="G306" s="179" t="s">
        <v>204</v>
      </c>
      <c r="H306" s="180">
        <v>836.4</v>
      </c>
      <c r="I306" s="181"/>
      <c r="J306" s="182">
        <f>ROUND(I306*H306,2)</f>
        <v>0</v>
      </c>
      <c r="K306" s="178" t="s">
        <v>127</v>
      </c>
      <c r="L306" s="42"/>
      <c r="M306" s="183" t="s">
        <v>19</v>
      </c>
      <c r="N306" s="184" t="s">
        <v>40</v>
      </c>
      <c r="O306" s="67"/>
      <c r="P306" s="185">
        <f>O306*H306</f>
        <v>0</v>
      </c>
      <c r="Q306" s="185">
        <v>5.8E-4</v>
      </c>
      <c r="R306" s="185">
        <f>Q306*H306</f>
        <v>0.48511199999999999</v>
      </c>
      <c r="S306" s="185">
        <v>0</v>
      </c>
      <c r="T306" s="186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87" t="s">
        <v>190</v>
      </c>
      <c r="AT306" s="187" t="s">
        <v>123</v>
      </c>
      <c r="AU306" s="187" t="s">
        <v>79</v>
      </c>
      <c r="AY306" s="20" t="s">
        <v>118</v>
      </c>
      <c r="BE306" s="188">
        <f>IF(N306="základní",J306,0)</f>
        <v>0</v>
      </c>
      <c r="BF306" s="188">
        <f>IF(N306="snížená",J306,0)</f>
        <v>0</v>
      </c>
      <c r="BG306" s="188">
        <f>IF(N306="zákl. přenesená",J306,0)</f>
        <v>0</v>
      </c>
      <c r="BH306" s="188">
        <f>IF(N306="sníž. přenesená",J306,0)</f>
        <v>0</v>
      </c>
      <c r="BI306" s="188">
        <f>IF(N306="nulová",J306,0)</f>
        <v>0</v>
      </c>
      <c r="BJ306" s="20" t="s">
        <v>77</v>
      </c>
      <c r="BK306" s="188">
        <f>ROUND(I306*H306,2)</f>
        <v>0</v>
      </c>
      <c r="BL306" s="20" t="s">
        <v>190</v>
      </c>
      <c r="BM306" s="187" t="s">
        <v>338</v>
      </c>
    </row>
    <row r="307" spans="1:65" s="2" customFormat="1" ht="19.5">
      <c r="A307" s="37"/>
      <c r="B307" s="38"/>
      <c r="C307" s="39"/>
      <c r="D307" s="189" t="s">
        <v>131</v>
      </c>
      <c r="E307" s="39"/>
      <c r="F307" s="190" t="s">
        <v>339</v>
      </c>
      <c r="G307" s="39"/>
      <c r="H307" s="39"/>
      <c r="I307" s="191"/>
      <c r="J307" s="39"/>
      <c r="K307" s="39"/>
      <c r="L307" s="42"/>
      <c r="M307" s="192"/>
      <c r="N307" s="193"/>
      <c r="O307" s="67"/>
      <c r="P307" s="67"/>
      <c r="Q307" s="67"/>
      <c r="R307" s="67"/>
      <c r="S307" s="67"/>
      <c r="T307" s="68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20" t="s">
        <v>131</v>
      </c>
      <c r="AU307" s="20" t="s">
        <v>79</v>
      </c>
    </row>
    <row r="308" spans="1:65" s="2" customFormat="1" ht="11.25">
      <c r="A308" s="37"/>
      <c r="B308" s="38"/>
      <c r="C308" s="39"/>
      <c r="D308" s="194" t="s">
        <v>133</v>
      </c>
      <c r="E308" s="39"/>
      <c r="F308" s="195" t="s">
        <v>340</v>
      </c>
      <c r="G308" s="39"/>
      <c r="H308" s="39"/>
      <c r="I308" s="191"/>
      <c r="J308" s="39"/>
      <c r="K308" s="39"/>
      <c r="L308" s="42"/>
      <c r="M308" s="192"/>
      <c r="N308" s="193"/>
      <c r="O308" s="67"/>
      <c r="P308" s="67"/>
      <c r="Q308" s="67"/>
      <c r="R308" s="67"/>
      <c r="S308" s="67"/>
      <c r="T308" s="68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20" t="s">
        <v>133</v>
      </c>
      <c r="AU308" s="20" t="s">
        <v>79</v>
      </c>
    </row>
    <row r="309" spans="1:65" s="13" customFormat="1" ht="11.25">
      <c r="B309" s="196"/>
      <c r="C309" s="197"/>
      <c r="D309" s="189" t="s">
        <v>135</v>
      </c>
      <c r="E309" s="198" t="s">
        <v>19</v>
      </c>
      <c r="F309" s="199" t="s">
        <v>222</v>
      </c>
      <c r="G309" s="197"/>
      <c r="H309" s="200">
        <v>820</v>
      </c>
      <c r="I309" s="201"/>
      <c r="J309" s="197"/>
      <c r="K309" s="197"/>
      <c r="L309" s="202"/>
      <c r="M309" s="203"/>
      <c r="N309" s="204"/>
      <c r="O309" s="204"/>
      <c r="P309" s="204"/>
      <c r="Q309" s="204"/>
      <c r="R309" s="204"/>
      <c r="S309" s="204"/>
      <c r="T309" s="205"/>
      <c r="AT309" s="206" t="s">
        <v>135</v>
      </c>
      <c r="AU309" s="206" t="s">
        <v>79</v>
      </c>
      <c r="AV309" s="13" t="s">
        <v>79</v>
      </c>
      <c r="AW309" s="13" t="s">
        <v>31</v>
      </c>
      <c r="AX309" s="13" t="s">
        <v>69</v>
      </c>
      <c r="AY309" s="206" t="s">
        <v>118</v>
      </c>
    </row>
    <row r="310" spans="1:65" s="13" customFormat="1" ht="11.25">
      <c r="B310" s="196"/>
      <c r="C310" s="197"/>
      <c r="D310" s="189" t="s">
        <v>135</v>
      </c>
      <c r="E310" s="198" t="s">
        <v>19</v>
      </c>
      <c r="F310" s="199" t="s">
        <v>341</v>
      </c>
      <c r="G310" s="197"/>
      <c r="H310" s="200">
        <v>16.399999999999999</v>
      </c>
      <c r="I310" s="201"/>
      <c r="J310" s="197"/>
      <c r="K310" s="197"/>
      <c r="L310" s="202"/>
      <c r="M310" s="203"/>
      <c r="N310" s="204"/>
      <c r="O310" s="204"/>
      <c r="P310" s="204"/>
      <c r="Q310" s="204"/>
      <c r="R310" s="204"/>
      <c r="S310" s="204"/>
      <c r="T310" s="205"/>
      <c r="AT310" s="206" t="s">
        <v>135</v>
      </c>
      <c r="AU310" s="206" t="s">
        <v>79</v>
      </c>
      <c r="AV310" s="13" t="s">
        <v>79</v>
      </c>
      <c r="AW310" s="13" t="s">
        <v>31</v>
      </c>
      <c r="AX310" s="13" t="s">
        <v>69</v>
      </c>
      <c r="AY310" s="206" t="s">
        <v>118</v>
      </c>
    </row>
    <row r="311" spans="1:65" s="14" customFormat="1" ht="11.25">
      <c r="B311" s="207"/>
      <c r="C311" s="208"/>
      <c r="D311" s="189" t="s">
        <v>135</v>
      </c>
      <c r="E311" s="209" t="s">
        <v>19</v>
      </c>
      <c r="F311" s="210" t="s">
        <v>137</v>
      </c>
      <c r="G311" s="208"/>
      <c r="H311" s="211">
        <v>836.4</v>
      </c>
      <c r="I311" s="212"/>
      <c r="J311" s="208"/>
      <c r="K311" s="208"/>
      <c r="L311" s="213"/>
      <c r="M311" s="214"/>
      <c r="N311" s="215"/>
      <c r="O311" s="215"/>
      <c r="P311" s="215"/>
      <c r="Q311" s="215"/>
      <c r="R311" s="215"/>
      <c r="S311" s="215"/>
      <c r="T311" s="216"/>
      <c r="AT311" s="217" t="s">
        <v>135</v>
      </c>
      <c r="AU311" s="217" t="s">
        <v>79</v>
      </c>
      <c r="AV311" s="14" t="s">
        <v>129</v>
      </c>
      <c r="AW311" s="14" t="s">
        <v>31</v>
      </c>
      <c r="AX311" s="14" t="s">
        <v>69</v>
      </c>
      <c r="AY311" s="217" t="s">
        <v>118</v>
      </c>
    </row>
    <row r="312" spans="1:65" s="15" customFormat="1" ht="11.25">
      <c r="B312" s="218"/>
      <c r="C312" s="219"/>
      <c r="D312" s="189" t="s">
        <v>135</v>
      </c>
      <c r="E312" s="220" t="s">
        <v>19</v>
      </c>
      <c r="F312" s="221" t="s">
        <v>160</v>
      </c>
      <c r="G312" s="219"/>
      <c r="H312" s="222">
        <v>836.4</v>
      </c>
      <c r="I312" s="223"/>
      <c r="J312" s="219"/>
      <c r="K312" s="219"/>
      <c r="L312" s="224"/>
      <c r="M312" s="225"/>
      <c r="N312" s="226"/>
      <c r="O312" s="226"/>
      <c r="P312" s="226"/>
      <c r="Q312" s="226"/>
      <c r="R312" s="226"/>
      <c r="S312" s="226"/>
      <c r="T312" s="227"/>
      <c r="AT312" s="228" t="s">
        <v>135</v>
      </c>
      <c r="AU312" s="228" t="s">
        <v>79</v>
      </c>
      <c r="AV312" s="15" t="s">
        <v>128</v>
      </c>
      <c r="AW312" s="15" t="s">
        <v>31</v>
      </c>
      <c r="AX312" s="15" t="s">
        <v>77</v>
      </c>
      <c r="AY312" s="228" t="s">
        <v>118</v>
      </c>
    </row>
    <row r="313" spans="1:65" s="2" customFormat="1" ht="21.75" customHeight="1">
      <c r="A313" s="37"/>
      <c r="B313" s="38"/>
      <c r="C313" s="176" t="s">
        <v>342</v>
      </c>
      <c r="D313" s="176" t="s">
        <v>123</v>
      </c>
      <c r="E313" s="177" t="s">
        <v>343</v>
      </c>
      <c r="F313" s="178" t="s">
        <v>344</v>
      </c>
      <c r="G313" s="179" t="s">
        <v>204</v>
      </c>
      <c r="H313" s="180">
        <v>836.4</v>
      </c>
      <c r="I313" s="181"/>
      <c r="J313" s="182">
        <f>ROUND(I313*H313,2)</f>
        <v>0</v>
      </c>
      <c r="K313" s="178" t="s">
        <v>127</v>
      </c>
      <c r="L313" s="42"/>
      <c r="M313" s="183" t="s">
        <v>19</v>
      </c>
      <c r="N313" s="184" t="s">
        <v>40</v>
      </c>
      <c r="O313" s="67"/>
      <c r="P313" s="185">
        <f>O313*H313</f>
        <v>0</v>
      </c>
      <c r="Q313" s="185">
        <v>1E-4</v>
      </c>
      <c r="R313" s="185">
        <f>Q313*H313</f>
        <v>8.3640000000000006E-2</v>
      </c>
      <c r="S313" s="185">
        <v>0</v>
      </c>
      <c r="T313" s="186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87" t="s">
        <v>190</v>
      </c>
      <c r="AT313" s="187" t="s">
        <v>123</v>
      </c>
      <c r="AU313" s="187" t="s">
        <v>79</v>
      </c>
      <c r="AY313" s="20" t="s">
        <v>118</v>
      </c>
      <c r="BE313" s="188">
        <f>IF(N313="základní",J313,0)</f>
        <v>0</v>
      </c>
      <c r="BF313" s="188">
        <f>IF(N313="snížená",J313,0)</f>
        <v>0</v>
      </c>
      <c r="BG313" s="188">
        <f>IF(N313="zákl. přenesená",J313,0)</f>
        <v>0</v>
      </c>
      <c r="BH313" s="188">
        <f>IF(N313="sníž. přenesená",J313,0)</f>
        <v>0</v>
      </c>
      <c r="BI313" s="188">
        <f>IF(N313="nulová",J313,0)</f>
        <v>0</v>
      </c>
      <c r="BJ313" s="20" t="s">
        <v>77</v>
      </c>
      <c r="BK313" s="188">
        <f>ROUND(I313*H313,2)</f>
        <v>0</v>
      </c>
      <c r="BL313" s="20" t="s">
        <v>190</v>
      </c>
      <c r="BM313" s="187" t="s">
        <v>345</v>
      </c>
    </row>
    <row r="314" spans="1:65" s="2" customFormat="1" ht="19.5">
      <c r="A314" s="37"/>
      <c r="B314" s="38"/>
      <c r="C314" s="39"/>
      <c r="D314" s="189" t="s">
        <v>131</v>
      </c>
      <c r="E314" s="39"/>
      <c r="F314" s="190" t="s">
        <v>346</v>
      </c>
      <c r="G314" s="39"/>
      <c r="H314" s="39"/>
      <c r="I314" s="191"/>
      <c r="J314" s="39"/>
      <c r="K314" s="39"/>
      <c r="L314" s="42"/>
      <c r="M314" s="192"/>
      <c r="N314" s="193"/>
      <c r="O314" s="67"/>
      <c r="P314" s="67"/>
      <c r="Q314" s="67"/>
      <c r="R314" s="67"/>
      <c r="S314" s="67"/>
      <c r="T314" s="6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20" t="s">
        <v>131</v>
      </c>
      <c r="AU314" s="20" t="s">
        <v>79</v>
      </c>
    </row>
    <row r="315" spans="1:65" s="2" customFormat="1" ht="11.25">
      <c r="A315" s="37"/>
      <c r="B315" s="38"/>
      <c r="C315" s="39"/>
      <c r="D315" s="194" t="s">
        <v>133</v>
      </c>
      <c r="E315" s="39"/>
      <c r="F315" s="195" t="s">
        <v>347</v>
      </c>
      <c r="G315" s="39"/>
      <c r="H315" s="39"/>
      <c r="I315" s="191"/>
      <c r="J315" s="39"/>
      <c r="K315" s="39"/>
      <c r="L315" s="42"/>
      <c r="M315" s="192"/>
      <c r="N315" s="193"/>
      <c r="O315" s="67"/>
      <c r="P315" s="67"/>
      <c r="Q315" s="67"/>
      <c r="R315" s="67"/>
      <c r="S315" s="67"/>
      <c r="T315" s="6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20" t="s">
        <v>133</v>
      </c>
      <c r="AU315" s="20" t="s">
        <v>79</v>
      </c>
    </row>
    <row r="316" spans="1:65" s="16" customFormat="1" ht="11.25">
      <c r="B316" s="229"/>
      <c r="C316" s="230"/>
      <c r="D316" s="189" t="s">
        <v>135</v>
      </c>
      <c r="E316" s="231" t="s">
        <v>19</v>
      </c>
      <c r="F316" s="232" t="s">
        <v>348</v>
      </c>
      <c r="G316" s="230"/>
      <c r="H316" s="231" t="s">
        <v>19</v>
      </c>
      <c r="I316" s="233"/>
      <c r="J316" s="230"/>
      <c r="K316" s="230"/>
      <c r="L316" s="234"/>
      <c r="M316" s="235"/>
      <c r="N316" s="236"/>
      <c r="O316" s="236"/>
      <c r="P316" s="236"/>
      <c r="Q316" s="236"/>
      <c r="R316" s="236"/>
      <c r="S316" s="236"/>
      <c r="T316" s="237"/>
      <c r="AT316" s="238" t="s">
        <v>135</v>
      </c>
      <c r="AU316" s="238" t="s">
        <v>79</v>
      </c>
      <c r="AV316" s="16" t="s">
        <v>77</v>
      </c>
      <c r="AW316" s="16" t="s">
        <v>31</v>
      </c>
      <c r="AX316" s="16" t="s">
        <v>69</v>
      </c>
      <c r="AY316" s="238" t="s">
        <v>118</v>
      </c>
    </row>
    <row r="317" spans="1:65" s="13" customFormat="1" ht="11.25">
      <c r="B317" s="196"/>
      <c r="C317" s="197"/>
      <c r="D317" s="189" t="s">
        <v>135</v>
      </c>
      <c r="E317" s="198" t="s">
        <v>19</v>
      </c>
      <c r="F317" s="199" t="s">
        <v>222</v>
      </c>
      <c r="G317" s="197"/>
      <c r="H317" s="200">
        <v>820</v>
      </c>
      <c r="I317" s="201"/>
      <c r="J317" s="197"/>
      <c r="K317" s="197"/>
      <c r="L317" s="202"/>
      <c r="M317" s="203"/>
      <c r="N317" s="204"/>
      <c r="O317" s="204"/>
      <c r="P317" s="204"/>
      <c r="Q317" s="204"/>
      <c r="R317" s="204"/>
      <c r="S317" s="204"/>
      <c r="T317" s="205"/>
      <c r="AT317" s="206" t="s">
        <v>135</v>
      </c>
      <c r="AU317" s="206" t="s">
        <v>79</v>
      </c>
      <c r="AV317" s="13" t="s">
        <v>79</v>
      </c>
      <c r="AW317" s="13" t="s">
        <v>31</v>
      </c>
      <c r="AX317" s="13" t="s">
        <v>69</v>
      </c>
      <c r="AY317" s="206" t="s">
        <v>118</v>
      </c>
    </row>
    <row r="318" spans="1:65" s="13" customFormat="1" ht="11.25">
      <c r="B318" s="196"/>
      <c r="C318" s="197"/>
      <c r="D318" s="189" t="s">
        <v>135</v>
      </c>
      <c r="E318" s="198" t="s">
        <v>19</v>
      </c>
      <c r="F318" s="199" t="s">
        <v>341</v>
      </c>
      <c r="G318" s="197"/>
      <c r="H318" s="200">
        <v>16.399999999999999</v>
      </c>
      <c r="I318" s="201"/>
      <c r="J318" s="197"/>
      <c r="K318" s="197"/>
      <c r="L318" s="202"/>
      <c r="M318" s="203"/>
      <c r="N318" s="204"/>
      <c r="O318" s="204"/>
      <c r="P318" s="204"/>
      <c r="Q318" s="204"/>
      <c r="R318" s="204"/>
      <c r="S318" s="204"/>
      <c r="T318" s="205"/>
      <c r="AT318" s="206" t="s">
        <v>135</v>
      </c>
      <c r="AU318" s="206" t="s">
        <v>79</v>
      </c>
      <c r="AV318" s="13" t="s">
        <v>79</v>
      </c>
      <c r="AW318" s="13" t="s">
        <v>31</v>
      </c>
      <c r="AX318" s="13" t="s">
        <v>69</v>
      </c>
      <c r="AY318" s="206" t="s">
        <v>118</v>
      </c>
    </row>
    <row r="319" spans="1:65" s="14" customFormat="1" ht="11.25">
      <c r="B319" s="207"/>
      <c r="C319" s="208"/>
      <c r="D319" s="189" t="s">
        <v>135</v>
      </c>
      <c r="E319" s="209" t="s">
        <v>19</v>
      </c>
      <c r="F319" s="210" t="s">
        <v>137</v>
      </c>
      <c r="G319" s="208"/>
      <c r="H319" s="211">
        <v>836.4</v>
      </c>
      <c r="I319" s="212"/>
      <c r="J319" s="208"/>
      <c r="K319" s="208"/>
      <c r="L319" s="213"/>
      <c r="M319" s="214"/>
      <c r="N319" s="215"/>
      <c r="O319" s="215"/>
      <c r="P319" s="215"/>
      <c r="Q319" s="215"/>
      <c r="R319" s="215"/>
      <c r="S319" s="215"/>
      <c r="T319" s="216"/>
      <c r="AT319" s="217" t="s">
        <v>135</v>
      </c>
      <c r="AU319" s="217" t="s">
        <v>79</v>
      </c>
      <c r="AV319" s="14" t="s">
        <v>129</v>
      </c>
      <c r="AW319" s="14" t="s">
        <v>31</v>
      </c>
      <c r="AX319" s="14" t="s">
        <v>69</v>
      </c>
      <c r="AY319" s="217" t="s">
        <v>118</v>
      </c>
    </row>
    <row r="320" spans="1:65" s="15" customFormat="1" ht="11.25">
      <c r="B320" s="218"/>
      <c r="C320" s="219"/>
      <c r="D320" s="189" t="s">
        <v>135</v>
      </c>
      <c r="E320" s="220" t="s">
        <v>19</v>
      </c>
      <c r="F320" s="221" t="s">
        <v>160</v>
      </c>
      <c r="G320" s="219"/>
      <c r="H320" s="222">
        <v>836.4</v>
      </c>
      <c r="I320" s="223"/>
      <c r="J320" s="219"/>
      <c r="K320" s="219"/>
      <c r="L320" s="224"/>
      <c r="M320" s="225"/>
      <c r="N320" s="226"/>
      <c r="O320" s="226"/>
      <c r="P320" s="226"/>
      <c r="Q320" s="226"/>
      <c r="R320" s="226"/>
      <c r="S320" s="226"/>
      <c r="T320" s="227"/>
      <c r="AT320" s="228" t="s">
        <v>135</v>
      </c>
      <c r="AU320" s="228" t="s">
        <v>79</v>
      </c>
      <c r="AV320" s="15" t="s">
        <v>128</v>
      </c>
      <c r="AW320" s="15" t="s">
        <v>31</v>
      </c>
      <c r="AX320" s="15" t="s">
        <v>77</v>
      </c>
      <c r="AY320" s="228" t="s">
        <v>118</v>
      </c>
    </row>
    <row r="321" spans="1:65" s="2" customFormat="1" ht="16.5" customHeight="1">
      <c r="A321" s="37"/>
      <c r="B321" s="38"/>
      <c r="C321" s="239" t="s">
        <v>213</v>
      </c>
      <c r="D321" s="239" t="s">
        <v>210</v>
      </c>
      <c r="E321" s="240" t="s">
        <v>349</v>
      </c>
      <c r="F321" s="241" t="s">
        <v>350</v>
      </c>
      <c r="G321" s="242" t="s">
        <v>204</v>
      </c>
      <c r="H321" s="243">
        <v>861</v>
      </c>
      <c r="I321" s="244"/>
      <c r="J321" s="245">
        <f>ROUND(I321*H321,2)</f>
        <v>0</v>
      </c>
      <c r="K321" s="241" t="s">
        <v>127</v>
      </c>
      <c r="L321" s="246"/>
      <c r="M321" s="247" t="s">
        <v>19</v>
      </c>
      <c r="N321" s="248" t="s">
        <v>40</v>
      </c>
      <c r="O321" s="67"/>
      <c r="P321" s="185">
        <f>O321*H321</f>
        <v>0</v>
      </c>
      <c r="Q321" s="185">
        <v>1.4E-3</v>
      </c>
      <c r="R321" s="185">
        <f>Q321*H321</f>
        <v>1.2054</v>
      </c>
      <c r="S321" s="185">
        <v>0</v>
      </c>
      <c r="T321" s="186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87" t="s">
        <v>213</v>
      </c>
      <c r="AT321" s="187" t="s">
        <v>210</v>
      </c>
      <c r="AU321" s="187" t="s">
        <v>79</v>
      </c>
      <c r="AY321" s="20" t="s">
        <v>118</v>
      </c>
      <c r="BE321" s="188">
        <f>IF(N321="základní",J321,0)</f>
        <v>0</v>
      </c>
      <c r="BF321" s="188">
        <f>IF(N321="snížená",J321,0)</f>
        <v>0</v>
      </c>
      <c r="BG321" s="188">
        <f>IF(N321="zákl. přenesená",J321,0)</f>
        <v>0</v>
      </c>
      <c r="BH321" s="188">
        <f>IF(N321="sníž. přenesená",J321,0)</f>
        <v>0</v>
      </c>
      <c r="BI321" s="188">
        <f>IF(N321="nulová",J321,0)</f>
        <v>0</v>
      </c>
      <c r="BJ321" s="20" t="s">
        <v>77</v>
      </c>
      <c r="BK321" s="188">
        <f>ROUND(I321*H321,2)</f>
        <v>0</v>
      </c>
      <c r="BL321" s="20" t="s">
        <v>190</v>
      </c>
      <c r="BM321" s="187" t="s">
        <v>351</v>
      </c>
    </row>
    <row r="322" spans="1:65" s="2" customFormat="1" ht="11.25">
      <c r="A322" s="37"/>
      <c r="B322" s="38"/>
      <c r="C322" s="39"/>
      <c r="D322" s="189" t="s">
        <v>131</v>
      </c>
      <c r="E322" s="39"/>
      <c r="F322" s="190" t="s">
        <v>350</v>
      </c>
      <c r="G322" s="39"/>
      <c r="H322" s="39"/>
      <c r="I322" s="191"/>
      <c r="J322" s="39"/>
      <c r="K322" s="39"/>
      <c r="L322" s="42"/>
      <c r="M322" s="192"/>
      <c r="N322" s="193"/>
      <c r="O322" s="67"/>
      <c r="P322" s="67"/>
      <c r="Q322" s="67"/>
      <c r="R322" s="67"/>
      <c r="S322" s="67"/>
      <c r="T322" s="68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20" t="s">
        <v>131</v>
      </c>
      <c r="AU322" s="20" t="s">
        <v>79</v>
      </c>
    </row>
    <row r="323" spans="1:65" s="13" customFormat="1" ht="11.25">
      <c r="B323" s="196"/>
      <c r="C323" s="197"/>
      <c r="D323" s="189" t="s">
        <v>135</v>
      </c>
      <c r="E323" s="198" t="s">
        <v>19</v>
      </c>
      <c r="F323" s="199" t="s">
        <v>222</v>
      </c>
      <c r="G323" s="197"/>
      <c r="H323" s="200">
        <v>820</v>
      </c>
      <c r="I323" s="201"/>
      <c r="J323" s="197"/>
      <c r="K323" s="197"/>
      <c r="L323" s="202"/>
      <c r="M323" s="203"/>
      <c r="N323" s="204"/>
      <c r="O323" s="204"/>
      <c r="P323" s="204"/>
      <c r="Q323" s="204"/>
      <c r="R323" s="204"/>
      <c r="S323" s="204"/>
      <c r="T323" s="205"/>
      <c r="AT323" s="206" t="s">
        <v>135</v>
      </c>
      <c r="AU323" s="206" t="s">
        <v>79</v>
      </c>
      <c r="AV323" s="13" t="s">
        <v>79</v>
      </c>
      <c r="AW323" s="13" t="s">
        <v>31</v>
      </c>
      <c r="AX323" s="13" t="s">
        <v>69</v>
      </c>
      <c r="AY323" s="206" t="s">
        <v>118</v>
      </c>
    </row>
    <row r="324" spans="1:65" s="14" customFormat="1" ht="11.25">
      <c r="B324" s="207"/>
      <c r="C324" s="208"/>
      <c r="D324" s="189" t="s">
        <v>135</v>
      </c>
      <c r="E324" s="209" t="s">
        <v>19</v>
      </c>
      <c r="F324" s="210" t="s">
        <v>137</v>
      </c>
      <c r="G324" s="208"/>
      <c r="H324" s="211">
        <v>820</v>
      </c>
      <c r="I324" s="212"/>
      <c r="J324" s="208"/>
      <c r="K324" s="208"/>
      <c r="L324" s="213"/>
      <c r="M324" s="214"/>
      <c r="N324" s="215"/>
      <c r="O324" s="215"/>
      <c r="P324" s="215"/>
      <c r="Q324" s="215"/>
      <c r="R324" s="215"/>
      <c r="S324" s="215"/>
      <c r="T324" s="216"/>
      <c r="AT324" s="217" t="s">
        <v>135</v>
      </c>
      <c r="AU324" s="217" t="s">
        <v>79</v>
      </c>
      <c r="AV324" s="14" t="s">
        <v>129</v>
      </c>
      <c r="AW324" s="14" t="s">
        <v>31</v>
      </c>
      <c r="AX324" s="14" t="s">
        <v>69</v>
      </c>
      <c r="AY324" s="217" t="s">
        <v>118</v>
      </c>
    </row>
    <row r="325" spans="1:65" s="15" customFormat="1" ht="11.25">
      <c r="B325" s="218"/>
      <c r="C325" s="219"/>
      <c r="D325" s="189" t="s">
        <v>135</v>
      </c>
      <c r="E325" s="220" t="s">
        <v>19</v>
      </c>
      <c r="F325" s="221" t="s">
        <v>160</v>
      </c>
      <c r="G325" s="219"/>
      <c r="H325" s="222">
        <v>820</v>
      </c>
      <c r="I325" s="223"/>
      <c r="J325" s="219"/>
      <c r="K325" s="219"/>
      <c r="L325" s="224"/>
      <c r="M325" s="225"/>
      <c r="N325" s="226"/>
      <c r="O325" s="226"/>
      <c r="P325" s="226"/>
      <c r="Q325" s="226"/>
      <c r="R325" s="226"/>
      <c r="S325" s="226"/>
      <c r="T325" s="227"/>
      <c r="AT325" s="228" t="s">
        <v>135</v>
      </c>
      <c r="AU325" s="228" t="s">
        <v>79</v>
      </c>
      <c r="AV325" s="15" t="s">
        <v>128</v>
      </c>
      <c r="AW325" s="15" t="s">
        <v>31</v>
      </c>
      <c r="AX325" s="15" t="s">
        <v>69</v>
      </c>
      <c r="AY325" s="228" t="s">
        <v>118</v>
      </c>
    </row>
    <row r="326" spans="1:65" s="13" customFormat="1" ht="11.25">
      <c r="B326" s="196"/>
      <c r="C326" s="197"/>
      <c r="D326" s="189" t="s">
        <v>135</v>
      </c>
      <c r="E326" s="198" t="s">
        <v>19</v>
      </c>
      <c r="F326" s="199" t="s">
        <v>352</v>
      </c>
      <c r="G326" s="197"/>
      <c r="H326" s="200">
        <v>861</v>
      </c>
      <c r="I326" s="201"/>
      <c r="J326" s="197"/>
      <c r="K326" s="197"/>
      <c r="L326" s="202"/>
      <c r="M326" s="203"/>
      <c r="N326" s="204"/>
      <c r="O326" s="204"/>
      <c r="P326" s="204"/>
      <c r="Q326" s="204"/>
      <c r="R326" s="204"/>
      <c r="S326" s="204"/>
      <c r="T326" s="205"/>
      <c r="AT326" s="206" t="s">
        <v>135</v>
      </c>
      <c r="AU326" s="206" t="s">
        <v>79</v>
      </c>
      <c r="AV326" s="13" t="s">
        <v>79</v>
      </c>
      <c r="AW326" s="13" t="s">
        <v>31</v>
      </c>
      <c r="AX326" s="13" t="s">
        <v>77</v>
      </c>
      <c r="AY326" s="206" t="s">
        <v>118</v>
      </c>
    </row>
    <row r="327" spans="1:65" s="2" customFormat="1" ht="16.5" customHeight="1">
      <c r="A327" s="37"/>
      <c r="B327" s="38"/>
      <c r="C327" s="239" t="s">
        <v>353</v>
      </c>
      <c r="D327" s="239" t="s">
        <v>210</v>
      </c>
      <c r="E327" s="240" t="s">
        <v>354</v>
      </c>
      <c r="F327" s="241" t="s">
        <v>355</v>
      </c>
      <c r="G327" s="242" t="s">
        <v>204</v>
      </c>
      <c r="H327" s="243">
        <v>17.22</v>
      </c>
      <c r="I327" s="244"/>
      <c r="J327" s="245">
        <f>ROUND(I327*H327,2)</f>
        <v>0</v>
      </c>
      <c r="K327" s="241" t="s">
        <v>127</v>
      </c>
      <c r="L327" s="246"/>
      <c r="M327" s="247" t="s">
        <v>19</v>
      </c>
      <c r="N327" s="248" t="s">
        <v>40</v>
      </c>
      <c r="O327" s="67"/>
      <c r="P327" s="185">
        <f>O327*H327</f>
        <v>0</v>
      </c>
      <c r="Q327" s="185">
        <v>4.0000000000000001E-3</v>
      </c>
      <c r="R327" s="185">
        <f>Q327*H327</f>
        <v>6.8879999999999997E-2</v>
      </c>
      <c r="S327" s="185">
        <v>0</v>
      </c>
      <c r="T327" s="186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87" t="s">
        <v>213</v>
      </c>
      <c r="AT327" s="187" t="s">
        <v>210</v>
      </c>
      <c r="AU327" s="187" t="s">
        <v>79</v>
      </c>
      <c r="AY327" s="20" t="s">
        <v>118</v>
      </c>
      <c r="BE327" s="188">
        <f>IF(N327="základní",J327,0)</f>
        <v>0</v>
      </c>
      <c r="BF327" s="188">
        <f>IF(N327="snížená",J327,0)</f>
        <v>0</v>
      </c>
      <c r="BG327" s="188">
        <f>IF(N327="zákl. přenesená",J327,0)</f>
        <v>0</v>
      </c>
      <c r="BH327" s="188">
        <f>IF(N327="sníž. přenesená",J327,0)</f>
        <v>0</v>
      </c>
      <c r="BI327" s="188">
        <f>IF(N327="nulová",J327,0)</f>
        <v>0</v>
      </c>
      <c r="BJ327" s="20" t="s">
        <v>77</v>
      </c>
      <c r="BK327" s="188">
        <f>ROUND(I327*H327,2)</f>
        <v>0</v>
      </c>
      <c r="BL327" s="20" t="s">
        <v>190</v>
      </c>
      <c r="BM327" s="187" t="s">
        <v>356</v>
      </c>
    </row>
    <row r="328" spans="1:65" s="2" customFormat="1" ht="11.25">
      <c r="A328" s="37"/>
      <c r="B328" s="38"/>
      <c r="C328" s="39"/>
      <c r="D328" s="189" t="s">
        <v>131</v>
      </c>
      <c r="E328" s="39"/>
      <c r="F328" s="190" t="s">
        <v>355</v>
      </c>
      <c r="G328" s="39"/>
      <c r="H328" s="39"/>
      <c r="I328" s="191"/>
      <c r="J328" s="39"/>
      <c r="K328" s="39"/>
      <c r="L328" s="42"/>
      <c r="M328" s="192"/>
      <c r="N328" s="193"/>
      <c r="O328" s="67"/>
      <c r="P328" s="67"/>
      <c r="Q328" s="67"/>
      <c r="R328" s="67"/>
      <c r="S328" s="67"/>
      <c r="T328" s="68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20" t="s">
        <v>131</v>
      </c>
      <c r="AU328" s="20" t="s">
        <v>79</v>
      </c>
    </row>
    <row r="329" spans="1:65" s="13" customFormat="1" ht="11.25">
      <c r="B329" s="196"/>
      <c r="C329" s="197"/>
      <c r="D329" s="189" t="s">
        <v>135</v>
      </c>
      <c r="E329" s="198" t="s">
        <v>19</v>
      </c>
      <c r="F329" s="199" t="s">
        <v>341</v>
      </c>
      <c r="G329" s="197"/>
      <c r="H329" s="200">
        <v>16.399999999999999</v>
      </c>
      <c r="I329" s="201"/>
      <c r="J329" s="197"/>
      <c r="K329" s="197"/>
      <c r="L329" s="202"/>
      <c r="M329" s="203"/>
      <c r="N329" s="204"/>
      <c r="O329" s="204"/>
      <c r="P329" s="204"/>
      <c r="Q329" s="204"/>
      <c r="R329" s="204"/>
      <c r="S329" s="204"/>
      <c r="T329" s="205"/>
      <c r="AT329" s="206" t="s">
        <v>135</v>
      </c>
      <c r="AU329" s="206" t="s">
        <v>79</v>
      </c>
      <c r="AV329" s="13" t="s">
        <v>79</v>
      </c>
      <c r="AW329" s="13" t="s">
        <v>31</v>
      </c>
      <c r="AX329" s="13" t="s">
        <v>69</v>
      </c>
      <c r="AY329" s="206" t="s">
        <v>118</v>
      </c>
    </row>
    <row r="330" spans="1:65" s="14" customFormat="1" ht="11.25">
      <c r="B330" s="207"/>
      <c r="C330" s="208"/>
      <c r="D330" s="189" t="s">
        <v>135</v>
      </c>
      <c r="E330" s="209" t="s">
        <v>19</v>
      </c>
      <c r="F330" s="210" t="s">
        <v>137</v>
      </c>
      <c r="G330" s="208"/>
      <c r="H330" s="211">
        <v>16.399999999999999</v>
      </c>
      <c r="I330" s="212"/>
      <c r="J330" s="208"/>
      <c r="K330" s="208"/>
      <c r="L330" s="213"/>
      <c r="M330" s="214"/>
      <c r="N330" s="215"/>
      <c r="O330" s="215"/>
      <c r="P330" s="215"/>
      <c r="Q330" s="215"/>
      <c r="R330" s="215"/>
      <c r="S330" s="215"/>
      <c r="T330" s="216"/>
      <c r="AT330" s="217" t="s">
        <v>135</v>
      </c>
      <c r="AU330" s="217" t="s">
        <v>79</v>
      </c>
      <c r="AV330" s="14" t="s">
        <v>129</v>
      </c>
      <c r="AW330" s="14" t="s">
        <v>31</v>
      </c>
      <c r="AX330" s="14" t="s">
        <v>69</v>
      </c>
      <c r="AY330" s="217" t="s">
        <v>118</v>
      </c>
    </row>
    <row r="331" spans="1:65" s="13" customFormat="1" ht="11.25">
      <c r="B331" s="196"/>
      <c r="C331" s="197"/>
      <c r="D331" s="189" t="s">
        <v>135</v>
      </c>
      <c r="E331" s="198" t="s">
        <v>19</v>
      </c>
      <c r="F331" s="199" t="s">
        <v>357</v>
      </c>
      <c r="G331" s="197"/>
      <c r="H331" s="200">
        <v>17.22</v>
      </c>
      <c r="I331" s="201"/>
      <c r="J331" s="197"/>
      <c r="K331" s="197"/>
      <c r="L331" s="202"/>
      <c r="M331" s="203"/>
      <c r="N331" s="204"/>
      <c r="O331" s="204"/>
      <c r="P331" s="204"/>
      <c r="Q331" s="204"/>
      <c r="R331" s="204"/>
      <c r="S331" s="204"/>
      <c r="T331" s="205"/>
      <c r="AT331" s="206" t="s">
        <v>135</v>
      </c>
      <c r="AU331" s="206" t="s">
        <v>79</v>
      </c>
      <c r="AV331" s="13" t="s">
        <v>79</v>
      </c>
      <c r="AW331" s="13" t="s">
        <v>31</v>
      </c>
      <c r="AX331" s="13" t="s">
        <v>77</v>
      </c>
      <c r="AY331" s="206" t="s">
        <v>118</v>
      </c>
    </row>
    <row r="332" spans="1:65" s="2" customFormat="1" ht="16.5" customHeight="1">
      <c r="A332" s="37"/>
      <c r="B332" s="38"/>
      <c r="C332" s="176" t="s">
        <v>358</v>
      </c>
      <c r="D332" s="176" t="s">
        <v>123</v>
      </c>
      <c r="E332" s="177" t="s">
        <v>359</v>
      </c>
      <c r="F332" s="178" t="s">
        <v>360</v>
      </c>
      <c r="G332" s="179" t="s">
        <v>204</v>
      </c>
      <c r="H332" s="180">
        <v>60</v>
      </c>
      <c r="I332" s="181"/>
      <c r="J332" s="182">
        <f>ROUND(I332*H332,2)</f>
        <v>0</v>
      </c>
      <c r="K332" s="178" t="s">
        <v>127</v>
      </c>
      <c r="L332" s="42"/>
      <c r="M332" s="183" t="s">
        <v>19</v>
      </c>
      <c r="N332" s="184" t="s">
        <v>40</v>
      </c>
      <c r="O332" s="67"/>
      <c r="P332" s="185">
        <f>O332*H332</f>
        <v>0</v>
      </c>
      <c r="Q332" s="185">
        <v>5.8E-4</v>
      </c>
      <c r="R332" s="185">
        <f>Q332*H332</f>
        <v>3.4799999999999998E-2</v>
      </c>
      <c r="S332" s="185">
        <v>0</v>
      </c>
      <c r="T332" s="186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87" t="s">
        <v>190</v>
      </c>
      <c r="AT332" s="187" t="s">
        <v>123</v>
      </c>
      <c r="AU332" s="187" t="s">
        <v>79</v>
      </c>
      <c r="AY332" s="20" t="s">
        <v>118</v>
      </c>
      <c r="BE332" s="188">
        <f>IF(N332="základní",J332,0)</f>
        <v>0</v>
      </c>
      <c r="BF332" s="188">
        <f>IF(N332="snížená",J332,0)</f>
        <v>0</v>
      </c>
      <c r="BG332" s="188">
        <f>IF(N332="zákl. přenesená",J332,0)</f>
        <v>0</v>
      </c>
      <c r="BH332" s="188">
        <f>IF(N332="sníž. přenesená",J332,0)</f>
        <v>0</v>
      </c>
      <c r="BI332" s="188">
        <f>IF(N332="nulová",J332,0)</f>
        <v>0</v>
      </c>
      <c r="BJ332" s="20" t="s">
        <v>77</v>
      </c>
      <c r="BK332" s="188">
        <f>ROUND(I332*H332,2)</f>
        <v>0</v>
      </c>
      <c r="BL332" s="20" t="s">
        <v>190</v>
      </c>
      <c r="BM332" s="187" t="s">
        <v>361</v>
      </c>
    </row>
    <row r="333" spans="1:65" s="2" customFormat="1" ht="11.25">
      <c r="A333" s="37"/>
      <c r="B333" s="38"/>
      <c r="C333" s="39"/>
      <c r="D333" s="189" t="s">
        <v>131</v>
      </c>
      <c r="E333" s="39"/>
      <c r="F333" s="190" t="s">
        <v>362</v>
      </c>
      <c r="G333" s="39"/>
      <c r="H333" s="39"/>
      <c r="I333" s="191"/>
      <c r="J333" s="39"/>
      <c r="K333" s="39"/>
      <c r="L333" s="42"/>
      <c r="M333" s="192"/>
      <c r="N333" s="193"/>
      <c r="O333" s="67"/>
      <c r="P333" s="67"/>
      <c r="Q333" s="67"/>
      <c r="R333" s="67"/>
      <c r="S333" s="67"/>
      <c r="T333" s="68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20" t="s">
        <v>131</v>
      </c>
      <c r="AU333" s="20" t="s">
        <v>79</v>
      </c>
    </row>
    <row r="334" spans="1:65" s="2" customFormat="1" ht="11.25">
      <c r="A334" s="37"/>
      <c r="B334" s="38"/>
      <c r="C334" s="39"/>
      <c r="D334" s="194" t="s">
        <v>133</v>
      </c>
      <c r="E334" s="39"/>
      <c r="F334" s="195" t="s">
        <v>363</v>
      </c>
      <c r="G334" s="39"/>
      <c r="H334" s="39"/>
      <c r="I334" s="191"/>
      <c r="J334" s="39"/>
      <c r="K334" s="39"/>
      <c r="L334" s="42"/>
      <c r="M334" s="192"/>
      <c r="N334" s="193"/>
      <c r="O334" s="67"/>
      <c r="P334" s="67"/>
      <c r="Q334" s="67"/>
      <c r="R334" s="67"/>
      <c r="S334" s="67"/>
      <c r="T334" s="68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20" t="s">
        <v>133</v>
      </c>
      <c r="AU334" s="20" t="s">
        <v>79</v>
      </c>
    </row>
    <row r="335" spans="1:65" s="13" customFormat="1" ht="11.25">
      <c r="B335" s="196"/>
      <c r="C335" s="197"/>
      <c r="D335" s="189" t="s">
        <v>135</v>
      </c>
      <c r="E335" s="198" t="s">
        <v>19</v>
      </c>
      <c r="F335" s="199" t="s">
        <v>208</v>
      </c>
      <c r="G335" s="197"/>
      <c r="H335" s="200">
        <v>60</v>
      </c>
      <c r="I335" s="201"/>
      <c r="J335" s="197"/>
      <c r="K335" s="197"/>
      <c r="L335" s="202"/>
      <c r="M335" s="203"/>
      <c r="N335" s="204"/>
      <c r="O335" s="204"/>
      <c r="P335" s="204"/>
      <c r="Q335" s="204"/>
      <c r="R335" s="204"/>
      <c r="S335" s="204"/>
      <c r="T335" s="205"/>
      <c r="AT335" s="206" t="s">
        <v>135</v>
      </c>
      <c r="AU335" s="206" t="s">
        <v>79</v>
      </c>
      <c r="AV335" s="13" t="s">
        <v>79</v>
      </c>
      <c r="AW335" s="13" t="s">
        <v>31</v>
      </c>
      <c r="AX335" s="13" t="s">
        <v>69</v>
      </c>
      <c r="AY335" s="206" t="s">
        <v>118</v>
      </c>
    </row>
    <row r="336" spans="1:65" s="14" customFormat="1" ht="11.25">
      <c r="B336" s="207"/>
      <c r="C336" s="208"/>
      <c r="D336" s="189" t="s">
        <v>135</v>
      </c>
      <c r="E336" s="209" t="s">
        <v>19</v>
      </c>
      <c r="F336" s="210" t="s">
        <v>137</v>
      </c>
      <c r="G336" s="208"/>
      <c r="H336" s="211">
        <v>60</v>
      </c>
      <c r="I336" s="212"/>
      <c r="J336" s="208"/>
      <c r="K336" s="208"/>
      <c r="L336" s="213"/>
      <c r="M336" s="214"/>
      <c r="N336" s="215"/>
      <c r="O336" s="215"/>
      <c r="P336" s="215"/>
      <c r="Q336" s="215"/>
      <c r="R336" s="215"/>
      <c r="S336" s="215"/>
      <c r="T336" s="216"/>
      <c r="AT336" s="217" t="s">
        <v>135</v>
      </c>
      <c r="AU336" s="217" t="s">
        <v>79</v>
      </c>
      <c r="AV336" s="14" t="s">
        <v>129</v>
      </c>
      <c r="AW336" s="14" t="s">
        <v>31</v>
      </c>
      <c r="AX336" s="14" t="s">
        <v>77</v>
      </c>
      <c r="AY336" s="217" t="s">
        <v>118</v>
      </c>
    </row>
    <row r="337" spans="1:65" s="2" customFormat="1" ht="16.5" customHeight="1">
      <c r="A337" s="37"/>
      <c r="B337" s="38"/>
      <c r="C337" s="239" t="s">
        <v>364</v>
      </c>
      <c r="D337" s="239" t="s">
        <v>210</v>
      </c>
      <c r="E337" s="240" t="s">
        <v>365</v>
      </c>
      <c r="F337" s="241" t="s">
        <v>366</v>
      </c>
      <c r="G337" s="242" t="s">
        <v>367</v>
      </c>
      <c r="H337" s="243">
        <v>9.4499999999999993</v>
      </c>
      <c r="I337" s="244"/>
      <c r="J337" s="245">
        <f>ROUND(I337*H337,2)</f>
        <v>0</v>
      </c>
      <c r="K337" s="241" t="s">
        <v>127</v>
      </c>
      <c r="L337" s="246"/>
      <c r="M337" s="247" t="s">
        <v>19</v>
      </c>
      <c r="N337" s="248" t="s">
        <v>40</v>
      </c>
      <c r="O337" s="67"/>
      <c r="P337" s="185">
        <f>O337*H337</f>
        <v>0</v>
      </c>
      <c r="Q337" s="185">
        <v>0.03</v>
      </c>
      <c r="R337" s="185">
        <f>Q337*H337</f>
        <v>0.28349999999999997</v>
      </c>
      <c r="S337" s="185">
        <v>0</v>
      </c>
      <c r="T337" s="186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87" t="s">
        <v>213</v>
      </c>
      <c r="AT337" s="187" t="s">
        <v>210</v>
      </c>
      <c r="AU337" s="187" t="s">
        <v>79</v>
      </c>
      <c r="AY337" s="20" t="s">
        <v>118</v>
      </c>
      <c r="BE337" s="188">
        <f>IF(N337="základní",J337,0)</f>
        <v>0</v>
      </c>
      <c r="BF337" s="188">
        <f>IF(N337="snížená",J337,0)</f>
        <v>0</v>
      </c>
      <c r="BG337" s="188">
        <f>IF(N337="zákl. přenesená",J337,0)</f>
        <v>0</v>
      </c>
      <c r="BH337" s="188">
        <f>IF(N337="sníž. přenesená",J337,0)</f>
        <v>0</v>
      </c>
      <c r="BI337" s="188">
        <f>IF(N337="nulová",J337,0)</f>
        <v>0</v>
      </c>
      <c r="BJ337" s="20" t="s">
        <v>77</v>
      </c>
      <c r="BK337" s="188">
        <f>ROUND(I337*H337,2)</f>
        <v>0</v>
      </c>
      <c r="BL337" s="20" t="s">
        <v>190</v>
      </c>
      <c r="BM337" s="187" t="s">
        <v>368</v>
      </c>
    </row>
    <row r="338" spans="1:65" s="2" customFormat="1" ht="11.25">
      <c r="A338" s="37"/>
      <c r="B338" s="38"/>
      <c r="C338" s="39"/>
      <c r="D338" s="189" t="s">
        <v>131</v>
      </c>
      <c r="E338" s="39"/>
      <c r="F338" s="190" t="s">
        <v>366</v>
      </c>
      <c r="G338" s="39"/>
      <c r="H338" s="39"/>
      <c r="I338" s="191"/>
      <c r="J338" s="39"/>
      <c r="K338" s="39"/>
      <c r="L338" s="42"/>
      <c r="M338" s="192"/>
      <c r="N338" s="193"/>
      <c r="O338" s="67"/>
      <c r="P338" s="67"/>
      <c r="Q338" s="67"/>
      <c r="R338" s="67"/>
      <c r="S338" s="67"/>
      <c r="T338" s="68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20" t="s">
        <v>131</v>
      </c>
      <c r="AU338" s="20" t="s">
        <v>79</v>
      </c>
    </row>
    <row r="339" spans="1:65" s="16" customFormat="1" ht="11.25">
      <c r="B339" s="229"/>
      <c r="C339" s="230"/>
      <c r="D339" s="189" t="s">
        <v>135</v>
      </c>
      <c r="E339" s="231" t="s">
        <v>19</v>
      </c>
      <c r="F339" s="232" t="s">
        <v>369</v>
      </c>
      <c r="G339" s="230"/>
      <c r="H339" s="231" t="s">
        <v>19</v>
      </c>
      <c r="I339" s="233"/>
      <c r="J339" s="230"/>
      <c r="K339" s="230"/>
      <c r="L339" s="234"/>
      <c r="M339" s="235"/>
      <c r="N339" s="236"/>
      <c r="O339" s="236"/>
      <c r="P339" s="236"/>
      <c r="Q339" s="236"/>
      <c r="R339" s="236"/>
      <c r="S339" s="236"/>
      <c r="T339" s="237"/>
      <c r="AT339" s="238" t="s">
        <v>135</v>
      </c>
      <c r="AU339" s="238" t="s">
        <v>79</v>
      </c>
      <c r="AV339" s="16" t="s">
        <v>77</v>
      </c>
      <c r="AW339" s="16" t="s">
        <v>31</v>
      </c>
      <c r="AX339" s="16" t="s">
        <v>69</v>
      </c>
      <c r="AY339" s="238" t="s">
        <v>118</v>
      </c>
    </row>
    <row r="340" spans="1:65" s="13" customFormat="1" ht="11.25">
      <c r="B340" s="196"/>
      <c r="C340" s="197"/>
      <c r="D340" s="189" t="s">
        <v>135</v>
      </c>
      <c r="E340" s="198" t="s">
        <v>19</v>
      </c>
      <c r="F340" s="199" t="s">
        <v>370</v>
      </c>
      <c r="G340" s="197"/>
      <c r="H340" s="200">
        <v>9</v>
      </c>
      <c r="I340" s="201"/>
      <c r="J340" s="197"/>
      <c r="K340" s="197"/>
      <c r="L340" s="202"/>
      <c r="M340" s="203"/>
      <c r="N340" s="204"/>
      <c r="O340" s="204"/>
      <c r="P340" s="204"/>
      <c r="Q340" s="204"/>
      <c r="R340" s="204"/>
      <c r="S340" s="204"/>
      <c r="T340" s="205"/>
      <c r="AT340" s="206" t="s">
        <v>135</v>
      </c>
      <c r="AU340" s="206" t="s">
        <v>79</v>
      </c>
      <c r="AV340" s="13" t="s">
        <v>79</v>
      </c>
      <c r="AW340" s="13" t="s">
        <v>31</v>
      </c>
      <c r="AX340" s="13" t="s">
        <v>69</v>
      </c>
      <c r="AY340" s="206" t="s">
        <v>118</v>
      </c>
    </row>
    <row r="341" spans="1:65" s="14" customFormat="1" ht="11.25">
      <c r="B341" s="207"/>
      <c r="C341" s="208"/>
      <c r="D341" s="189" t="s">
        <v>135</v>
      </c>
      <c r="E341" s="209" t="s">
        <v>19</v>
      </c>
      <c r="F341" s="210" t="s">
        <v>137</v>
      </c>
      <c r="G341" s="208"/>
      <c r="H341" s="211">
        <v>9</v>
      </c>
      <c r="I341" s="212"/>
      <c r="J341" s="208"/>
      <c r="K341" s="208"/>
      <c r="L341" s="213"/>
      <c r="M341" s="214"/>
      <c r="N341" s="215"/>
      <c r="O341" s="215"/>
      <c r="P341" s="215"/>
      <c r="Q341" s="215"/>
      <c r="R341" s="215"/>
      <c r="S341" s="215"/>
      <c r="T341" s="216"/>
      <c r="AT341" s="217" t="s">
        <v>135</v>
      </c>
      <c r="AU341" s="217" t="s">
        <v>79</v>
      </c>
      <c r="AV341" s="14" t="s">
        <v>129</v>
      </c>
      <c r="AW341" s="14" t="s">
        <v>31</v>
      </c>
      <c r="AX341" s="14" t="s">
        <v>69</v>
      </c>
      <c r="AY341" s="217" t="s">
        <v>118</v>
      </c>
    </row>
    <row r="342" spans="1:65" s="13" customFormat="1" ht="11.25">
      <c r="B342" s="196"/>
      <c r="C342" s="197"/>
      <c r="D342" s="189" t="s">
        <v>135</v>
      </c>
      <c r="E342" s="198" t="s">
        <v>19</v>
      </c>
      <c r="F342" s="199" t="s">
        <v>371</v>
      </c>
      <c r="G342" s="197"/>
      <c r="H342" s="200">
        <v>9.4499999999999993</v>
      </c>
      <c r="I342" s="201"/>
      <c r="J342" s="197"/>
      <c r="K342" s="197"/>
      <c r="L342" s="202"/>
      <c r="M342" s="203"/>
      <c r="N342" s="204"/>
      <c r="O342" s="204"/>
      <c r="P342" s="204"/>
      <c r="Q342" s="204"/>
      <c r="R342" s="204"/>
      <c r="S342" s="204"/>
      <c r="T342" s="205"/>
      <c r="AT342" s="206" t="s">
        <v>135</v>
      </c>
      <c r="AU342" s="206" t="s">
        <v>79</v>
      </c>
      <c r="AV342" s="13" t="s">
        <v>79</v>
      </c>
      <c r="AW342" s="13" t="s">
        <v>31</v>
      </c>
      <c r="AX342" s="13" t="s">
        <v>77</v>
      </c>
      <c r="AY342" s="206" t="s">
        <v>118</v>
      </c>
    </row>
    <row r="343" spans="1:65" s="2" customFormat="1" ht="24.2" customHeight="1">
      <c r="A343" s="37"/>
      <c r="B343" s="38"/>
      <c r="C343" s="176" t="s">
        <v>372</v>
      </c>
      <c r="D343" s="176" t="s">
        <v>123</v>
      </c>
      <c r="E343" s="177" t="s">
        <v>373</v>
      </c>
      <c r="F343" s="178" t="s">
        <v>374</v>
      </c>
      <c r="G343" s="179" t="s">
        <v>204</v>
      </c>
      <c r="H343" s="180">
        <v>10</v>
      </c>
      <c r="I343" s="181"/>
      <c r="J343" s="182">
        <f>ROUND(I343*H343,2)</f>
        <v>0</v>
      </c>
      <c r="K343" s="178" t="s">
        <v>127</v>
      </c>
      <c r="L343" s="42"/>
      <c r="M343" s="183" t="s">
        <v>19</v>
      </c>
      <c r="N343" s="184" t="s">
        <v>40</v>
      </c>
      <c r="O343" s="67"/>
      <c r="P343" s="185">
        <f>O343*H343</f>
        <v>0</v>
      </c>
      <c r="Q343" s="185">
        <v>2.0000000000000001E-4</v>
      </c>
      <c r="R343" s="185">
        <f>Q343*H343</f>
        <v>2E-3</v>
      </c>
      <c r="S343" s="185">
        <v>0</v>
      </c>
      <c r="T343" s="186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87" t="s">
        <v>190</v>
      </c>
      <c r="AT343" s="187" t="s">
        <v>123</v>
      </c>
      <c r="AU343" s="187" t="s">
        <v>79</v>
      </c>
      <c r="AY343" s="20" t="s">
        <v>118</v>
      </c>
      <c r="BE343" s="188">
        <f>IF(N343="základní",J343,0)</f>
        <v>0</v>
      </c>
      <c r="BF343" s="188">
        <f>IF(N343="snížená",J343,0)</f>
        <v>0</v>
      </c>
      <c r="BG343" s="188">
        <f>IF(N343="zákl. přenesená",J343,0)</f>
        <v>0</v>
      </c>
      <c r="BH343" s="188">
        <f>IF(N343="sníž. přenesená",J343,0)</f>
        <v>0</v>
      </c>
      <c r="BI343" s="188">
        <f>IF(N343="nulová",J343,0)</f>
        <v>0</v>
      </c>
      <c r="BJ343" s="20" t="s">
        <v>77</v>
      </c>
      <c r="BK343" s="188">
        <f>ROUND(I343*H343,2)</f>
        <v>0</v>
      </c>
      <c r="BL343" s="20" t="s">
        <v>190</v>
      </c>
      <c r="BM343" s="187" t="s">
        <v>375</v>
      </c>
    </row>
    <row r="344" spans="1:65" s="2" customFormat="1" ht="19.5">
      <c r="A344" s="37"/>
      <c r="B344" s="38"/>
      <c r="C344" s="39"/>
      <c r="D344" s="189" t="s">
        <v>131</v>
      </c>
      <c r="E344" s="39"/>
      <c r="F344" s="190" t="s">
        <v>376</v>
      </c>
      <c r="G344" s="39"/>
      <c r="H344" s="39"/>
      <c r="I344" s="191"/>
      <c r="J344" s="39"/>
      <c r="K344" s="39"/>
      <c r="L344" s="42"/>
      <c r="M344" s="192"/>
      <c r="N344" s="193"/>
      <c r="O344" s="67"/>
      <c r="P344" s="67"/>
      <c r="Q344" s="67"/>
      <c r="R344" s="67"/>
      <c r="S344" s="67"/>
      <c r="T344" s="68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20" t="s">
        <v>131</v>
      </c>
      <c r="AU344" s="20" t="s">
        <v>79</v>
      </c>
    </row>
    <row r="345" spans="1:65" s="2" customFormat="1" ht="11.25">
      <c r="A345" s="37"/>
      <c r="B345" s="38"/>
      <c r="C345" s="39"/>
      <c r="D345" s="194" t="s">
        <v>133</v>
      </c>
      <c r="E345" s="39"/>
      <c r="F345" s="195" t="s">
        <v>377</v>
      </c>
      <c r="G345" s="39"/>
      <c r="H345" s="39"/>
      <c r="I345" s="191"/>
      <c r="J345" s="39"/>
      <c r="K345" s="39"/>
      <c r="L345" s="42"/>
      <c r="M345" s="192"/>
      <c r="N345" s="193"/>
      <c r="O345" s="67"/>
      <c r="P345" s="67"/>
      <c r="Q345" s="67"/>
      <c r="R345" s="67"/>
      <c r="S345" s="67"/>
      <c r="T345" s="68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20" t="s">
        <v>133</v>
      </c>
      <c r="AU345" s="20" t="s">
        <v>79</v>
      </c>
    </row>
    <row r="346" spans="1:65" s="16" customFormat="1" ht="11.25">
      <c r="B346" s="229"/>
      <c r="C346" s="230"/>
      <c r="D346" s="189" t="s">
        <v>135</v>
      </c>
      <c r="E346" s="231" t="s">
        <v>19</v>
      </c>
      <c r="F346" s="232" t="s">
        <v>378</v>
      </c>
      <c r="G346" s="230"/>
      <c r="H346" s="231" t="s">
        <v>19</v>
      </c>
      <c r="I346" s="233"/>
      <c r="J346" s="230"/>
      <c r="K346" s="230"/>
      <c r="L346" s="234"/>
      <c r="M346" s="235"/>
      <c r="N346" s="236"/>
      <c r="O346" s="236"/>
      <c r="P346" s="236"/>
      <c r="Q346" s="236"/>
      <c r="R346" s="236"/>
      <c r="S346" s="236"/>
      <c r="T346" s="237"/>
      <c r="AT346" s="238" t="s">
        <v>135</v>
      </c>
      <c r="AU346" s="238" t="s">
        <v>79</v>
      </c>
      <c r="AV346" s="16" t="s">
        <v>77</v>
      </c>
      <c r="AW346" s="16" t="s">
        <v>31</v>
      </c>
      <c r="AX346" s="16" t="s">
        <v>69</v>
      </c>
      <c r="AY346" s="238" t="s">
        <v>118</v>
      </c>
    </row>
    <row r="347" spans="1:65" s="13" customFormat="1" ht="11.25">
      <c r="B347" s="196"/>
      <c r="C347" s="197"/>
      <c r="D347" s="189" t="s">
        <v>135</v>
      </c>
      <c r="E347" s="198" t="s">
        <v>19</v>
      </c>
      <c r="F347" s="199" t="s">
        <v>379</v>
      </c>
      <c r="G347" s="197"/>
      <c r="H347" s="200">
        <v>10</v>
      </c>
      <c r="I347" s="201"/>
      <c r="J347" s="197"/>
      <c r="K347" s="197"/>
      <c r="L347" s="202"/>
      <c r="M347" s="203"/>
      <c r="N347" s="204"/>
      <c r="O347" s="204"/>
      <c r="P347" s="204"/>
      <c r="Q347" s="204"/>
      <c r="R347" s="204"/>
      <c r="S347" s="204"/>
      <c r="T347" s="205"/>
      <c r="AT347" s="206" t="s">
        <v>135</v>
      </c>
      <c r="AU347" s="206" t="s">
        <v>79</v>
      </c>
      <c r="AV347" s="13" t="s">
        <v>79</v>
      </c>
      <c r="AW347" s="13" t="s">
        <v>31</v>
      </c>
      <c r="AX347" s="13" t="s">
        <v>69</v>
      </c>
      <c r="AY347" s="206" t="s">
        <v>118</v>
      </c>
    </row>
    <row r="348" spans="1:65" s="14" customFormat="1" ht="11.25">
      <c r="B348" s="207"/>
      <c r="C348" s="208"/>
      <c r="D348" s="189" t="s">
        <v>135</v>
      </c>
      <c r="E348" s="209" t="s">
        <v>19</v>
      </c>
      <c r="F348" s="210" t="s">
        <v>137</v>
      </c>
      <c r="G348" s="208"/>
      <c r="H348" s="211">
        <v>10</v>
      </c>
      <c r="I348" s="212"/>
      <c r="J348" s="208"/>
      <c r="K348" s="208"/>
      <c r="L348" s="213"/>
      <c r="M348" s="214"/>
      <c r="N348" s="215"/>
      <c r="O348" s="215"/>
      <c r="P348" s="215"/>
      <c r="Q348" s="215"/>
      <c r="R348" s="215"/>
      <c r="S348" s="215"/>
      <c r="T348" s="216"/>
      <c r="AT348" s="217" t="s">
        <v>135</v>
      </c>
      <c r="AU348" s="217" t="s">
        <v>79</v>
      </c>
      <c r="AV348" s="14" t="s">
        <v>129</v>
      </c>
      <c r="AW348" s="14" t="s">
        <v>31</v>
      </c>
      <c r="AX348" s="14" t="s">
        <v>77</v>
      </c>
      <c r="AY348" s="217" t="s">
        <v>118</v>
      </c>
    </row>
    <row r="349" spans="1:65" s="2" customFormat="1" ht="24.2" customHeight="1">
      <c r="A349" s="37"/>
      <c r="B349" s="38"/>
      <c r="C349" s="176" t="s">
        <v>380</v>
      </c>
      <c r="D349" s="176" t="s">
        <v>123</v>
      </c>
      <c r="E349" s="177" t="s">
        <v>381</v>
      </c>
      <c r="F349" s="178" t="s">
        <v>382</v>
      </c>
      <c r="G349" s="179" t="s">
        <v>204</v>
      </c>
      <c r="H349" s="180">
        <v>20</v>
      </c>
      <c r="I349" s="181"/>
      <c r="J349" s="182">
        <f>ROUND(I349*H349,2)</f>
        <v>0</v>
      </c>
      <c r="K349" s="178" t="s">
        <v>127</v>
      </c>
      <c r="L349" s="42"/>
      <c r="M349" s="183" t="s">
        <v>19</v>
      </c>
      <c r="N349" s="184" t="s">
        <v>40</v>
      </c>
      <c r="O349" s="67"/>
      <c r="P349" s="185">
        <f>O349*H349</f>
        <v>0</v>
      </c>
      <c r="Q349" s="185">
        <v>2.0000000000000001E-4</v>
      </c>
      <c r="R349" s="185">
        <f>Q349*H349</f>
        <v>4.0000000000000001E-3</v>
      </c>
      <c r="S349" s="185">
        <v>0</v>
      </c>
      <c r="T349" s="186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187" t="s">
        <v>190</v>
      </c>
      <c r="AT349" s="187" t="s">
        <v>123</v>
      </c>
      <c r="AU349" s="187" t="s">
        <v>79</v>
      </c>
      <c r="AY349" s="20" t="s">
        <v>118</v>
      </c>
      <c r="BE349" s="188">
        <f>IF(N349="základní",J349,0)</f>
        <v>0</v>
      </c>
      <c r="BF349" s="188">
        <f>IF(N349="snížená",J349,0)</f>
        <v>0</v>
      </c>
      <c r="BG349" s="188">
        <f>IF(N349="zákl. přenesená",J349,0)</f>
        <v>0</v>
      </c>
      <c r="BH349" s="188">
        <f>IF(N349="sníž. přenesená",J349,0)</f>
        <v>0</v>
      </c>
      <c r="BI349" s="188">
        <f>IF(N349="nulová",J349,0)</f>
        <v>0</v>
      </c>
      <c r="BJ349" s="20" t="s">
        <v>77</v>
      </c>
      <c r="BK349" s="188">
        <f>ROUND(I349*H349,2)</f>
        <v>0</v>
      </c>
      <c r="BL349" s="20" t="s">
        <v>190</v>
      </c>
      <c r="BM349" s="187" t="s">
        <v>383</v>
      </c>
    </row>
    <row r="350" spans="1:65" s="2" customFormat="1" ht="19.5">
      <c r="A350" s="37"/>
      <c r="B350" s="38"/>
      <c r="C350" s="39"/>
      <c r="D350" s="189" t="s">
        <v>131</v>
      </c>
      <c r="E350" s="39"/>
      <c r="F350" s="190" t="s">
        <v>384</v>
      </c>
      <c r="G350" s="39"/>
      <c r="H350" s="39"/>
      <c r="I350" s="191"/>
      <c r="J350" s="39"/>
      <c r="K350" s="39"/>
      <c r="L350" s="42"/>
      <c r="M350" s="192"/>
      <c r="N350" s="193"/>
      <c r="O350" s="67"/>
      <c r="P350" s="67"/>
      <c r="Q350" s="67"/>
      <c r="R350" s="67"/>
      <c r="S350" s="67"/>
      <c r="T350" s="68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20" t="s">
        <v>131</v>
      </c>
      <c r="AU350" s="20" t="s">
        <v>79</v>
      </c>
    </row>
    <row r="351" spans="1:65" s="2" customFormat="1" ht="11.25">
      <c r="A351" s="37"/>
      <c r="B351" s="38"/>
      <c r="C351" s="39"/>
      <c r="D351" s="194" t="s">
        <v>133</v>
      </c>
      <c r="E351" s="39"/>
      <c r="F351" s="195" t="s">
        <v>385</v>
      </c>
      <c r="G351" s="39"/>
      <c r="H351" s="39"/>
      <c r="I351" s="191"/>
      <c r="J351" s="39"/>
      <c r="K351" s="39"/>
      <c r="L351" s="42"/>
      <c r="M351" s="192"/>
      <c r="N351" s="193"/>
      <c r="O351" s="67"/>
      <c r="P351" s="67"/>
      <c r="Q351" s="67"/>
      <c r="R351" s="67"/>
      <c r="S351" s="67"/>
      <c r="T351" s="68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T351" s="20" t="s">
        <v>133</v>
      </c>
      <c r="AU351" s="20" t="s">
        <v>79</v>
      </c>
    </row>
    <row r="352" spans="1:65" s="16" customFormat="1" ht="11.25">
      <c r="B352" s="229"/>
      <c r="C352" s="230"/>
      <c r="D352" s="189" t="s">
        <v>135</v>
      </c>
      <c r="E352" s="231" t="s">
        <v>19</v>
      </c>
      <c r="F352" s="232" t="s">
        <v>386</v>
      </c>
      <c r="G352" s="230"/>
      <c r="H352" s="231" t="s">
        <v>19</v>
      </c>
      <c r="I352" s="233"/>
      <c r="J352" s="230"/>
      <c r="K352" s="230"/>
      <c r="L352" s="234"/>
      <c r="M352" s="235"/>
      <c r="N352" s="236"/>
      <c r="O352" s="236"/>
      <c r="P352" s="236"/>
      <c r="Q352" s="236"/>
      <c r="R352" s="236"/>
      <c r="S352" s="236"/>
      <c r="T352" s="237"/>
      <c r="AT352" s="238" t="s">
        <v>135</v>
      </c>
      <c r="AU352" s="238" t="s">
        <v>79</v>
      </c>
      <c r="AV352" s="16" t="s">
        <v>77</v>
      </c>
      <c r="AW352" s="16" t="s">
        <v>31</v>
      </c>
      <c r="AX352" s="16" t="s">
        <v>69</v>
      </c>
      <c r="AY352" s="238" t="s">
        <v>118</v>
      </c>
    </row>
    <row r="353" spans="1:65" s="13" customFormat="1" ht="11.25">
      <c r="B353" s="196"/>
      <c r="C353" s="197"/>
      <c r="D353" s="189" t="s">
        <v>135</v>
      </c>
      <c r="E353" s="198" t="s">
        <v>19</v>
      </c>
      <c r="F353" s="199" t="s">
        <v>387</v>
      </c>
      <c r="G353" s="197"/>
      <c r="H353" s="200">
        <v>20</v>
      </c>
      <c r="I353" s="201"/>
      <c r="J353" s="197"/>
      <c r="K353" s="197"/>
      <c r="L353" s="202"/>
      <c r="M353" s="203"/>
      <c r="N353" s="204"/>
      <c r="O353" s="204"/>
      <c r="P353" s="204"/>
      <c r="Q353" s="204"/>
      <c r="R353" s="204"/>
      <c r="S353" s="204"/>
      <c r="T353" s="205"/>
      <c r="AT353" s="206" t="s">
        <v>135</v>
      </c>
      <c r="AU353" s="206" t="s">
        <v>79</v>
      </c>
      <c r="AV353" s="13" t="s">
        <v>79</v>
      </c>
      <c r="AW353" s="13" t="s">
        <v>31</v>
      </c>
      <c r="AX353" s="13" t="s">
        <v>69</v>
      </c>
      <c r="AY353" s="206" t="s">
        <v>118</v>
      </c>
    </row>
    <row r="354" spans="1:65" s="14" customFormat="1" ht="11.25">
      <c r="B354" s="207"/>
      <c r="C354" s="208"/>
      <c r="D354" s="189" t="s">
        <v>135</v>
      </c>
      <c r="E354" s="209" t="s">
        <v>19</v>
      </c>
      <c r="F354" s="210" t="s">
        <v>137</v>
      </c>
      <c r="G354" s="208"/>
      <c r="H354" s="211">
        <v>20</v>
      </c>
      <c r="I354" s="212"/>
      <c r="J354" s="208"/>
      <c r="K354" s="208"/>
      <c r="L354" s="213"/>
      <c r="M354" s="214"/>
      <c r="N354" s="215"/>
      <c r="O354" s="215"/>
      <c r="P354" s="215"/>
      <c r="Q354" s="215"/>
      <c r="R354" s="215"/>
      <c r="S354" s="215"/>
      <c r="T354" s="216"/>
      <c r="AT354" s="217" t="s">
        <v>135</v>
      </c>
      <c r="AU354" s="217" t="s">
        <v>79</v>
      </c>
      <c r="AV354" s="14" t="s">
        <v>129</v>
      </c>
      <c r="AW354" s="14" t="s">
        <v>31</v>
      </c>
      <c r="AX354" s="14" t="s">
        <v>77</v>
      </c>
      <c r="AY354" s="217" t="s">
        <v>118</v>
      </c>
    </row>
    <row r="355" spans="1:65" s="2" customFormat="1" ht="24.2" customHeight="1">
      <c r="A355" s="37"/>
      <c r="B355" s="38"/>
      <c r="C355" s="176" t="s">
        <v>388</v>
      </c>
      <c r="D355" s="176" t="s">
        <v>123</v>
      </c>
      <c r="E355" s="177" t="s">
        <v>389</v>
      </c>
      <c r="F355" s="178" t="s">
        <v>390</v>
      </c>
      <c r="G355" s="179" t="s">
        <v>204</v>
      </c>
      <c r="H355" s="180">
        <v>20</v>
      </c>
      <c r="I355" s="181"/>
      <c r="J355" s="182">
        <f>ROUND(I355*H355,2)</f>
        <v>0</v>
      </c>
      <c r="K355" s="178" t="s">
        <v>127</v>
      </c>
      <c r="L355" s="42"/>
      <c r="M355" s="183" t="s">
        <v>19</v>
      </c>
      <c r="N355" s="184" t="s">
        <v>40</v>
      </c>
      <c r="O355" s="67"/>
      <c r="P355" s="185">
        <f>O355*H355</f>
        <v>0</v>
      </c>
      <c r="Q355" s="185">
        <v>2.0000000000000001E-4</v>
      </c>
      <c r="R355" s="185">
        <f>Q355*H355</f>
        <v>4.0000000000000001E-3</v>
      </c>
      <c r="S355" s="185">
        <v>0</v>
      </c>
      <c r="T355" s="186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87" t="s">
        <v>190</v>
      </c>
      <c r="AT355" s="187" t="s">
        <v>123</v>
      </c>
      <c r="AU355" s="187" t="s">
        <v>79</v>
      </c>
      <c r="AY355" s="20" t="s">
        <v>118</v>
      </c>
      <c r="BE355" s="188">
        <f>IF(N355="základní",J355,0)</f>
        <v>0</v>
      </c>
      <c r="BF355" s="188">
        <f>IF(N355="snížená",J355,0)</f>
        <v>0</v>
      </c>
      <c r="BG355" s="188">
        <f>IF(N355="zákl. přenesená",J355,0)</f>
        <v>0</v>
      </c>
      <c r="BH355" s="188">
        <f>IF(N355="sníž. přenesená",J355,0)</f>
        <v>0</v>
      </c>
      <c r="BI355" s="188">
        <f>IF(N355="nulová",J355,0)</f>
        <v>0</v>
      </c>
      <c r="BJ355" s="20" t="s">
        <v>77</v>
      </c>
      <c r="BK355" s="188">
        <f>ROUND(I355*H355,2)</f>
        <v>0</v>
      </c>
      <c r="BL355" s="20" t="s">
        <v>190</v>
      </c>
      <c r="BM355" s="187" t="s">
        <v>391</v>
      </c>
    </row>
    <row r="356" spans="1:65" s="2" customFormat="1" ht="19.5">
      <c r="A356" s="37"/>
      <c r="B356" s="38"/>
      <c r="C356" s="39"/>
      <c r="D356" s="189" t="s">
        <v>131</v>
      </c>
      <c r="E356" s="39"/>
      <c r="F356" s="190" t="s">
        <v>392</v>
      </c>
      <c r="G356" s="39"/>
      <c r="H356" s="39"/>
      <c r="I356" s="191"/>
      <c r="J356" s="39"/>
      <c r="K356" s="39"/>
      <c r="L356" s="42"/>
      <c r="M356" s="192"/>
      <c r="N356" s="193"/>
      <c r="O356" s="67"/>
      <c r="P356" s="67"/>
      <c r="Q356" s="67"/>
      <c r="R356" s="67"/>
      <c r="S356" s="67"/>
      <c r="T356" s="68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T356" s="20" t="s">
        <v>131</v>
      </c>
      <c r="AU356" s="20" t="s">
        <v>79</v>
      </c>
    </row>
    <row r="357" spans="1:65" s="2" customFormat="1" ht="11.25">
      <c r="A357" s="37"/>
      <c r="B357" s="38"/>
      <c r="C357" s="39"/>
      <c r="D357" s="194" t="s">
        <v>133</v>
      </c>
      <c r="E357" s="39"/>
      <c r="F357" s="195" t="s">
        <v>393</v>
      </c>
      <c r="G357" s="39"/>
      <c r="H357" s="39"/>
      <c r="I357" s="191"/>
      <c r="J357" s="39"/>
      <c r="K357" s="39"/>
      <c r="L357" s="42"/>
      <c r="M357" s="192"/>
      <c r="N357" s="193"/>
      <c r="O357" s="67"/>
      <c r="P357" s="67"/>
      <c r="Q357" s="67"/>
      <c r="R357" s="67"/>
      <c r="S357" s="67"/>
      <c r="T357" s="68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20" t="s">
        <v>133</v>
      </c>
      <c r="AU357" s="20" t="s">
        <v>79</v>
      </c>
    </row>
    <row r="358" spans="1:65" s="16" customFormat="1" ht="11.25">
      <c r="B358" s="229"/>
      <c r="C358" s="230"/>
      <c r="D358" s="189" t="s">
        <v>135</v>
      </c>
      <c r="E358" s="231" t="s">
        <v>19</v>
      </c>
      <c r="F358" s="232" t="s">
        <v>394</v>
      </c>
      <c r="G358" s="230"/>
      <c r="H358" s="231" t="s">
        <v>19</v>
      </c>
      <c r="I358" s="233"/>
      <c r="J358" s="230"/>
      <c r="K358" s="230"/>
      <c r="L358" s="234"/>
      <c r="M358" s="235"/>
      <c r="N358" s="236"/>
      <c r="O358" s="236"/>
      <c r="P358" s="236"/>
      <c r="Q358" s="236"/>
      <c r="R358" s="236"/>
      <c r="S358" s="236"/>
      <c r="T358" s="237"/>
      <c r="AT358" s="238" t="s">
        <v>135</v>
      </c>
      <c r="AU358" s="238" t="s">
        <v>79</v>
      </c>
      <c r="AV358" s="16" t="s">
        <v>77</v>
      </c>
      <c r="AW358" s="16" t="s">
        <v>31</v>
      </c>
      <c r="AX358" s="16" t="s">
        <v>69</v>
      </c>
      <c r="AY358" s="238" t="s">
        <v>118</v>
      </c>
    </row>
    <row r="359" spans="1:65" s="13" customFormat="1" ht="11.25">
      <c r="B359" s="196"/>
      <c r="C359" s="197"/>
      <c r="D359" s="189" t="s">
        <v>135</v>
      </c>
      <c r="E359" s="198" t="s">
        <v>19</v>
      </c>
      <c r="F359" s="199" t="s">
        <v>387</v>
      </c>
      <c r="G359" s="197"/>
      <c r="H359" s="200">
        <v>20</v>
      </c>
      <c r="I359" s="201"/>
      <c r="J359" s="197"/>
      <c r="K359" s="197"/>
      <c r="L359" s="202"/>
      <c r="M359" s="203"/>
      <c r="N359" s="204"/>
      <c r="O359" s="204"/>
      <c r="P359" s="204"/>
      <c r="Q359" s="204"/>
      <c r="R359" s="204"/>
      <c r="S359" s="204"/>
      <c r="T359" s="205"/>
      <c r="AT359" s="206" t="s">
        <v>135</v>
      </c>
      <c r="AU359" s="206" t="s">
        <v>79</v>
      </c>
      <c r="AV359" s="13" t="s">
        <v>79</v>
      </c>
      <c r="AW359" s="13" t="s">
        <v>31</v>
      </c>
      <c r="AX359" s="13" t="s">
        <v>69</v>
      </c>
      <c r="AY359" s="206" t="s">
        <v>118</v>
      </c>
    </row>
    <row r="360" spans="1:65" s="14" customFormat="1" ht="11.25">
      <c r="B360" s="207"/>
      <c r="C360" s="208"/>
      <c r="D360" s="189" t="s">
        <v>135</v>
      </c>
      <c r="E360" s="209" t="s">
        <v>19</v>
      </c>
      <c r="F360" s="210" t="s">
        <v>137</v>
      </c>
      <c r="G360" s="208"/>
      <c r="H360" s="211">
        <v>20</v>
      </c>
      <c r="I360" s="212"/>
      <c r="J360" s="208"/>
      <c r="K360" s="208"/>
      <c r="L360" s="213"/>
      <c r="M360" s="214"/>
      <c r="N360" s="215"/>
      <c r="O360" s="215"/>
      <c r="P360" s="215"/>
      <c r="Q360" s="215"/>
      <c r="R360" s="215"/>
      <c r="S360" s="215"/>
      <c r="T360" s="216"/>
      <c r="AT360" s="217" t="s">
        <v>135</v>
      </c>
      <c r="AU360" s="217" t="s">
        <v>79</v>
      </c>
      <c r="AV360" s="14" t="s">
        <v>129</v>
      </c>
      <c r="AW360" s="14" t="s">
        <v>31</v>
      </c>
      <c r="AX360" s="14" t="s">
        <v>77</v>
      </c>
      <c r="AY360" s="217" t="s">
        <v>118</v>
      </c>
    </row>
    <row r="361" spans="1:65" s="2" customFormat="1" ht="24.2" customHeight="1">
      <c r="A361" s="37"/>
      <c r="B361" s="38"/>
      <c r="C361" s="176" t="s">
        <v>395</v>
      </c>
      <c r="D361" s="176" t="s">
        <v>123</v>
      </c>
      <c r="E361" s="177" t="s">
        <v>396</v>
      </c>
      <c r="F361" s="178" t="s">
        <v>397</v>
      </c>
      <c r="G361" s="179" t="s">
        <v>204</v>
      </c>
      <c r="H361" s="180">
        <v>10</v>
      </c>
      <c r="I361" s="181"/>
      <c r="J361" s="182">
        <f>ROUND(I361*H361,2)</f>
        <v>0</v>
      </c>
      <c r="K361" s="178" t="s">
        <v>127</v>
      </c>
      <c r="L361" s="42"/>
      <c r="M361" s="183" t="s">
        <v>19</v>
      </c>
      <c r="N361" s="184" t="s">
        <v>40</v>
      </c>
      <c r="O361" s="67"/>
      <c r="P361" s="185">
        <f>O361*H361</f>
        <v>0</v>
      </c>
      <c r="Q361" s="185">
        <v>2.0000000000000001E-4</v>
      </c>
      <c r="R361" s="185">
        <f>Q361*H361</f>
        <v>2E-3</v>
      </c>
      <c r="S361" s="185">
        <v>0</v>
      </c>
      <c r="T361" s="186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187" t="s">
        <v>190</v>
      </c>
      <c r="AT361" s="187" t="s">
        <v>123</v>
      </c>
      <c r="AU361" s="187" t="s">
        <v>79</v>
      </c>
      <c r="AY361" s="20" t="s">
        <v>118</v>
      </c>
      <c r="BE361" s="188">
        <f>IF(N361="základní",J361,0)</f>
        <v>0</v>
      </c>
      <c r="BF361" s="188">
        <f>IF(N361="snížená",J361,0)</f>
        <v>0</v>
      </c>
      <c r="BG361" s="188">
        <f>IF(N361="zákl. přenesená",J361,0)</f>
        <v>0</v>
      </c>
      <c r="BH361" s="188">
        <f>IF(N361="sníž. přenesená",J361,0)</f>
        <v>0</v>
      </c>
      <c r="BI361" s="188">
        <f>IF(N361="nulová",J361,0)</f>
        <v>0</v>
      </c>
      <c r="BJ361" s="20" t="s">
        <v>77</v>
      </c>
      <c r="BK361" s="188">
        <f>ROUND(I361*H361,2)</f>
        <v>0</v>
      </c>
      <c r="BL361" s="20" t="s">
        <v>190</v>
      </c>
      <c r="BM361" s="187" t="s">
        <v>398</v>
      </c>
    </row>
    <row r="362" spans="1:65" s="2" customFormat="1" ht="19.5">
      <c r="A362" s="37"/>
      <c r="B362" s="38"/>
      <c r="C362" s="39"/>
      <c r="D362" s="189" t="s">
        <v>131</v>
      </c>
      <c r="E362" s="39"/>
      <c r="F362" s="190" t="s">
        <v>399</v>
      </c>
      <c r="G362" s="39"/>
      <c r="H362" s="39"/>
      <c r="I362" s="191"/>
      <c r="J362" s="39"/>
      <c r="K362" s="39"/>
      <c r="L362" s="42"/>
      <c r="M362" s="192"/>
      <c r="N362" s="193"/>
      <c r="O362" s="67"/>
      <c r="P362" s="67"/>
      <c r="Q362" s="67"/>
      <c r="R362" s="67"/>
      <c r="S362" s="67"/>
      <c r="T362" s="68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T362" s="20" t="s">
        <v>131</v>
      </c>
      <c r="AU362" s="20" t="s">
        <v>79</v>
      </c>
    </row>
    <row r="363" spans="1:65" s="2" customFormat="1" ht="11.25">
      <c r="A363" s="37"/>
      <c r="B363" s="38"/>
      <c r="C363" s="39"/>
      <c r="D363" s="194" t="s">
        <v>133</v>
      </c>
      <c r="E363" s="39"/>
      <c r="F363" s="195" t="s">
        <v>400</v>
      </c>
      <c r="G363" s="39"/>
      <c r="H363" s="39"/>
      <c r="I363" s="191"/>
      <c r="J363" s="39"/>
      <c r="K363" s="39"/>
      <c r="L363" s="42"/>
      <c r="M363" s="192"/>
      <c r="N363" s="193"/>
      <c r="O363" s="67"/>
      <c r="P363" s="67"/>
      <c r="Q363" s="67"/>
      <c r="R363" s="67"/>
      <c r="S363" s="67"/>
      <c r="T363" s="68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20" t="s">
        <v>133</v>
      </c>
      <c r="AU363" s="20" t="s">
        <v>79</v>
      </c>
    </row>
    <row r="364" spans="1:65" s="16" customFormat="1" ht="11.25">
      <c r="B364" s="229"/>
      <c r="C364" s="230"/>
      <c r="D364" s="189" t="s">
        <v>135</v>
      </c>
      <c r="E364" s="231" t="s">
        <v>19</v>
      </c>
      <c r="F364" s="232" t="s">
        <v>394</v>
      </c>
      <c r="G364" s="230"/>
      <c r="H364" s="231" t="s">
        <v>19</v>
      </c>
      <c r="I364" s="233"/>
      <c r="J364" s="230"/>
      <c r="K364" s="230"/>
      <c r="L364" s="234"/>
      <c r="M364" s="235"/>
      <c r="N364" s="236"/>
      <c r="O364" s="236"/>
      <c r="P364" s="236"/>
      <c r="Q364" s="236"/>
      <c r="R364" s="236"/>
      <c r="S364" s="236"/>
      <c r="T364" s="237"/>
      <c r="AT364" s="238" t="s">
        <v>135</v>
      </c>
      <c r="AU364" s="238" t="s">
        <v>79</v>
      </c>
      <c r="AV364" s="16" t="s">
        <v>77</v>
      </c>
      <c r="AW364" s="16" t="s">
        <v>31</v>
      </c>
      <c r="AX364" s="16" t="s">
        <v>69</v>
      </c>
      <c r="AY364" s="238" t="s">
        <v>118</v>
      </c>
    </row>
    <row r="365" spans="1:65" s="13" customFormat="1" ht="11.25">
      <c r="B365" s="196"/>
      <c r="C365" s="197"/>
      <c r="D365" s="189" t="s">
        <v>135</v>
      </c>
      <c r="E365" s="198" t="s">
        <v>19</v>
      </c>
      <c r="F365" s="199" t="s">
        <v>379</v>
      </c>
      <c r="G365" s="197"/>
      <c r="H365" s="200">
        <v>10</v>
      </c>
      <c r="I365" s="201"/>
      <c r="J365" s="197"/>
      <c r="K365" s="197"/>
      <c r="L365" s="202"/>
      <c r="M365" s="203"/>
      <c r="N365" s="204"/>
      <c r="O365" s="204"/>
      <c r="P365" s="204"/>
      <c r="Q365" s="204"/>
      <c r="R365" s="204"/>
      <c r="S365" s="204"/>
      <c r="T365" s="205"/>
      <c r="AT365" s="206" t="s">
        <v>135</v>
      </c>
      <c r="AU365" s="206" t="s">
        <v>79</v>
      </c>
      <c r="AV365" s="13" t="s">
        <v>79</v>
      </c>
      <c r="AW365" s="13" t="s">
        <v>31</v>
      </c>
      <c r="AX365" s="13" t="s">
        <v>69</v>
      </c>
      <c r="AY365" s="206" t="s">
        <v>118</v>
      </c>
    </row>
    <row r="366" spans="1:65" s="14" customFormat="1" ht="11.25">
      <c r="B366" s="207"/>
      <c r="C366" s="208"/>
      <c r="D366" s="189" t="s">
        <v>135</v>
      </c>
      <c r="E366" s="209" t="s">
        <v>19</v>
      </c>
      <c r="F366" s="210" t="s">
        <v>137</v>
      </c>
      <c r="G366" s="208"/>
      <c r="H366" s="211">
        <v>10</v>
      </c>
      <c r="I366" s="212"/>
      <c r="J366" s="208"/>
      <c r="K366" s="208"/>
      <c r="L366" s="213"/>
      <c r="M366" s="214"/>
      <c r="N366" s="215"/>
      <c r="O366" s="215"/>
      <c r="P366" s="215"/>
      <c r="Q366" s="215"/>
      <c r="R366" s="215"/>
      <c r="S366" s="215"/>
      <c r="T366" s="216"/>
      <c r="AT366" s="217" t="s">
        <v>135</v>
      </c>
      <c r="AU366" s="217" t="s">
        <v>79</v>
      </c>
      <c r="AV366" s="14" t="s">
        <v>129</v>
      </c>
      <c r="AW366" s="14" t="s">
        <v>31</v>
      </c>
      <c r="AX366" s="14" t="s">
        <v>77</v>
      </c>
      <c r="AY366" s="217" t="s">
        <v>118</v>
      </c>
    </row>
    <row r="367" spans="1:65" s="2" customFormat="1" ht="21.75" customHeight="1">
      <c r="A367" s="37"/>
      <c r="B367" s="38"/>
      <c r="C367" s="176" t="s">
        <v>401</v>
      </c>
      <c r="D367" s="176" t="s">
        <v>123</v>
      </c>
      <c r="E367" s="177" t="s">
        <v>402</v>
      </c>
      <c r="F367" s="178" t="s">
        <v>403</v>
      </c>
      <c r="G367" s="179" t="s">
        <v>142</v>
      </c>
      <c r="H367" s="180">
        <v>2.173</v>
      </c>
      <c r="I367" s="181"/>
      <c r="J367" s="182">
        <f>ROUND(I367*H367,2)</f>
        <v>0</v>
      </c>
      <c r="K367" s="178" t="s">
        <v>127</v>
      </c>
      <c r="L367" s="42"/>
      <c r="M367" s="183" t="s">
        <v>19</v>
      </c>
      <c r="N367" s="184" t="s">
        <v>40</v>
      </c>
      <c r="O367" s="67"/>
      <c r="P367" s="185">
        <f>O367*H367</f>
        <v>0</v>
      </c>
      <c r="Q367" s="185">
        <v>0</v>
      </c>
      <c r="R367" s="185">
        <f>Q367*H367</f>
        <v>0</v>
      </c>
      <c r="S367" s="185">
        <v>0</v>
      </c>
      <c r="T367" s="186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187" t="s">
        <v>190</v>
      </c>
      <c r="AT367" s="187" t="s">
        <v>123</v>
      </c>
      <c r="AU367" s="187" t="s">
        <v>79</v>
      </c>
      <c r="AY367" s="20" t="s">
        <v>118</v>
      </c>
      <c r="BE367" s="188">
        <f>IF(N367="základní",J367,0)</f>
        <v>0</v>
      </c>
      <c r="BF367" s="188">
        <f>IF(N367="snížená",J367,0)</f>
        <v>0</v>
      </c>
      <c r="BG367" s="188">
        <f>IF(N367="zákl. přenesená",J367,0)</f>
        <v>0</v>
      </c>
      <c r="BH367" s="188">
        <f>IF(N367="sníž. přenesená",J367,0)</f>
        <v>0</v>
      </c>
      <c r="BI367" s="188">
        <f>IF(N367="nulová",J367,0)</f>
        <v>0</v>
      </c>
      <c r="BJ367" s="20" t="s">
        <v>77</v>
      </c>
      <c r="BK367" s="188">
        <f>ROUND(I367*H367,2)</f>
        <v>0</v>
      </c>
      <c r="BL367" s="20" t="s">
        <v>190</v>
      </c>
      <c r="BM367" s="187" t="s">
        <v>404</v>
      </c>
    </row>
    <row r="368" spans="1:65" s="2" customFormat="1" ht="19.5">
      <c r="A368" s="37"/>
      <c r="B368" s="38"/>
      <c r="C368" s="39"/>
      <c r="D368" s="189" t="s">
        <v>131</v>
      </c>
      <c r="E368" s="39"/>
      <c r="F368" s="190" t="s">
        <v>405</v>
      </c>
      <c r="G368" s="39"/>
      <c r="H368" s="39"/>
      <c r="I368" s="191"/>
      <c r="J368" s="39"/>
      <c r="K368" s="39"/>
      <c r="L368" s="42"/>
      <c r="M368" s="192"/>
      <c r="N368" s="193"/>
      <c r="O368" s="67"/>
      <c r="P368" s="67"/>
      <c r="Q368" s="67"/>
      <c r="R368" s="67"/>
      <c r="S368" s="67"/>
      <c r="T368" s="68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T368" s="20" t="s">
        <v>131</v>
      </c>
      <c r="AU368" s="20" t="s">
        <v>79</v>
      </c>
    </row>
    <row r="369" spans="1:65" s="2" customFormat="1" ht="11.25">
      <c r="A369" s="37"/>
      <c r="B369" s="38"/>
      <c r="C369" s="39"/>
      <c r="D369" s="194" t="s">
        <v>133</v>
      </c>
      <c r="E369" s="39"/>
      <c r="F369" s="195" t="s">
        <v>406</v>
      </c>
      <c r="G369" s="39"/>
      <c r="H369" s="39"/>
      <c r="I369" s="191"/>
      <c r="J369" s="39"/>
      <c r="K369" s="39"/>
      <c r="L369" s="42"/>
      <c r="M369" s="192"/>
      <c r="N369" s="193"/>
      <c r="O369" s="67"/>
      <c r="P369" s="67"/>
      <c r="Q369" s="67"/>
      <c r="R369" s="67"/>
      <c r="S369" s="67"/>
      <c r="T369" s="68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T369" s="20" t="s">
        <v>133</v>
      </c>
      <c r="AU369" s="20" t="s">
        <v>79</v>
      </c>
    </row>
    <row r="370" spans="1:65" s="2" customFormat="1" ht="16.5" customHeight="1">
      <c r="A370" s="37"/>
      <c r="B370" s="38"/>
      <c r="C370" s="176" t="s">
        <v>407</v>
      </c>
      <c r="D370" s="176" t="s">
        <v>123</v>
      </c>
      <c r="E370" s="177" t="s">
        <v>408</v>
      </c>
      <c r="F370" s="178" t="s">
        <v>409</v>
      </c>
      <c r="G370" s="179" t="s">
        <v>142</v>
      </c>
      <c r="H370" s="180">
        <v>2.173</v>
      </c>
      <c r="I370" s="181"/>
      <c r="J370" s="182">
        <f>ROUND(I370*H370,2)</f>
        <v>0</v>
      </c>
      <c r="K370" s="178" t="s">
        <v>127</v>
      </c>
      <c r="L370" s="42"/>
      <c r="M370" s="183" t="s">
        <v>19</v>
      </c>
      <c r="N370" s="184" t="s">
        <v>40</v>
      </c>
      <c r="O370" s="67"/>
      <c r="P370" s="185">
        <f>O370*H370</f>
        <v>0</v>
      </c>
      <c r="Q370" s="185">
        <v>0</v>
      </c>
      <c r="R370" s="185">
        <f>Q370*H370</f>
        <v>0</v>
      </c>
      <c r="S370" s="185">
        <v>0</v>
      </c>
      <c r="T370" s="186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87" t="s">
        <v>190</v>
      </c>
      <c r="AT370" s="187" t="s">
        <v>123</v>
      </c>
      <c r="AU370" s="187" t="s">
        <v>79</v>
      </c>
      <c r="AY370" s="20" t="s">
        <v>118</v>
      </c>
      <c r="BE370" s="188">
        <f>IF(N370="základní",J370,0)</f>
        <v>0</v>
      </c>
      <c r="BF370" s="188">
        <f>IF(N370="snížená",J370,0)</f>
        <v>0</v>
      </c>
      <c r="BG370" s="188">
        <f>IF(N370="zákl. přenesená",J370,0)</f>
        <v>0</v>
      </c>
      <c r="BH370" s="188">
        <f>IF(N370="sníž. přenesená",J370,0)</f>
        <v>0</v>
      </c>
      <c r="BI370" s="188">
        <f>IF(N370="nulová",J370,0)</f>
        <v>0</v>
      </c>
      <c r="BJ370" s="20" t="s">
        <v>77</v>
      </c>
      <c r="BK370" s="188">
        <f>ROUND(I370*H370,2)</f>
        <v>0</v>
      </c>
      <c r="BL370" s="20" t="s">
        <v>190</v>
      </c>
      <c r="BM370" s="187" t="s">
        <v>410</v>
      </c>
    </row>
    <row r="371" spans="1:65" s="2" customFormat="1" ht="19.5">
      <c r="A371" s="37"/>
      <c r="B371" s="38"/>
      <c r="C371" s="39"/>
      <c r="D371" s="189" t="s">
        <v>131</v>
      </c>
      <c r="E371" s="39"/>
      <c r="F371" s="190" t="s">
        <v>411</v>
      </c>
      <c r="G371" s="39"/>
      <c r="H371" s="39"/>
      <c r="I371" s="191"/>
      <c r="J371" s="39"/>
      <c r="K371" s="39"/>
      <c r="L371" s="42"/>
      <c r="M371" s="192"/>
      <c r="N371" s="193"/>
      <c r="O371" s="67"/>
      <c r="P371" s="67"/>
      <c r="Q371" s="67"/>
      <c r="R371" s="67"/>
      <c r="S371" s="67"/>
      <c r="T371" s="68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T371" s="20" t="s">
        <v>131</v>
      </c>
      <c r="AU371" s="20" t="s">
        <v>79</v>
      </c>
    </row>
    <row r="372" spans="1:65" s="2" customFormat="1" ht="11.25">
      <c r="A372" s="37"/>
      <c r="B372" s="38"/>
      <c r="C372" s="39"/>
      <c r="D372" s="194" t="s">
        <v>133</v>
      </c>
      <c r="E372" s="39"/>
      <c r="F372" s="195" t="s">
        <v>412</v>
      </c>
      <c r="G372" s="39"/>
      <c r="H372" s="39"/>
      <c r="I372" s="191"/>
      <c r="J372" s="39"/>
      <c r="K372" s="39"/>
      <c r="L372" s="42"/>
      <c r="M372" s="192"/>
      <c r="N372" s="193"/>
      <c r="O372" s="67"/>
      <c r="P372" s="67"/>
      <c r="Q372" s="67"/>
      <c r="R372" s="67"/>
      <c r="S372" s="67"/>
      <c r="T372" s="68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T372" s="20" t="s">
        <v>133</v>
      </c>
      <c r="AU372" s="20" t="s">
        <v>79</v>
      </c>
    </row>
    <row r="373" spans="1:65" s="12" customFormat="1" ht="22.9" customHeight="1">
      <c r="B373" s="160"/>
      <c r="C373" s="161"/>
      <c r="D373" s="162" t="s">
        <v>68</v>
      </c>
      <c r="E373" s="174" t="s">
        <v>413</v>
      </c>
      <c r="F373" s="174" t="s">
        <v>414</v>
      </c>
      <c r="G373" s="161"/>
      <c r="H373" s="161"/>
      <c r="I373" s="164"/>
      <c r="J373" s="175">
        <f>BK373</f>
        <v>0</v>
      </c>
      <c r="K373" s="161"/>
      <c r="L373" s="166"/>
      <c r="M373" s="167"/>
      <c r="N373" s="168"/>
      <c r="O373" s="168"/>
      <c r="P373" s="169">
        <f>SUM(P374:P383)</f>
        <v>0</v>
      </c>
      <c r="Q373" s="168"/>
      <c r="R373" s="169">
        <f>SUM(R374:R383)</f>
        <v>0</v>
      </c>
      <c r="S373" s="168"/>
      <c r="T373" s="170">
        <f>SUM(T374:T383)</f>
        <v>0</v>
      </c>
      <c r="AR373" s="171" t="s">
        <v>79</v>
      </c>
      <c r="AT373" s="172" t="s">
        <v>68</v>
      </c>
      <c r="AU373" s="172" t="s">
        <v>77</v>
      </c>
      <c r="AY373" s="171" t="s">
        <v>118</v>
      </c>
      <c r="BK373" s="173">
        <f>SUM(BK374:BK383)</f>
        <v>0</v>
      </c>
    </row>
    <row r="374" spans="1:65" s="2" customFormat="1" ht="16.5" customHeight="1">
      <c r="A374" s="37"/>
      <c r="B374" s="38"/>
      <c r="C374" s="176" t="s">
        <v>415</v>
      </c>
      <c r="D374" s="176" t="s">
        <v>123</v>
      </c>
      <c r="E374" s="177" t="s">
        <v>416</v>
      </c>
      <c r="F374" s="178" t="s">
        <v>417</v>
      </c>
      <c r="G374" s="179" t="s">
        <v>240</v>
      </c>
      <c r="H374" s="180">
        <v>2</v>
      </c>
      <c r="I374" s="181"/>
      <c r="J374" s="182">
        <f>ROUND(I374*H374,2)</f>
        <v>0</v>
      </c>
      <c r="K374" s="178" t="s">
        <v>127</v>
      </c>
      <c r="L374" s="42"/>
      <c r="M374" s="183" t="s">
        <v>19</v>
      </c>
      <c r="N374" s="184" t="s">
        <v>40</v>
      </c>
      <c r="O374" s="67"/>
      <c r="P374" s="185">
        <f>O374*H374</f>
        <v>0</v>
      </c>
      <c r="Q374" s="185">
        <v>0</v>
      </c>
      <c r="R374" s="185">
        <f>Q374*H374</f>
        <v>0</v>
      </c>
      <c r="S374" s="185">
        <v>0</v>
      </c>
      <c r="T374" s="186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87" t="s">
        <v>190</v>
      </c>
      <c r="AT374" s="187" t="s">
        <v>123</v>
      </c>
      <c r="AU374" s="187" t="s">
        <v>79</v>
      </c>
      <c r="AY374" s="20" t="s">
        <v>118</v>
      </c>
      <c r="BE374" s="188">
        <f>IF(N374="základní",J374,0)</f>
        <v>0</v>
      </c>
      <c r="BF374" s="188">
        <f>IF(N374="snížená",J374,0)</f>
        <v>0</v>
      </c>
      <c r="BG374" s="188">
        <f>IF(N374="zákl. přenesená",J374,0)</f>
        <v>0</v>
      </c>
      <c r="BH374" s="188">
        <f>IF(N374="sníž. přenesená",J374,0)</f>
        <v>0</v>
      </c>
      <c r="BI374" s="188">
        <f>IF(N374="nulová",J374,0)</f>
        <v>0</v>
      </c>
      <c r="BJ374" s="20" t="s">
        <v>77</v>
      </c>
      <c r="BK374" s="188">
        <f>ROUND(I374*H374,2)</f>
        <v>0</v>
      </c>
      <c r="BL374" s="20" t="s">
        <v>190</v>
      </c>
      <c r="BM374" s="187" t="s">
        <v>418</v>
      </c>
    </row>
    <row r="375" spans="1:65" s="2" customFormat="1" ht="19.5">
      <c r="A375" s="37"/>
      <c r="B375" s="38"/>
      <c r="C375" s="39"/>
      <c r="D375" s="189" t="s">
        <v>131</v>
      </c>
      <c r="E375" s="39"/>
      <c r="F375" s="190" t="s">
        <v>419</v>
      </c>
      <c r="G375" s="39"/>
      <c r="H375" s="39"/>
      <c r="I375" s="191"/>
      <c r="J375" s="39"/>
      <c r="K375" s="39"/>
      <c r="L375" s="42"/>
      <c r="M375" s="192"/>
      <c r="N375" s="193"/>
      <c r="O375" s="67"/>
      <c r="P375" s="67"/>
      <c r="Q375" s="67"/>
      <c r="R375" s="67"/>
      <c r="S375" s="67"/>
      <c r="T375" s="68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T375" s="20" t="s">
        <v>131</v>
      </c>
      <c r="AU375" s="20" t="s">
        <v>79</v>
      </c>
    </row>
    <row r="376" spans="1:65" s="2" customFormat="1" ht="11.25">
      <c r="A376" s="37"/>
      <c r="B376" s="38"/>
      <c r="C376" s="39"/>
      <c r="D376" s="194" t="s">
        <v>133</v>
      </c>
      <c r="E376" s="39"/>
      <c r="F376" s="195" t="s">
        <v>420</v>
      </c>
      <c r="G376" s="39"/>
      <c r="H376" s="39"/>
      <c r="I376" s="191"/>
      <c r="J376" s="39"/>
      <c r="K376" s="39"/>
      <c r="L376" s="42"/>
      <c r="M376" s="192"/>
      <c r="N376" s="193"/>
      <c r="O376" s="67"/>
      <c r="P376" s="67"/>
      <c r="Q376" s="67"/>
      <c r="R376" s="67"/>
      <c r="S376" s="67"/>
      <c r="T376" s="68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T376" s="20" t="s">
        <v>133</v>
      </c>
      <c r="AU376" s="20" t="s">
        <v>79</v>
      </c>
    </row>
    <row r="377" spans="1:65" s="16" customFormat="1" ht="11.25">
      <c r="B377" s="229"/>
      <c r="C377" s="230"/>
      <c r="D377" s="189" t="s">
        <v>135</v>
      </c>
      <c r="E377" s="231" t="s">
        <v>19</v>
      </c>
      <c r="F377" s="232" t="s">
        <v>421</v>
      </c>
      <c r="G377" s="230"/>
      <c r="H377" s="231" t="s">
        <v>19</v>
      </c>
      <c r="I377" s="233"/>
      <c r="J377" s="230"/>
      <c r="K377" s="230"/>
      <c r="L377" s="234"/>
      <c r="M377" s="235"/>
      <c r="N377" s="236"/>
      <c r="O377" s="236"/>
      <c r="P377" s="236"/>
      <c r="Q377" s="236"/>
      <c r="R377" s="236"/>
      <c r="S377" s="236"/>
      <c r="T377" s="237"/>
      <c r="AT377" s="238" t="s">
        <v>135</v>
      </c>
      <c r="AU377" s="238" t="s">
        <v>79</v>
      </c>
      <c r="AV377" s="16" t="s">
        <v>77</v>
      </c>
      <c r="AW377" s="16" t="s">
        <v>31</v>
      </c>
      <c r="AX377" s="16" t="s">
        <v>69</v>
      </c>
      <c r="AY377" s="238" t="s">
        <v>118</v>
      </c>
    </row>
    <row r="378" spans="1:65" s="13" customFormat="1" ht="11.25">
      <c r="B378" s="196"/>
      <c r="C378" s="197"/>
      <c r="D378" s="189" t="s">
        <v>135</v>
      </c>
      <c r="E378" s="198" t="s">
        <v>19</v>
      </c>
      <c r="F378" s="199" t="s">
        <v>77</v>
      </c>
      <c r="G378" s="197"/>
      <c r="H378" s="200">
        <v>1</v>
      </c>
      <c r="I378" s="201"/>
      <c r="J378" s="197"/>
      <c r="K378" s="197"/>
      <c r="L378" s="202"/>
      <c r="M378" s="203"/>
      <c r="N378" s="204"/>
      <c r="O378" s="204"/>
      <c r="P378" s="204"/>
      <c r="Q378" s="204"/>
      <c r="R378" s="204"/>
      <c r="S378" s="204"/>
      <c r="T378" s="205"/>
      <c r="AT378" s="206" t="s">
        <v>135</v>
      </c>
      <c r="AU378" s="206" t="s">
        <v>79</v>
      </c>
      <c r="AV378" s="13" t="s">
        <v>79</v>
      </c>
      <c r="AW378" s="13" t="s">
        <v>31</v>
      </c>
      <c r="AX378" s="13" t="s">
        <v>69</v>
      </c>
      <c r="AY378" s="206" t="s">
        <v>118</v>
      </c>
    </row>
    <row r="379" spans="1:65" s="14" customFormat="1" ht="11.25">
      <c r="B379" s="207"/>
      <c r="C379" s="208"/>
      <c r="D379" s="189" t="s">
        <v>135</v>
      </c>
      <c r="E379" s="209" t="s">
        <v>19</v>
      </c>
      <c r="F379" s="210" t="s">
        <v>137</v>
      </c>
      <c r="G379" s="208"/>
      <c r="H379" s="211">
        <v>1</v>
      </c>
      <c r="I379" s="212"/>
      <c r="J379" s="208"/>
      <c r="K379" s="208"/>
      <c r="L379" s="213"/>
      <c r="M379" s="214"/>
      <c r="N379" s="215"/>
      <c r="O379" s="215"/>
      <c r="P379" s="215"/>
      <c r="Q379" s="215"/>
      <c r="R379" s="215"/>
      <c r="S379" s="215"/>
      <c r="T379" s="216"/>
      <c r="AT379" s="217" t="s">
        <v>135</v>
      </c>
      <c r="AU379" s="217" t="s">
        <v>79</v>
      </c>
      <c r="AV379" s="14" t="s">
        <v>129</v>
      </c>
      <c r="AW379" s="14" t="s">
        <v>31</v>
      </c>
      <c r="AX379" s="14" t="s">
        <v>69</v>
      </c>
      <c r="AY379" s="217" t="s">
        <v>118</v>
      </c>
    </row>
    <row r="380" spans="1:65" s="16" customFormat="1" ht="11.25">
      <c r="B380" s="229"/>
      <c r="C380" s="230"/>
      <c r="D380" s="189" t="s">
        <v>135</v>
      </c>
      <c r="E380" s="231" t="s">
        <v>19</v>
      </c>
      <c r="F380" s="232" t="s">
        <v>422</v>
      </c>
      <c r="G380" s="230"/>
      <c r="H380" s="231" t="s">
        <v>19</v>
      </c>
      <c r="I380" s="233"/>
      <c r="J380" s="230"/>
      <c r="K380" s="230"/>
      <c r="L380" s="234"/>
      <c r="M380" s="235"/>
      <c r="N380" s="236"/>
      <c r="O380" s="236"/>
      <c r="P380" s="236"/>
      <c r="Q380" s="236"/>
      <c r="R380" s="236"/>
      <c r="S380" s="236"/>
      <c r="T380" s="237"/>
      <c r="AT380" s="238" t="s">
        <v>135</v>
      </c>
      <c r="AU380" s="238" t="s">
        <v>79</v>
      </c>
      <c r="AV380" s="16" t="s">
        <v>77</v>
      </c>
      <c r="AW380" s="16" t="s">
        <v>31</v>
      </c>
      <c r="AX380" s="16" t="s">
        <v>69</v>
      </c>
      <c r="AY380" s="238" t="s">
        <v>118</v>
      </c>
    </row>
    <row r="381" spans="1:65" s="13" customFormat="1" ht="11.25">
      <c r="B381" s="196"/>
      <c r="C381" s="197"/>
      <c r="D381" s="189" t="s">
        <v>135</v>
      </c>
      <c r="E381" s="198" t="s">
        <v>19</v>
      </c>
      <c r="F381" s="199" t="s">
        <v>77</v>
      </c>
      <c r="G381" s="197"/>
      <c r="H381" s="200">
        <v>1</v>
      </c>
      <c r="I381" s="201"/>
      <c r="J381" s="197"/>
      <c r="K381" s="197"/>
      <c r="L381" s="202"/>
      <c r="M381" s="203"/>
      <c r="N381" s="204"/>
      <c r="O381" s="204"/>
      <c r="P381" s="204"/>
      <c r="Q381" s="204"/>
      <c r="R381" s="204"/>
      <c r="S381" s="204"/>
      <c r="T381" s="205"/>
      <c r="AT381" s="206" t="s">
        <v>135</v>
      </c>
      <c r="AU381" s="206" t="s">
        <v>79</v>
      </c>
      <c r="AV381" s="13" t="s">
        <v>79</v>
      </c>
      <c r="AW381" s="13" t="s">
        <v>31</v>
      </c>
      <c r="AX381" s="13" t="s">
        <v>69</v>
      </c>
      <c r="AY381" s="206" t="s">
        <v>118</v>
      </c>
    </row>
    <row r="382" spans="1:65" s="14" customFormat="1" ht="11.25">
      <c r="B382" s="207"/>
      <c r="C382" s="208"/>
      <c r="D382" s="189" t="s">
        <v>135</v>
      </c>
      <c r="E382" s="209" t="s">
        <v>19</v>
      </c>
      <c r="F382" s="210" t="s">
        <v>137</v>
      </c>
      <c r="G382" s="208"/>
      <c r="H382" s="211">
        <v>1</v>
      </c>
      <c r="I382" s="212"/>
      <c r="J382" s="208"/>
      <c r="K382" s="208"/>
      <c r="L382" s="213"/>
      <c r="M382" s="214"/>
      <c r="N382" s="215"/>
      <c r="O382" s="215"/>
      <c r="P382" s="215"/>
      <c r="Q382" s="215"/>
      <c r="R382" s="215"/>
      <c r="S382" s="215"/>
      <c r="T382" s="216"/>
      <c r="AT382" s="217" t="s">
        <v>135</v>
      </c>
      <c r="AU382" s="217" t="s">
        <v>79</v>
      </c>
      <c r="AV382" s="14" t="s">
        <v>129</v>
      </c>
      <c r="AW382" s="14" t="s">
        <v>31</v>
      </c>
      <c r="AX382" s="14" t="s">
        <v>69</v>
      </c>
      <c r="AY382" s="217" t="s">
        <v>118</v>
      </c>
    </row>
    <row r="383" spans="1:65" s="15" customFormat="1" ht="11.25">
      <c r="B383" s="218"/>
      <c r="C383" s="219"/>
      <c r="D383" s="189" t="s">
        <v>135</v>
      </c>
      <c r="E383" s="220" t="s">
        <v>19</v>
      </c>
      <c r="F383" s="221" t="s">
        <v>160</v>
      </c>
      <c r="G383" s="219"/>
      <c r="H383" s="222">
        <v>2</v>
      </c>
      <c r="I383" s="223"/>
      <c r="J383" s="219"/>
      <c r="K383" s="219"/>
      <c r="L383" s="224"/>
      <c r="M383" s="225"/>
      <c r="N383" s="226"/>
      <c r="O383" s="226"/>
      <c r="P383" s="226"/>
      <c r="Q383" s="226"/>
      <c r="R383" s="226"/>
      <c r="S383" s="226"/>
      <c r="T383" s="227"/>
      <c r="AT383" s="228" t="s">
        <v>135</v>
      </c>
      <c r="AU383" s="228" t="s">
        <v>79</v>
      </c>
      <c r="AV383" s="15" t="s">
        <v>128</v>
      </c>
      <c r="AW383" s="15" t="s">
        <v>31</v>
      </c>
      <c r="AX383" s="15" t="s">
        <v>77</v>
      </c>
      <c r="AY383" s="228" t="s">
        <v>118</v>
      </c>
    </row>
    <row r="384" spans="1:65" s="12" customFormat="1" ht="22.9" customHeight="1">
      <c r="B384" s="160"/>
      <c r="C384" s="161"/>
      <c r="D384" s="162" t="s">
        <v>68</v>
      </c>
      <c r="E384" s="174" t="s">
        <v>423</v>
      </c>
      <c r="F384" s="174" t="s">
        <v>424</v>
      </c>
      <c r="G384" s="161"/>
      <c r="H384" s="161"/>
      <c r="I384" s="164"/>
      <c r="J384" s="175">
        <f>BK384</f>
        <v>0</v>
      </c>
      <c r="K384" s="161"/>
      <c r="L384" s="166"/>
      <c r="M384" s="167"/>
      <c r="N384" s="168"/>
      <c r="O384" s="168"/>
      <c r="P384" s="169">
        <f>SUM(P385:P401)</f>
        <v>0</v>
      </c>
      <c r="Q384" s="168"/>
      <c r="R384" s="169">
        <f>SUM(R385:R401)</f>
        <v>2.4502259999999998</v>
      </c>
      <c r="S384" s="168"/>
      <c r="T384" s="170">
        <f>SUM(T385:T401)</f>
        <v>1.8599999999999999</v>
      </c>
      <c r="AR384" s="171" t="s">
        <v>79</v>
      </c>
      <c r="AT384" s="172" t="s">
        <v>68</v>
      </c>
      <c r="AU384" s="172" t="s">
        <v>77</v>
      </c>
      <c r="AY384" s="171" t="s">
        <v>118</v>
      </c>
      <c r="BK384" s="173">
        <f>SUM(BK385:BK401)</f>
        <v>0</v>
      </c>
    </row>
    <row r="385" spans="1:65" s="2" customFormat="1" ht="21.75" customHeight="1">
      <c r="A385" s="37"/>
      <c r="B385" s="38"/>
      <c r="C385" s="176" t="s">
        <v>425</v>
      </c>
      <c r="D385" s="176" t="s">
        <v>123</v>
      </c>
      <c r="E385" s="177" t="s">
        <v>426</v>
      </c>
      <c r="F385" s="178" t="s">
        <v>427</v>
      </c>
      <c r="G385" s="179" t="s">
        <v>204</v>
      </c>
      <c r="H385" s="180">
        <v>60</v>
      </c>
      <c r="I385" s="181"/>
      <c r="J385" s="182">
        <f>ROUND(I385*H385,2)</f>
        <v>0</v>
      </c>
      <c r="K385" s="178" t="s">
        <v>189</v>
      </c>
      <c r="L385" s="42"/>
      <c r="M385" s="183" t="s">
        <v>19</v>
      </c>
      <c r="N385" s="184" t="s">
        <v>40</v>
      </c>
      <c r="O385" s="67"/>
      <c r="P385" s="185">
        <f>O385*H385</f>
        <v>0</v>
      </c>
      <c r="Q385" s="185">
        <v>4.0779999999999997E-2</v>
      </c>
      <c r="R385" s="185">
        <f>Q385*H385</f>
        <v>2.4467999999999996</v>
      </c>
      <c r="S385" s="185">
        <v>0</v>
      </c>
      <c r="T385" s="186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187" t="s">
        <v>190</v>
      </c>
      <c r="AT385" s="187" t="s">
        <v>123</v>
      </c>
      <c r="AU385" s="187" t="s">
        <v>79</v>
      </c>
      <c r="AY385" s="20" t="s">
        <v>118</v>
      </c>
      <c r="BE385" s="188">
        <f>IF(N385="základní",J385,0)</f>
        <v>0</v>
      </c>
      <c r="BF385" s="188">
        <f>IF(N385="snížená",J385,0)</f>
        <v>0</v>
      </c>
      <c r="BG385" s="188">
        <f>IF(N385="zákl. přenesená",J385,0)</f>
        <v>0</v>
      </c>
      <c r="BH385" s="188">
        <f>IF(N385="sníž. přenesená",J385,0)</f>
        <v>0</v>
      </c>
      <c r="BI385" s="188">
        <f>IF(N385="nulová",J385,0)</f>
        <v>0</v>
      </c>
      <c r="BJ385" s="20" t="s">
        <v>77</v>
      </c>
      <c r="BK385" s="188">
        <f>ROUND(I385*H385,2)</f>
        <v>0</v>
      </c>
      <c r="BL385" s="20" t="s">
        <v>190</v>
      </c>
      <c r="BM385" s="187" t="s">
        <v>428</v>
      </c>
    </row>
    <row r="386" spans="1:65" s="2" customFormat="1" ht="19.5">
      <c r="A386" s="37"/>
      <c r="B386" s="38"/>
      <c r="C386" s="39"/>
      <c r="D386" s="189" t="s">
        <v>131</v>
      </c>
      <c r="E386" s="39"/>
      <c r="F386" s="190" t="s">
        <v>429</v>
      </c>
      <c r="G386" s="39"/>
      <c r="H386" s="39"/>
      <c r="I386" s="191"/>
      <c r="J386" s="39"/>
      <c r="K386" s="39"/>
      <c r="L386" s="42"/>
      <c r="M386" s="192"/>
      <c r="N386" s="193"/>
      <c r="O386" s="67"/>
      <c r="P386" s="67"/>
      <c r="Q386" s="67"/>
      <c r="R386" s="67"/>
      <c r="S386" s="67"/>
      <c r="T386" s="68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T386" s="20" t="s">
        <v>131</v>
      </c>
      <c r="AU386" s="20" t="s">
        <v>79</v>
      </c>
    </row>
    <row r="387" spans="1:65" s="13" customFormat="1" ht="11.25">
      <c r="B387" s="196"/>
      <c r="C387" s="197"/>
      <c r="D387" s="189" t="s">
        <v>135</v>
      </c>
      <c r="E387" s="198" t="s">
        <v>19</v>
      </c>
      <c r="F387" s="199" t="s">
        <v>208</v>
      </c>
      <c r="G387" s="197"/>
      <c r="H387" s="200">
        <v>60</v>
      </c>
      <c r="I387" s="201"/>
      <c r="J387" s="197"/>
      <c r="K387" s="197"/>
      <c r="L387" s="202"/>
      <c r="M387" s="203"/>
      <c r="N387" s="204"/>
      <c r="O387" s="204"/>
      <c r="P387" s="204"/>
      <c r="Q387" s="204"/>
      <c r="R387" s="204"/>
      <c r="S387" s="204"/>
      <c r="T387" s="205"/>
      <c r="AT387" s="206" t="s">
        <v>135</v>
      </c>
      <c r="AU387" s="206" t="s">
        <v>79</v>
      </c>
      <c r="AV387" s="13" t="s">
        <v>79</v>
      </c>
      <c r="AW387" s="13" t="s">
        <v>31</v>
      </c>
      <c r="AX387" s="13" t="s">
        <v>69</v>
      </c>
      <c r="AY387" s="206" t="s">
        <v>118</v>
      </c>
    </row>
    <row r="388" spans="1:65" s="14" customFormat="1" ht="11.25">
      <c r="B388" s="207"/>
      <c r="C388" s="208"/>
      <c r="D388" s="189" t="s">
        <v>135</v>
      </c>
      <c r="E388" s="209" t="s">
        <v>19</v>
      </c>
      <c r="F388" s="210" t="s">
        <v>137</v>
      </c>
      <c r="G388" s="208"/>
      <c r="H388" s="211">
        <v>60</v>
      </c>
      <c r="I388" s="212"/>
      <c r="J388" s="208"/>
      <c r="K388" s="208"/>
      <c r="L388" s="213"/>
      <c r="M388" s="214"/>
      <c r="N388" s="215"/>
      <c r="O388" s="215"/>
      <c r="P388" s="215"/>
      <c r="Q388" s="215"/>
      <c r="R388" s="215"/>
      <c r="S388" s="215"/>
      <c r="T388" s="216"/>
      <c r="AT388" s="217" t="s">
        <v>135</v>
      </c>
      <c r="AU388" s="217" t="s">
        <v>79</v>
      </c>
      <c r="AV388" s="14" t="s">
        <v>129</v>
      </c>
      <c r="AW388" s="14" t="s">
        <v>31</v>
      </c>
      <c r="AX388" s="14" t="s">
        <v>77</v>
      </c>
      <c r="AY388" s="217" t="s">
        <v>118</v>
      </c>
    </row>
    <row r="389" spans="1:65" s="2" customFormat="1" ht="16.5" customHeight="1">
      <c r="A389" s="37"/>
      <c r="B389" s="38"/>
      <c r="C389" s="176" t="s">
        <v>430</v>
      </c>
      <c r="D389" s="176" t="s">
        <v>123</v>
      </c>
      <c r="E389" s="177" t="s">
        <v>431</v>
      </c>
      <c r="F389" s="178" t="s">
        <v>432</v>
      </c>
      <c r="G389" s="179" t="s">
        <v>204</v>
      </c>
      <c r="H389" s="180">
        <v>60</v>
      </c>
      <c r="I389" s="181"/>
      <c r="J389" s="182">
        <f>ROUND(I389*H389,2)</f>
        <v>0</v>
      </c>
      <c r="K389" s="178" t="s">
        <v>127</v>
      </c>
      <c r="L389" s="42"/>
      <c r="M389" s="183" t="s">
        <v>19</v>
      </c>
      <c r="N389" s="184" t="s">
        <v>40</v>
      </c>
      <c r="O389" s="67"/>
      <c r="P389" s="185">
        <f>O389*H389</f>
        <v>0</v>
      </c>
      <c r="Q389" s="185">
        <v>0</v>
      </c>
      <c r="R389" s="185">
        <f>Q389*H389</f>
        <v>0</v>
      </c>
      <c r="S389" s="185">
        <v>3.1E-2</v>
      </c>
      <c r="T389" s="186">
        <f>S389*H389</f>
        <v>1.8599999999999999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187" t="s">
        <v>190</v>
      </c>
      <c r="AT389" s="187" t="s">
        <v>123</v>
      </c>
      <c r="AU389" s="187" t="s">
        <v>79</v>
      </c>
      <c r="AY389" s="20" t="s">
        <v>118</v>
      </c>
      <c r="BE389" s="188">
        <f>IF(N389="základní",J389,0)</f>
        <v>0</v>
      </c>
      <c r="BF389" s="188">
        <f>IF(N389="snížená",J389,0)</f>
        <v>0</v>
      </c>
      <c r="BG389" s="188">
        <f>IF(N389="zákl. přenesená",J389,0)</f>
        <v>0</v>
      </c>
      <c r="BH389" s="188">
        <f>IF(N389="sníž. přenesená",J389,0)</f>
        <v>0</v>
      </c>
      <c r="BI389" s="188">
        <f>IF(N389="nulová",J389,0)</f>
        <v>0</v>
      </c>
      <c r="BJ389" s="20" t="s">
        <v>77</v>
      </c>
      <c r="BK389" s="188">
        <f>ROUND(I389*H389,2)</f>
        <v>0</v>
      </c>
      <c r="BL389" s="20" t="s">
        <v>190</v>
      </c>
      <c r="BM389" s="187" t="s">
        <v>433</v>
      </c>
    </row>
    <row r="390" spans="1:65" s="2" customFormat="1" ht="19.5">
      <c r="A390" s="37"/>
      <c r="B390" s="38"/>
      <c r="C390" s="39"/>
      <c r="D390" s="189" t="s">
        <v>131</v>
      </c>
      <c r="E390" s="39"/>
      <c r="F390" s="190" t="s">
        <v>434</v>
      </c>
      <c r="G390" s="39"/>
      <c r="H390" s="39"/>
      <c r="I390" s="191"/>
      <c r="J390" s="39"/>
      <c r="K390" s="39"/>
      <c r="L390" s="42"/>
      <c r="M390" s="192"/>
      <c r="N390" s="193"/>
      <c r="O390" s="67"/>
      <c r="P390" s="67"/>
      <c r="Q390" s="67"/>
      <c r="R390" s="67"/>
      <c r="S390" s="67"/>
      <c r="T390" s="68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T390" s="20" t="s">
        <v>131</v>
      </c>
      <c r="AU390" s="20" t="s">
        <v>79</v>
      </c>
    </row>
    <row r="391" spans="1:65" s="2" customFormat="1" ht="11.25">
      <c r="A391" s="37"/>
      <c r="B391" s="38"/>
      <c r="C391" s="39"/>
      <c r="D391" s="194" t="s">
        <v>133</v>
      </c>
      <c r="E391" s="39"/>
      <c r="F391" s="195" t="s">
        <v>435</v>
      </c>
      <c r="G391" s="39"/>
      <c r="H391" s="39"/>
      <c r="I391" s="191"/>
      <c r="J391" s="39"/>
      <c r="K391" s="39"/>
      <c r="L391" s="42"/>
      <c r="M391" s="192"/>
      <c r="N391" s="193"/>
      <c r="O391" s="67"/>
      <c r="P391" s="67"/>
      <c r="Q391" s="67"/>
      <c r="R391" s="67"/>
      <c r="S391" s="67"/>
      <c r="T391" s="68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T391" s="20" t="s">
        <v>133</v>
      </c>
      <c r="AU391" s="20" t="s">
        <v>79</v>
      </c>
    </row>
    <row r="392" spans="1:65" s="13" customFormat="1" ht="11.25">
      <c r="B392" s="196"/>
      <c r="C392" s="197"/>
      <c r="D392" s="189" t="s">
        <v>135</v>
      </c>
      <c r="E392" s="198" t="s">
        <v>19</v>
      </c>
      <c r="F392" s="199" t="s">
        <v>208</v>
      </c>
      <c r="G392" s="197"/>
      <c r="H392" s="200">
        <v>60</v>
      </c>
      <c r="I392" s="201"/>
      <c r="J392" s="197"/>
      <c r="K392" s="197"/>
      <c r="L392" s="202"/>
      <c r="M392" s="203"/>
      <c r="N392" s="204"/>
      <c r="O392" s="204"/>
      <c r="P392" s="204"/>
      <c r="Q392" s="204"/>
      <c r="R392" s="204"/>
      <c r="S392" s="204"/>
      <c r="T392" s="205"/>
      <c r="AT392" s="206" t="s">
        <v>135</v>
      </c>
      <c r="AU392" s="206" t="s">
        <v>79</v>
      </c>
      <c r="AV392" s="13" t="s">
        <v>79</v>
      </c>
      <c r="AW392" s="13" t="s">
        <v>31</v>
      </c>
      <c r="AX392" s="13" t="s">
        <v>69</v>
      </c>
      <c r="AY392" s="206" t="s">
        <v>118</v>
      </c>
    </row>
    <row r="393" spans="1:65" s="14" customFormat="1" ht="11.25">
      <c r="B393" s="207"/>
      <c r="C393" s="208"/>
      <c r="D393" s="189" t="s">
        <v>135</v>
      </c>
      <c r="E393" s="209" t="s">
        <v>19</v>
      </c>
      <c r="F393" s="210" t="s">
        <v>137</v>
      </c>
      <c r="G393" s="208"/>
      <c r="H393" s="211">
        <v>60</v>
      </c>
      <c r="I393" s="212"/>
      <c r="J393" s="208"/>
      <c r="K393" s="208"/>
      <c r="L393" s="213"/>
      <c r="M393" s="214"/>
      <c r="N393" s="215"/>
      <c r="O393" s="215"/>
      <c r="P393" s="215"/>
      <c r="Q393" s="215"/>
      <c r="R393" s="215"/>
      <c r="S393" s="215"/>
      <c r="T393" s="216"/>
      <c r="AT393" s="217" t="s">
        <v>135</v>
      </c>
      <c r="AU393" s="217" t="s">
        <v>79</v>
      </c>
      <c r="AV393" s="14" t="s">
        <v>129</v>
      </c>
      <c r="AW393" s="14" t="s">
        <v>31</v>
      </c>
      <c r="AX393" s="14" t="s">
        <v>77</v>
      </c>
      <c r="AY393" s="217" t="s">
        <v>118</v>
      </c>
    </row>
    <row r="394" spans="1:65" s="2" customFormat="1" ht="16.5" customHeight="1">
      <c r="A394" s="37"/>
      <c r="B394" s="38"/>
      <c r="C394" s="176" t="s">
        <v>436</v>
      </c>
      <c r="D394" s="176" t="s">
        <v>123</v>
      </c>
      <c r="E394" s="177" t="s">
        <v>437</v>
      </c>
      <c r="F394" s="178" t="s">
        <v>438</v>
      </c>
      <c r="G394" s="179" t="s">
        <v>367</v>
      </c>
      <c r="H394" s="180">
        <v>0.15</v>
      </c>
      <c r="I394" s="181"/>
      <c r="J394" s="182">
        <f>ROUND(I394*H394,2)</f>
        <v>0</v>
      </c>
      <c r="K394" s="178" t="s">
        <v>127</v>
      </c>
      <c r="L394" s="42"/>
      <c r="M394" s="183" t="s">
        <v>19</v>
      </c>
      <c r="N394" s="184" t="s">
        <v>40</v>
      </c>
      <c r="O394" s="67"/>
      <c r="P394" s="185">
        <f>O394*H394</f>
        <v>0</v>
      </c>
      <c r="Q394" s="185">
        <v>2.2839999999999999E-2</v>
      </c>
      <c r="R394" s="185">
        <f>Q394*H394</f>
        <v>3.4259999999999998E-3</v>
      </c>
      <c r="S394" s="185">
        <v>0</v>
      </c>
      <c r="T394" s="186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187" t="s">
        <v>190</v>
      </c>
      <c r="AT394" s="187" t="s">
        <v>123</v>
      </c>
      <c r="AU394" s="187" t="s">
        <v>79</v>
      </c>
      <c r="AY394" s="20" t="s">
        <v>118</v>
      </c>
      <c r="BE394" s="188">
        <f>IF(N394="základní",J394,0)</f>
        <v>0</v>
      </c>
      <c r="BF394" s="188">
        <f>IF(N394="snížená",J394,0)</f>
        <v>0</v>
      </c>
      <c r="BG394" s="188">
        <f>IF(N394="zákl. přenesená",J394,0)</f>
        <v>0</v>
      </c>
      <c r="BH394" s="188">
        <f>IF(N394="sníž. přenesená",J394,0)</f>
        <v>0</v>
      </c>
      <c r="BI394" s="188">
        <f>IF(N394="nulová",J394,0)</f>
        <v>0</v>
      </c>
      <c r="BJ394" s="20" t="s">
        <v>77</v>
      </c>
      <c r="BK394" s="188">
        <f>ROUND(I394*H394,2)</f>
        <v>0</v>
      </c>
      <c r="BL394" s="20" t="s">
        <v>190</v>
      </c>
      <c r="BM394" s="187" t="s">
        <v>439</v>
      </c>
    </row>
    <row r="395" spans="1:65" s="2" customFormat="1" ht="11.25">
      <c r="A395" s="37"/>
      <c r="B395" s="38"/>
      <c r="C395" s="39"/>
      <c r="D395" s="189" t="s">
        <v>131</v>
      </c>
      <c r="E395" s="39"/>
      <c r="F395" s="190" t="s">
        <v>440</v>
      </c>
      <c r="G395" s="39"/>
      <c r="H395" s="39"/>
      <c r="I395" s="191"/>
      <c r="J395" s="39"/>
      <c r="K395" s="39"/>
      <c r="L395" s="42"/>
      <c r="M395" s="192"/>
      <c r="N395" s="193"/>
      <c r="O395" s="67"/>
      <c r="P395" s="67"/>
      <c r="Q395" s="67"/>
      <c r="R395" s="67"/>
      <c r="S395" s="67"/>
      <c r="T395" s="68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T395" s="20" t="s">
        <v>131</v>
      </c>
      <c r="AU395" s="20" t="s">
        <v>79</v>
      </c>
    </row>
    <row r="396" spans="1:65" s="2" customFormat="1" ht="11.25">
      <c r="A396" s="37"/>
      <c r="B396" s="38"/>
      <c r="C396" s="39"/>
      <c r="D396" s="194" t="s">
        <v>133</v>
      </c>
      <c r="E396" s="39"/>
      <c r="F396" s="195" t="s">
        <v>441</v>
      </c>
      <c r="G396" s="39"/>
      <c r="H396" s="39"/>
      <c r="I396" s="191"/>
      <c r="J396" s="39"/>
      <c r="K396" s="39"/>
      <c r="L396" s="42"/>
      <c r="M396" s="192"/>
      <c r="N396" s="193"/>
      <c r="O396" s="67"/>
      <c r="P396" s="67"/>
      <c r="Q396" s="67"/>
      <c r="R396" s="67"/>
      <c r="S396" s="67"/>
      <c r="T396" s="68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T396" s="20" t="s">
        <v>133</v>
      </c>
      <c r="AU396" s="20" t="s">
        <v>79</v>
      </c>
    </row>
    <row r="397" spans="1:65" s="13" customFormat="1" ht="11.25">
      <c r="B397" s="196"/>
      <c r="C397" s="197"/>
      <c r="D397" s="189" t="s">
        <v>135</v>
      </c>
      <c r="E397" s="198" t="s">
        <v>19</v>
      </c>
      <c r="F397" s="199" t="s">
        <v>442</v>
      </c>
      <c r="G397" s="197"/>
      <c r="H397" s="200">
        <v>0.15</v>
      </c>
      <c r="I397" s="201"/>
      <c r="J397" s="197"/>
      <c r="K397" s="197"/>
      <c r="L397" s="202"/>
      <c r="M397" s="203"/>
      <c r="N397" s="204"/>
      <c r="O397" s="204"/>
      <c r="P397" s="204"/>
      <c r="Q397" s="204"/>
      <c r="R397" s="204"/>
      <c r="S397" s="204"/>
      <c r="T397" s="205"/>
      <c r="AT397" s="206" t="s">
        <v>135</v>
      </c>
      <c r="AU397" s="206" t="s">
        <v>79</v>
      </c>
      <c r="AV397" s="13" t="s">
        <v>79</v>
      </c>
      <c r="AW397" s="13" t="s">
        <v>31</v>
      </c>
      <c r="AX397" s="13" t="s">
        <v>69</v>
      </c>
      <c r="AY397" s="206" t="s">
        <v>118</v>
      </c>
    </row>
    <row r="398" spans="1:65" s="14" customFormat="1" ht="11.25">
      <c r="B398" s="207"/>
      <c r="C398" s="208"/>
      <c r="D398" s="189" t="s">
        <v>135</v>
      </c>
      <c r="E398" s="209" t="s">
        <v>19</v>
      </c>
      <c r="F398" s="210" t="s">
        <v>137</v>
      </c>
      <c r="G398" s="208"/>
      <c r="H398" s="211">
        <v>0.15</v>
      </c>
      <c r="I398" s="212"/>
      <c r="J398" s="208"/>
      <c r="K398" s="208"/>
      <c r="L398" s="213"/>
      <c r="M398" s="214"/>
      <c r="N398" s="215"/>
      <c r="O398" s="215"/>
      <c r="P398" s="215"/>
      <c r="Q398" s="215"/>
      <c r="R398" s="215"/>
      <c r="S398" s="215"/>
      <c r="T398" s="216"/>
      <c r="AT398" s="217" t="s">
        <v>135</v>
      </c>
      <c r="AU398" s="217" t="s">
        <v>79</v>
      </c>
      <c r="AV398" s="14" t="s">
        <v>129</v>
      </c>
      <c r="AW398" s="14" t="s">
        <v>31</v>
      </c>
      <c r="AX398" s="14" t="s">
        <v>77</v>
      </c>
      <c r="AY398" s="217" t="s">
        <v>118</v>
      </c>
    </row>
    <row r="399" spans="1:65" s="2" customFormat="1" ht="16.5" customHeight="1">
      <c r="A399" s="37"/>
      <c r="B399" s="38"/>
      <c r="C399" s="176" t="s">
        <v>443</v>
      </c>
      <c r="D399" s="176" t="s">
        <v>123</v>
      </c>
      <c r="E399" s="177" t="s">
        <v>444</v>
      </c>
      <c r="F399" s="178" t="s">
        <v>445</v>
      </c>
      <c r="G399" s="179" t="s">
        <v>142</v>
      </c>
      <c r="H399" s="180">
        <v>2.4500000000000002</v>
      </c>
      <c r="I399" s="181"/>
      <c r="J399" s="182">
        <f>ROUND(I399*H399,2)</f>
        <v>0</v>
      </c>
      <c r="K399" s="178" t="s">
        <v>127</v>
      </c>
      <c r="L399" s="42"/>
      <c r="M399" s="183" t="s">
        <v>19</v>
      </c>
      <c r="N399" s="184" t="s">
        <v>40</v>
      </c>
      <c r="O399" s="67"/>
      <c r="P399" s="185">
        <f>O399*H399</f>
        <v>0</v>
      </c>
      <c r="Q399" s="185">
        <v>0</v>
      </c>
      <c r="R399" s="185">
        <f>Q399*H399</f>
        <v>0</v>
      </c>
      <c r="S399" s="185">
        <v>0</v>
      </c>
      <c r="T399" s="186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187" t="s">
        <v>190</v>
      </c>
      <c r="AT399" s="187" t="s">
        <v>123</v>
      </c>
      <c r="AU399" s="187" t="s">
        <v>79</v>
      </c>
      <c r="AY399" s="20" t="s">
        <v>118</v>
      </c>
      <c r="BE399" s="188">
        <f>IF(N399="základní",J399,0)</f>
        <v>0</v>
      </c>
      <c r="BF399" s="188">
        <f>IF(N399="snížená",J399,0)</f>
        <v>0</v>
      </c>
      <c r="BG399" s="188">
        <f>IF(N399="zákl. přenesená",J399,0)</f>
        <v>0</v>
      </c>
      <c r="BH399" s="188">
        <f>IF(N399="sníž. přenesená",J399,0)</f>
        <v>0</v>
      </c>
      <c r="BI399" s="188">
        <f>IF(N399="nulová",J399,0)</f>
        <v>0</v>
      </c>
      <c r="BJ399" s="20" t="s">
        <v>77</v>
      </c>
      <c r="BK399" s="188">
        <f>ROUND(I399*H399,2)</f>
        <v>0</v>
      </c>
      <c r="BL399" s="20" t="s">
        <v>190</v>
      </c>
      <c r="BM399" s="187" t="s">
        <v>446</v>
      </c>
    </row>
    <row r="400" spans="1:65" s="2" customFormat="1" ht="19.5">
      <c r="A400" s="37"/>
      <c r="B400" s="38"/>
      <c r="C400" s="39"/>
      <c r="D400" s="189" t="s">
        <v>131</v>
      </c>
      <c r="E400" s="39"/>
      <c r="F400" s="190" t="s">
        <v>447</v>
      </c>
      <c r="G400" s="39"/>
      <c r="H400" s="39"/>
      <c r="I400" s="191"/>
      <c r="J400" s="39"/>
      <c r="K400" s="39"/>
      <c r="L400" s="42"/>
      <c r="M400" s="192"/>
      <c r="N400" s="193"/>
      <c r="O400" s="67"/>
      <c r="P400" s="67"/>
      <c r="Q400" s="67"/>
      <c r="R400" s="67"/>
      <c r="S400" s="67"/>
      <c r="T400" s="68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T400" s="20" t="s">
        <v>131</v>
      </c>
      <c r="AU400" s="20" t="s">
        <v>79</v>
      </c>
    </row>
    <row r="401" spans="1:65" s="2" customFormat="1" ht="11.25">
      <c r="A401" s="37"/>
      <c r="B401" s="38"/>
      <c r="C401" s="39"/>
      <c r="D401" s="194" t="s">
        <v>133</v>
      </c>
      <c r="E401" s="39"/>
      <c r="F401" s="195" t="s">
        <v>448</v>
      </c>
      <c r="G401" s="39"/>
      <c r="H401" s="39"/>
      <c r="I401" s="191"/>
      <c r="J401" s="39"/>
      <c r="K401" s="39"/>
      <c r="L401" s="42"/>
      <c r="M401" s="192"/>
      <c r="N401" s="193"/>
      <c r="O401" s="67"/>
      <c r="P401" s="67"/>
      <c r="Q401" s="67"/>
      <c r="R401" s="67"/>
      <c r="S401" s="67"/>
      <c r="T401" s="68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T401" s="20" t="s">
        <v>133</v>
      </c>
      <c r="AU401" s="20" t="s">
        <v>79</v>
      </c>
    </row>
    <row r="402" spans="1:65" s="12" customFormat="1" ht="22.9" customHeight="1">
      <c r="B402" s="160"/>
      <c r="C402" s="161"/>
      <c r="D402" s="162" t="s">
        <v>68</v>
      </c>
      <c r="E402" s="174" t="s">
        <v>449</v>
      </c>
      <c r="F402" s="174" t="s">
        <v>450</v>
      </c>
      <c r="G402" s="161"/>
      <c r="H402" s="161"/>
      <c r="I402" s="164"/>
      <c r="J402" s="175">
        <f>BK402</f>
        <v>0</v>
      </c>
      <c r="K402" s="161"/>
      <c r="L402" s="166"/>
      <c r="M402" s="167"/>
      <c r="N402" s="168"/>
      <c r="O402" s="168"/>
      <c r="P402" s="169">
        <f>SUM(P403:P448)</f>
        <v>0</v>
      </c>
      <c r="Q402" s="168"/>
      <c r="R402" s="169">
        <f>SUM(R403:R448)</f>
        <v>0.83706999999999998</v>
      </c>
      <c r="S402" s="168"/>
      <c r="T402" s="170">
        <f>SUM(T403:T448)</f>
        <v>0.37624999999999997</v>
      </c>
      <c r="AR402" s="171" t="s">
        <v>79</v>
      </c>
      <c r="AT402" s="172" t="s">
        <v>68</v>
      </c>
      <c r="AU402" s="172" t="s">
        <v>77</v>
      </c>
      <c r="AY402" s="171" t="s">
        <v>118</v>
      </c>
      <c r="BK402" s="173">
        <f>SUM(BK403:BK448)</f>
        <v>0</v>
      </c>
    </row>
    <row r="403" spans="1:65" s="2" customFormat="1" ht="16.5" customHeight="1">
      <c r="A403" s="37"/>
      <c r="B403" s="38"/>
      <c r="C403" s="176" t="s">
        <v>451</v>
      </c>
      <c r="D403" s="176" t="s">
        <v>123</v>
      </c>
      <c r="E403" s="177" t="s">
        <v>452</v>
      </c>
      <c r="F403" s="178" t="s">
        <v>453</v>
      </c>
      <c r="G403" s="179" t="s">
        <v>196</v>
      </c>
      <c r="H403" s="180">
        <v>59</v>
      </c>
      <c r="I403" s="181"/>
      <c r="J403" s="182">
        <f>ROUND(I403*H403,2)</f>
        <v>0</v>
      </c>
      <c r="K403" s="178" t="s">
        <v>127</v>
      </c>
      <c r="L403" s="42"/>
      <c r="M403" s="183" t="s">
        <v>19</v>
      </c>
      <c r="N403" s="184" t="s">
        <v>40</v>
      </c>
      <c r="O403" s="67"/>
      <c r="P403" s="185">
        <f>O403*H403</f>
        <v>0</v>
      </c>
      <c r="Q403" s="185">
        <v>0</v>
      </c>
      <c r="R403" s="185">
        <f>Q403*H403</f>
        <v>0</v>
      </c>
      <c r="S403" s="185">
        <v>1.7700000000000001E-3</v>
      </c>
      <c r="T403" s="186">
        <f>S403*H403</f>
        <v>0.10443000000000001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187" t="s">
        <v>190</v>
      </c>
      <c r="AT403" s="187" t="s">
        <v>123</v>
      </c>
      <c r="AU403" s="187" t="s">
        <v>79</v>
      </c>
      <c r="AY403" s="20" t="s">
        <v>118</v>
      </c>
      <c r="BE403" s="188">
        <f>IF(N403="základní",J403,0)</f>
        <v>0</v>
      </c>
      <c r="BF403" s="188">
        <f>IF(N403="snížená",J403,0)</f>
        <v>0</v>
      </c>
      <c r="BG403" s="188">
        <f>IF(N403="zákl. přenesená",J403,0)</f>
        <v>0</v>
      </c>
      <c r="BH403" s="188">
        <f>IF(N403="sníž. přenesená",J403,0)</f>
        <v>0</v>
      </c>
      <c r="BI403" s="188">
        <f>IF(N403="nulová",J403,0)</f>
        <v>0</v>
      </c>
      <c r="BJ403" s="20" t="s">
        <v>77</v>
      </c>
      <c r="BK403" s="188">
        <f>ROUND(I403*H403,2)</f>
        <v>0</v>
      </c>
      <c r="BL403" s="20" t="s">
        <v>190</v>
      </c>
      <c r="BM403" s="187" t="s">
        <v>454</v>
      </c>
    </row>
    <row r="404" spans="1:65" s="2" customFormat="1" ht="11.25">
      <c r="A404" s="37"/>
      <c r="B404" s="38"/>
      <c r="C404" s="39"/>
      <c r="D404" s="189" t="s">
        <v>131</v>
      </c>
      <c r="E404" s="39"/>
      <c r="F404" s="190" t="s">
        <v>455</v>
      </c>
      <c r="G404" s="39"/>
      <c r="H404" s="39"/>
      <c r="I404" s="191"/>
      <c r="J404" s="39"/>
      <c r="K404" s="39"/>
      <c r="L404" s="42"/>
      <c r="M404" s="192"/>
      <c r="N404" s="193"/>
      <c r="O404" s="67"/>
      <c r="P404" s="67"/>
      <c r="Q404" s="67"/>
      <c r="R404" s="67"/>
      <c r="S404" s="67"/>
      <c r="T404" s="68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T404" s="20" t="s">
        <v>131</v>
      </c>
      <c r="AU404" s="20" t="s">
        <v>79</v>
      </c>
    </row>
    <row r="405" spans="1:65" s="2" customFormat="1" ht="11.25">
      <c r="A405" s="37"/>
      <c r="B405" s="38"/>
      <c r="C405" s="39"/>
      <c r="D405" s="194" t="s">
        <v>133</v>
      </c>
      <c r="E405" s="39"/>
      <c r="F405" s="195" t="s">
        <v>456</v>
      </c>
      <c r="G405" s="39"/>
      <c r="H405" s="39"/>
      <c r="I405" s="191"/>
      <c r="J405" s="39"/>
      <c r="K405" s="39"/>
      <c r="L405" s="42"/>
      <c r="M405" s="192"/>
      <c r="N405" s="193"/>
      <c r="O405" s="67"/>
      <c r="P405" s="67"/>
      <c r="Q405" s="67"/>
      <c r="R405" s="67"/>
      <c r="S405" s="67"/>
      <c r="T405" s="68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T405" s="20" t="s">
        <v>133</v>
      </c>
      <c r="AU405" s="20" t="s">
        <v>79</v>
      </c>
    </row>
    <row r="406" spans="1:65" s="13" customFormat="1" ht="11.25">
      <c r="B406" s="196"/>
      <c r="C406" s="197"/>
      <c r="D406" s="189" t="s">
        <v>135</v>
      </c>
      <c r="E406" s="198" t="s">
        <v>19</v>
      </c>
      <c r="F406" s="199" t="s">
        <v>457</v>
      </c>
      <c r="G406" s="197"/>
      <c r="H406" s="200">
        <v>59</v>
      </c>
      <c r="I406" s="201"/>
      <c r="J406" s="197"/>
      <c r="K406" s="197"/>
      <c r="L406" s="202"/>
      <c r="M406" s="203"/>
      <c r="N406" s="204"/>
      <c r="O406" s="204"/>
      <c r="P406" s="204"/>
      <c r="Q406" s="204"/>
      <c r="R406" s="204"/>
      <c r="S406" s="204"/>
      <c r="T406" s="205"/>
      <c r="AT406" s="206" t="s">
        <v>135</v>
      </c>
      <c r="AU406" s="206" t="s">
        <v>79</v>
      </c>
      <c r="AV406" s="13" t="s">
        <v>79</v>
      </c>
      <c r="AW406" s="13" t="s">
        <v>31</v>
      </c>
      <c r="AX406" s="13" t="s">
        <v>69</v>
      </c>
      <c r="AY406" s="206" t="s">
        <v>118</v>
      </c>
    </row>
    <row r="407" spans="1:65" s="14" customFormat="1" ht="11.25">
      <c r="B407" s="207"/>
      <c r="C407" s="208"/>
      <c r="D407" s="189" t="s">
        <v>135</v>
      </c>
      <c r="E407" s="209" t="s">
        <v>19</v>
      </c>
      <c r="F407" s="210" t="s">
        <v>137</v>
      </c>
      <c r="G407" s="208"/>
      <c r="H407" s="211">
        <v>59</v>
      </c>
      <c r="I407" s="212"/>
      <c r="J407" s="208"/>
      <c r="K407" s="208"/>
      <c r="L407" s="213"/>
      <c r="M407" s="214"/>
      <c r="N407" s="215"/>
      <c r="O407" s="215"/>
      <c r="P407" s="215"/>
      <c r="Q407" s="215"/>
      <c r="R407" s="215"/>
      <c r="S407" s="215"/>
      <c r="T407" s="216"/>
      <c r="AT407" s="217" t="s">
        <v>135</v>
      </c>
      <c r="AU407" s="217" t="s">
        <v>79</v>
      </c>
      <c r="AV407" s="14" t="s">
        <v>129</v>
      </c>
      <c r="AW407" s="14" t="s">
        <v>31</v>
      </c>
      <c r="AX407" s="14" t="s">
        <v>77</v>
      </c>
      <c r="AY407" s="217" t="s">
        <v>118</v>
      </c>
    </row>
    <row r="408" spans="1:65" s="2" customFormat="1" ht="16.5" customHeight="1">
      <c r="A408" s="37"/>
      <c r="B408" s="38"/>
      <c r="C408" s="176" t="s">
        <v>458</v>
      </c>
      <c r="D408" s="176" t="s">
        <v>123</v>
      </c>
      <c r="E408" s="177" t="s">
        <v>459</v>
      </c>
      <c r="F408" s="178" t="s">
        <v>460</v>
      </c>
      <c r="G408" s="179" t="s">
        <v>196</v>
      </c>
      <c r="H408" s="180">
        <v>62</v>
      </c>
      <c r="I408" s="181"/>
      <c r="J408" s="182">
        <f>ROUND(I408*H408,2)</f>
        <v>0</v>
      </c>
      <c r="K408" s="178" t="s">
        <v>127</v>
      </c>
      <c r="L408" s="42"/>
      <c r="M408" s="183" t="s">
        <v>19</v>
      </c>
      <c r="N408" s="184" t="s">
        <v>40</v>
      </c>
      <c r="O408" s="67"/>
      <c r="P408" s="185">
        <f>O408*H408</f>
        <v>0</v>
      </c>
      <c r="Q408" s="185">
        <v>0</v>
      </c>
      <c r="R408" s="185">
        <f>Q408*H408</f>
        <v>0</v>
      </c>
      <c r="S408" s="185">
        <v>1.91E-3</v>
      </c>
      <c r="T408" s="186">
        <f>S408*H408</f>
        <v>0.11842</v>
      </c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R408" s="187" t="s">
        <v>190</v>
      </c>
      <c r="AT408" s="187" t="s">
        <v>123</v>
      </c>
      <c r="AU408" s="187" t="s">
        <v>79</v>
      </c>
      <c r="AY408" s="20" t="s">
        <v>118</v>
      </c>
      <c r="BE408" s="188">
        <f>IF(N408="základní",J408,0)</f>
        <v>0</v>
      </c>
      <c r="BF408" s="188">
        <f>IF(N408="snížená",J408,0)</f>
        <v>0</v>
      </c>
      <c r="BG408" s="188">
        <f>IF(N408="zákl. přenesená",J408,0)</f>
        <v>0</v>
      </c>
      <c r="BH408" s="188">
        <f>IF(N408="sníž. přenesená",J408,0)</f>
        <v>0</v>
      </c>
      <c r="BI408" s="188">
        <f>IF(N408="nulová",J408,0)</f>
        <v>0</v>
      </c>
      <c r="BJ408" s="20" t="s">
        <v>77</v>
      </c>
      <c r="BK408" s="188">
        <f>ROUND(I408*H408,2)</f>
        <v>0</v>
      </c>
      <c r="BL408" s="20" t="s">
        <v>190</v>
      </c>
      <c r="BM408" s="187" t="s">
        <v>461</v>
      </c>
    </row>
    <row r="409" spans="1:65" s="2" customFormat="1" ht="11.25">
      <c r="A409" s="37"/>
      <c r="B409" s="38"/>
      <c r="C409" s="39"/>
      <c r="D409" s="189" t="s">
        <v>131</v>
      </c>
      <c r="E409" s="39"/>
      <c r="F409" s="190" t="s">
        <v>462</v>
      </c>
      <c r="G409" s="39"/>
      <c r="H409" s="39"/>
      <c r="I409" s="191"/>
      <c r="J409" s="39"/>
      <c r="K409" s="39"/>
      <c r="L409" s="42"/>
      <c r="M409" s="192"/>
      <c r="N409" s="193"/>
      <c r="O409" s="67"/>
      <c r="P409" s="67"/>
      <c r="Q409" s="67"/>
      <c r="R409" s="67"/>
      <c r="S409" s="67"/>
      <c r="T409" s="68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T409" s="20" t="s">
        <v>131</v>
      </c>
      <c r="AU409" s="20" t="s">
        <v>79</v>
      </c>
    </row>
    <row r="410" spans="1:65" s="2" customFormat="1" ht="11.25">
      <c r="A410" s="37"/>
      <c r="B410" s="38"/>
      <c r="C410" s="39"/>
      <c r="D410" s="194" t="s">
        <v>133</v>
      </c>
      <c r="E410" s="39"/>
      <c r="F410" s="195" t="s">
        <v>463</v>
      </c>
      <c r="G410" s="39"/>
      <c r="H410" s="39"/>
      <c r="I410" s="191"/>
      <c r="J410" s="39"/>
      <c r="K410" s="39"/>
      <c r="L410" s="42"/>
      <c r="M410" s="192"/>
      <c r="N410" s="193"/>
      <c r="O410" s="67"/>
      <c r="P410" s="67"/>
      <c r="Q410" s="67"/>
      <c r="R410" s="67"/>
      <c r="S410" s="67"/>
      <c r="T410" s="68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T410" s="20" t="s">
        <v>133</v>
      </c>
      <c r="AU410" s="20" t="s">
        <v>79</v>
      </c>
    </row>
    <row r="411" spans="1:65" s="13" customFormat="1" ht="11.25">
      <c r="B411" s="196"/>
      <c r="C411" s="197"/>
      <c r="D411" s="189" t="s">
        <v>135</v>
      </c>
      <c r="E411" s="198" t="s">
        <v>19</v>
      </c>
      <c r="F411" s="199" t="s">
        <v>464</v>
      </c>
      <c r="G411" s="197"/>
      <c r="H411" s="200">
        <v>60</v>
      </c>
      <c r="I411" s="201"/>
      <c r="J411" s="197"/>
      <c r="K411" s="197"/>
      <c r="L411" s="202"/>
      <c r="M411" s="203"/>
      <c r="N411" s="204"/>
      <c r="O411" s="204"/>
      <c r="P411" s="204"/>
      <c r="Q411" s="204"/>
      <c r="R411" s="204"/>
      <c r="S411" s="204"/>
      <c r="T411" s="205"/>
      <c r="AT411" s="206" t="s">
        <v>135</v>
      </c>
      <c r="AU411" s="206" t="s">
        <v>79</v>
      </c>
      <c r="AV411" s="13" t="s">
        <v>79</v>
      </c>
      <c r="AW411" s="13" t="s">
        <v>31</v>
      </c>
      <c r="AX411" s="13" t="s">
        <v>69</v>
      </c>
      <c r="AY411" s="206" t="s">
        <v>118</v>
      </c>
    </row>
    <row r="412" spans="1:65" s="14" customFormat="1" ht="11.25">
      <c r="B412" s="207"/>
      <c r="C412" s="208"/>
      <c r="D412" s="189" t="s">
        <v>135</v>
      </c>
      <c r="E412" s="209" t="s">
        <v>19</v>
      </c>
      <c r="F412" s="210" t="s">
        <v>137</v>
      </c>
      <c r="G412" s="208"/>
      <c r="H412" s="211">
        <v>60</v>
      </c>
      <c r="I412" s="212"/>
      <c r="J412" s="208"/>
      <c r="K412" s="208"/>
      <c r="L412" s="213"/>
      <c r="M412" s="214"/>
      <c r="N412" s="215"/>
      <c r="O412" s="215"/>
      <c r="P412" s="215"/>
      <c r="Q412" s="215"/>
      <c r="R412" s="215"/>
      <c r="S412" s="215"/>
      <c r="T412" s="216"/>
      <c r="AT412" s="217" t="s">
        <v>135</v>
      </c>
      <c r="AU412" s="217" t="s">
        <v>79</v>
      </c>
      <c r="AV412" s="14" t="s">
        <v>129</v>
      </c>
      <c r="AW412" s="14" t="s">
        <v>31</v>
      </c>
      <c r="AX412" s="14" t="s">
        <v>69</v>
      </c>
      <c r="AY412" s="217" t="s">
        <v>118</v>
      </c>
    </row>
    <row r="413" spans="1:65" s="13" customFormat="1" ht="11.25">
      <c r="B413" s="196"/>
      <c r="C413" s="197"/>
      <c r="D413" s="189" t="s">
        <v>135</v>
      </c>
      <c r="E413" s="198" t="s">
        <v>19</v>
      </c>
      <c r="F413" s="199" t="s">
        <v>465</v>
      </c>
      <c r="G413" s="197"/>
      <c r="H413" s="200">
        <v>2</v>
      </c>
      <c r="I413" s="201"/>
      <c r="J413" s="197"/>
      <c r="K413" s="197"/>
      <c r="L413" s="202"/>
      <c r="M413" s="203"/>
      <c r="N413" s="204"/>
      <c r="O413" s="204"/>
      <c r="P413" s="204"/>
      <c r="Q413" s="204"/>
      <c r="R413" s="204"/>
      <c r="S413" s="204"/>
      <c r="T413" s="205"/>
      <c r="AT413" s="206" t="s">
        <v>135</v>
      </c>
      <c r="AU413" s="206" t="s">
        <v>79</v>
      </c>
      <c r="AV413" s="13" t="s">
        <v>79</v>
      </c>
      <c r="AW413" s="13" t="s">
        <v>31</v>
      </c>
      <c r="AX413" s="13" t="s">
        <v>69</v>
      </c>
      <c r="AY413" s="206" t="s">
        <v>118</v>
      </c>
    </row>
    <row r="414" spans="1:65" s="14" customFormat="1" ht="11.25">
      <c r="B414" s="207"/>
      <c r="C414" s="208"/>
      <c r="D414" s="189" t="s">
        <v>135</v>
      </c>
      <c r="E414" s="209" t="s">
        <v>19</v>
      </c>
      <c r="F414" s="210" t="s">
        <v>137</v>
      </c>
      <c r="G414" s="208"/>
      <c r="H414" s="211">
        <v>2</v>
      </c>
      <c r="I414" s="212"/>
      <c r="J414" s="208"/>
      <c r="K414" s="208"/>
      <c r="L414" s="213"/>
      <c r="M414" s="214"/>
      <c r="N414" s="215"/>
      <c r="O414" s="215"/>
      <c r="P414" s="215"/>
      <c r="Q414" s="215"/>
      <c r="R414" s="215"/>
      <c r="S414" s="215"/>
      <c r="T414" s="216"/>
      <c r="AT414" s="217" t="s">
        <v>135</v>
      </c>
      <c r="AU414" s="217" t="s">
        <v>79</v>
      </c>
      <c r="AV414" s="14" t="s">
        <v>129</v>
      </c>
      <c r="AW414" s="14" t="s">
        <v>31</v>
      </c>
      <c r="AX414" s="14" t="s">
        <v>69</v>
      </c>
      <c r="AY414" s="217" t="s">
        <v>118</v>
      </c>
    </row>
    <row r="415" spans="1:65" s="15" customFormat="1" ht="11.25">
      <c r="B415" s="218"/>
      <c r="C415" s="219"/>
      <c r="D415" s="189" t="s">
        <v>135</v>
      </c>
      <c r="E415" s="220" t="s">
        <v>19</v>
      </c>
      <c r="F415" s="221" t="s">
        <v>160</v>
      </c>
      <c r="G415" s="219"/>
      <c r="H415" s="222">
        <v>62</v>
      </c>
      <c r="I415" s="223"/>
      <c r="J415" s="219"/>
      <c r="K415" s="219"/>
      <c r="L415" s="224"/>
      <c r="M415" s="225"/>
      <c r="N415" s="226"/>
      <c r="O415" s="226"/>
      <c r="P415" s="226"/>
      <c r="Q415" s="226"/>
      <c r="R415" s="226"/>
      <c r="S415" s="226"/>
      <c r="T415" s="227"/>
      <c r="AT415" s="228" t="s">
        <v>135</v>
      </c>
      <c r="AU415" s="228" t="s">
        <v>79</v>
      </c>
      <c r="AV415" s="15" t="s">
        <v>128</v>
      </c>
      <c r="AW415" s="15" t="s">
        <v>31</v>
      </c>
      <c r="AX415" s="15" t="s">
        <v>77</v>
      </c>
      <c r="AY415" s="228" t="s">
        <v>118</v>
      </c>
    </row>
    <row r="416" spans="1:65" s="2" customFormat="1" ht="16.5" customHeight="1">
      <c r="A416" s="37"/>
      <c r="B416" s="38"/>
      <c r="C416" s="176" t="s">
        <v>466</v>
      </c>
      <c r="D416" s="176" t="s">
        <v>123</v>
      </c>
      <c r="E416" s="177" t="s">
        <v>467</v>
      </c>
      <c r="F416" s="178" t="s">
        <v>468</v>
      </c>
      <c r="G416" s="179" t="s">
        <v>196</v>
      </c>
      <c r="H416" s="180">
        <v>59</v>
      </c>
      <c r="I416" s="181"/>
      <c r="J416" s="182">
        <f>ROUND(I416*H416,2)</f>
        <v>0</v>
      </c>
      <c r="K416" s="178" t="s">
        <v>127</v>
      </c>
      <c r="L416" s="42"/>
      <c r="M416" s="183" t="s">
        <v>19</v>
      </c>
      <c r="N416" s="184" t="s">
        <v>40</v>
      </c>
      <c r="O416" s="67"/>
      <c r="P416" s="185">
        <f>O416*H416</f>
        <v>0</v>
      </c>
      <c r="Q416" s="185">
        <v>0</v>
      </c>
      <c r="R416" s="185">
        <f>Q416*H416</f>
        <v>0</v>
      </c>
      <c r="S416" s="185">
        <v>2.5999999999999999E-3</v>
      </c>
      <c r="T416" s="186">
        <f>S416*H416</f>
        <v>0.15339999999999998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187" t="s">
        <v>190</v>
      </c>
      <c r="AT416" s="187" t="s">
        <v>123</v>
      </c>
      <c r="AU416" s="187" t="s">
        <v>79</v>
      </c>
      <c r="AY416" s="20" t="s">
        <v>118</v>
      </c>
      <c r="BE416" s="188">
        <f>IF(N416="základní",J416,0)</f>
        <v>0</v>
      </c>
      <c r="BF416" s="188">
        <f>IF(N416="snížená",J416,0)</f>
        <v>0</v>
      </c>
      <c r="BG416" s="188">
        <f>IF(N416="zákl. přenesená",J416,0)</f>
        <v>0</v>
      </c>
      <c r="BH416" s="188">
        <f>IF(N416="sníž. přenesená",J416,0)</f>
        <v>0</v>
      </c>
      <c r="BI416" s="188">
        <f>IF(N416="nulová",J416,0)</f>
        <v>0</v>
      </c>
      <c r="BJ416" s="20" t="s">
        <v>77</v>
      </c>
      <c r="BK416" s="188">
        <f>ROUND(I416*H416,2)</f>
        <v>0</v>
      </c>
      <c r="BL416" s="20" t="s">
        <v>190</v>
      </c>
      <c r="BM416" s="187" t="s">
        <v>469</v>
      </c>
    </row>
    <row r="417" spans="1:65" s="2" customFormat="1" ht="11.25">
      <c r="A417" s="37"/>
      <c r="B417" s="38"/>
      <c r="C417" s="39"/>
      <c r="D417" s="189" t="s">
        <v>131</v>
      </c>
      <c r="E417" s="39"/>
      <c r="F417" s="190" t="s">
        <v>470</v>
      </c>
      <c r="G417" s="39"/>
      <c r="H417" s="39"/>
      <c r="I417" s="191"/>
      <c r="J417" s="39"/>
      <c r="K417" s="39"/>
      <c r="L417" s="42"/>
      <c r="M417" s="192"/>
      <c r="N417" s="193"/>
      <c r="O417" s="67"/>
      <c r="P417" s="67"/>
      <c r="Q417" s="67"/>
      <c r="R417" s="67"/>
      <c r="S417" s="67"/>
      <c r="T417" s="68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T417" s="20" t="s">
        <v>131</v>
      </c>
      <c r="AU417" s="20" t="s">
        <v>79</v>
      </c>
    </row>
    <row r="418" spans="1:65" s="2" customFormat="1" ht="11.25">
      <c r="A418" s="37"/>
      <c r="B418" s="38"/>
      <c r="C418" s="39"/>
      <c r="D418" s="194" t="s">
        <v>133</v>
      </c>
      <c r="E418" s="39"/>
      <c r="F418" s="195" t="s">
        <v>471</v>
      </c>
      <c r="G418" s="39"/>
      <c r="H418" s="39"/>
      <c r="I418" s="191"/>
      <c r="J418" s="39"/>
      <c r="K418" s="39"/>
      <c r="L418" s="42"/>
      <c r="M418" s="192"/>
      <c r="N418" s="193"/>
      <c r="O418" s="67"/>
      <c r="P418" s="67"/>
      <c r="Q418" s="67"/>
      <c r="R418" s="67"/>
      <c r="S418" s="67"/>
      <c r="T418" s="68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T418" s="20" t="s">
        <v>133</v>
      </c>
      <c r="AU418" s="20" t="s">
        <v>79</v>
      </c>
    </row>
    <row r="419" spans="1:65" s="13" customFormat="1" ht="11.25">
      <c r="B419" s="196"/>
      <c r="C419" s="197"/>
      <c r="D419" s="189" t="s">
        <v>135</v>
      </c>
      <c r="E419" s="198" t="s">
        <v>19</v>
      </c>
      <c r="F419" s="199" t="s">
        <v>472</v>
      </c>
      <c r="G419" s="197"/>
      <c r="H419" s="200">
        <v>59</v>
      </c>
      <c r="I419" s="201"/>
      <c r="J419" s="197"/>
      <c r="K419" s="197"/>
      <c r="L419" s="202"/>
      <c r="M419" s="203"/>
      <c r="N419" s="204"/>
      <c r="O419" s="204"/>
      <c r="P419" s="204"/>
      <c r="Q419" s="204"/>
      <c r="R419" s="204"/>
      <c r="S419" s="204"/>
      <c r="T419" s="205"/>
      <c r="AT419" s="206" t="s">
        <v>135</v>
      </c>
      <c r="AU419" s="206" t="s">
        <v>79</v>
      </c>
      <c r="AV419" s="13" t="s">
        <v>79</v>
      </c>
      <c r="AW419" s="13" t="s">
        <v>31</v>
      </c>
      <c r="AX419" s="13" t="s">
        <v>69</v>
      </c>
      <c r="AY419" s="206" t="s">
        <v>118</v>
      </c>
    </row>
    <row r="420" spans="1:65" s="14" customFormat="1" ht="11.25">
      <c r="B420" s="207"/>
      <c r="C420" s="208"/>
      <c r="D420" s="189" t="s">
        <v>135</v>
      </c>
      <c r="E420" s="209" t="s">
        <v>19</v>
      </c>
      <c r="F420" s="210" t="s">
        <v>137</v>
      </c>
      <c r="G420" s="208"/>
      <c r="H420" s="211">
        <v>59</v>
      </c>
      <c r="I420" s="212"/>
      <c r="J420" s="208"/>
      <c r="K420" s="208"/>
      <c r="L420" s="213"/>
      <c r="M420" s="214"/>
      <c r="N420" s="215"/>
      <c r="O420" s="215"/>
      <c r="P420" s="215"/>
      <c r="Q420" s="215"/>
      <c r="R420" s="215"/>
      <c r="S420" s="215"/>
      <c r="T420" s="216"/>
      <c r="AT420" s="217" t="s">
        <v>135</v>
      </c>
      <c r="AU420" s="217" t="s">
        <v>79</v>
      </c>
      <c r="AV420" s="14" t="s">
        <v>129</v>
      </c>
      <c r="AW420" s="14" t="s">
        <v>31</v>
      </c>
      <c r="AX420" s="14" t="s">
        <v>77</v>
      </c>
      <c r="AY420" s="217" t="s">
        <v>118</v>
      </c>
    </row>
    <row r="421" spans="1:65" s="2" customFormat="1" ht="16.5" customHeight="1">
      <c r="A421" s="37"/>
      <c r="B421" s="38"/>
      <c r="C421" s="176" t="s">
        <v>473</v>
      </c>
      <c r="D421" s="176" t="s">
        <v>123</v>
      </c>
      <c r="E421" s="177" t="s">
        <v>474</v>
      </c>
      <c r="F421" s="178" t="s">
        <v>475</v>
      </c>
      <c r="G421" s="179" t="s">
        <v>196</v>
      </c>
      <c r="H421" s="180">
        <v>59</v>
      </c>
      <c r="I421" s="181"/>
      <c r="J421" s="182">
        <f>ROUND(I421*H421,2)</f>
        <v>0</v>
      </c>
      <c r="K421" s="178" t="s">
        <v>127</v>
      </c>
      <c r="L421" s="42"/>
      <c r="M421" s="183" t="s">
        <v>19</v>
      </c>
      <c r="N421" s="184" t="s">
        <v>40</v>
      </c>
      <c r="O421" s="67"/>
      <c r="P421" s="185">
        <f>O421*H421</f>
        <v>0</v>
      </c>
      <c r="Q421" s="185">
        <v>2.3700000000000001E-3</v>
      </c>
      <c r="R421" s="185">
        <f>Q421*H421</f>
        <v>0.13983000000000001</v>
      </c>
      <c r="S421" s="185">
        <v>0</v>
      </c>
      <c r="T421" s="186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187" t="s">
        <v>190</v>
      </c>
      <c r="AT421" s="187" t="s">
        <v>123</v>
      </c>
      <c r="AU421" s="187" t="s">
        <v>79</v>
      </c>
      <c r="AY421" s="20" t="s">
        <v>118</v>
      </c>
      <c r="BE421" s="188">
        <f>IF(N421="základní",J421,0)</f>
        <v>0</v>
      </c>
      <c r="BF421" s="188">
        <f>IF(N421="snížená",J421,0)</f>
        <v>0</v>
      </c>
      <c r="BG421" s="188">
        <f>IF(N421="zákl. přenesená",J421,0)</f>
        <v>0</v>
      </c>
      <c r="BH421" s="188">
        <f>IF(N421="sníž. přenesená",J421,0)</f>
        <v>0</v>
      </c>
      <c r="BI421" s="188">
        <f>IF(N421="nulová",J421,0)</f>
        <v>0</v>
      </c>
      <c r="BJ421" s="20" t="s">
        <v>77</v>
      </c>
      <c r="BK421" s="188">
        <f>ROUND(I421*H421,2)</f>
        <v>0</v>
      </c>
      <c r="BL421" s="20" t="s">
        <v>190</v>
      </c>
      <c r="BM421" s="187" t="s">
        <v>476</v>
      </c>
    </row>
    <row r="422" spans="1:65" s="2" customFormat="1" ht="11.25">
      <c r="A422" s="37"/>
      <c r="B422" s="38"/>
      <c r="C422" s="39"/>
      <c r="D422" s="189" t="s">
        <v>131</v>
      </c>
      <c r="E422" s="39"/>
      <c r="F422" s="190" t="s">
        <v>477</v>
      </c>
      <c r="G422" s="39"/>
      <c r="H422" s="39"/>
      <c r="I422" s="191"/>
      <c r="J422" s="39"/>
      <c r="K422" s="39"/>
      <c r="L422" s="42"/>
      <c r="M422" s="192"/>
      <c r="N422" s="193"/>
      <c r="O422" s="67"/>
      <c r="P422" s="67"/>
      <c r="Q422" s="67"/>
      <c r="R422" s="67"/>
      <c r="S422" s="67"/>
      <c r="T422" s="68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T422" s="20" t="s">
        <v>131</v>
      </c>
      <c r="AU422" s="20" t="s">
        <v>79</v>
      </c>
    </row>
    <row r="423" spans="1:65" s="2" customFormat="1" ht="11.25">
      <c r="A423" s="37"/>
      <c r="B423" s="38"/>
      <c r="C423" s="39"/>
      <c r="D423" s="194" t="s">
        <v>133</v>
      </c>
      <c r="E423" s="39"/>
      <c r="F423" s="195" t="s">
        <v>478</v>
      </c>
      <c r="G423" s="39"/>
      <c r="H423" s="39"/>
      <c r="I423" s="191"/>
      <c r="J423" s="39"/>
      <c r="K423" s="39"/>
      <c r="L423" s="42"/>
      <c r="M423" s="192"/>
      <c r="N423" s="193"/>
      <c r="O423" s="67"/>
      <c r="P423" s="67"/>
      <c r="Q423" s="67"/>
      <c r="R423" s="67"/>
      <c r="S423" s="67"/>
      <c r="T423" s="68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T423" s="20" t="s">
        <v>133</v>
      </c>
      <c r="AU423" s="20" t="s">
        <v>79</v>
      </c>
    </row>
    <row r="424" spans="1:65" s="13" customFormat="1" ht="11.25">
      <c r="B424" s="196"/>
      <c r="C424" s="197"/>
      <c r="D424" s="189" t="s">
        <v>135</v>
      </c>
      <c r="E424" s="198" t="s">
        <v>19</v>
      </c>
      <c r="F424" s="199" t="s">
        <v>457</v>
      </c>
      <c r="G424" s="197"/>
      <c r="H424" s="200">
        <v>59</v>
      </c>
      <c r="I424" s="201"/>
      <c r="J424" s="197"/>
      <c r="K424" s="197"/>
      <c r="L424" s="202"/>
      <c r="M424" s="203"/>
      <c r="N424" s="204"/>
      <c r="O424" s="204"/>
      <c r="P424" s="204"/>
      <c r="Q424" s="204"/>
      <c r="R424" s="204"/>
      <c r="S424" s="204"/>
      <c r="T424" s="205"/>
      <c r="AT424" s="206" t="s">
        <v>135</v>
      </c>
      <c r="AU424" s="206" t="s">
        <v>79</v>
      </c>
      <c r="AV424" s="13" t="s">
        <v>79</v>
      </c>
      <c r="AW424" s="13" t="s">
        <v>31</v>
      </c>
      <c r="AX424" s="13" t="s">
        <v>69</v>
      </c>
      <c r="AY424" s="206" t="s">
        <v>118</v>
      </c>
    </row>
    <row r="425" spans="1:65" s="14" customFormat="1" ht="11.25">
      <c r="B425" s="207"/>
      <c r="C425" s="208"/>
      <c r="D425" s="189" t="s">
        <v>135</v>
      </c>
      <c r="E425" s="209" t="s">
        <v>19</v>
      </c>
      <c r="F425" s="210" t="s">
        <v>137</v>
      </c>
      <c r="G425" s="208"/>
      <c r="H425" s="211">
        <v>59</v>
      </c>
      <c r="I425" s="212"/>
      <c r="J425" s="208"/>
      <c r="K425" s="208"/>
      <c r="L425" s="213"/>
      <c r="M425" s="214"/>
      <c r="N425" s="215"/>
      <c r="O425" s="215"/>
      <c r="P425" s="215"/>
      <c r="Q425" s="215"/>
      <c r="R425" s="215"/>
      <c r="S425" s="215"/>
      <c r="T425" s="216"/>
      <c r="AT425" s="217" t="s">
        <v>135</v>
      </c>
      <c r="AU425" s="217" t="s">
        <v>79</v>
      </c>
      <c r="AV425" s="14" t="s">
        <v>129</v>
      </c>
      <c r="AW425" s="14" t="s">
        <v>31</v>
      </c>
      <c r="AX425" s="14" t="s">
        <v>77</v>
      </c>
      <c r="AY425" s="217" t="s">
        <v>118</v>
      </c>
    </row>
    <row r="426" spans="1:65" s="2" customFormat="1" ht="21.75" customHeight="1">
      <c r="A426" s="37"/>
      <c r="B426" s="38"/>
      <c r="C426" s="176" t="s">
        <v>479</v>
      </c>
      <c r="D426" s="176" t="s">
        <v>123</v>
      </c>
      <c r="E426" s="177" t="s">
        <v>480</v>
      </c>
      <c r="F426" s="178" t="s">
        <v>481</v>
      </c>
      <c r="G426" s="179" t="s">
        <v>196</v>
      </c>
      <c r="H426" s="180">
        <v>2</v>
      </c>
      <c r="I426" s="181"/>
      <c r="J426" s="182">
        <f>ROUND(I426*H426,2)</f>
        <v>0</v>
      </c>
      <c r="K426" s="178" t="s">
        <v>127</v>
      </c>
      <c r="L426" s="42"/>
      <c r="M426" s="183" t="s">
        <v>19</v>
      </c>
      <c r="N426" s="184" t="s">
        <v>40</v>
      </c>
      <c r="O426" s="67"/>
      <c r="P426" s="185">
        <f>O426*H426</f>
        <v>0</v>
      </c>
      <c r="Q426" s="185">
        <v>2.66E-3</v>
      </c>
      <c r="R426" s="185">
        <f>Q426*H426</f>
        <v>5.3200000000000001E-3</v>
      </c>
      <c r="S426" s="185">
        <v>0</v>
      </c>
      <c r="T426" s="186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187" t="s">
        <v>190</v>
      </c>
      <c r="AT426" s="187" t="s">
        <v>123</v>
      </c>
      <c r="AU426" s="187" t="s">
        <v>79</v>
      </c>
      <c r="AY426" s="20" t="s">
        <v>118</v>
      </c>
      <c r="BE426" s="188">
        <f>IF(N426="základní",J426,0)</f>
        <v>0</v>
      </c>
      <c r="BF426" s="188">
        <f>IF(N426="snížená",J426,0)</f>
        <v>0</v>
      </c>
      <c r="BG426" s="188">
        <f>IF(N426="zákl. přenesená",J426,0)</f>
        <v>0</v>
      </c>
      <c r="BH426" s="188">
        <f>IF(N426="sníž. přenesená",J426,0)</f>
        <v>0</v>
      </c>
      <c r="BI426" s="188">
        <f>IF(N426="nulová",J426,0)</f>
        <v>0</v>
      </c>
      <c r="BJ426" s="20" t="s">
        <v>77</v>
      </c>
      <c r="BK426" s="188">
        <f>ROUND(I426*H426,2)</f>
        <v>0</v>
      </c>
      <c r="BL426" s="20" t="s">
        <v>190</v>
      </c>
      <c r="BM426" s="187" t="s">
        <v>482</v>
      </c>
    </row>
    <row r="427" spans="1:65" s="2" customFormat="1" ht="11.25">
      <c r="A427" s="37"/>
      <c r="B427" s="38"/>
      <c r="C427" s="39"/>
      <c r="D427" s="189" t="s">
        <v>131</v>
      </c>
      <c r="E427" s="39"/>
      <c r="F427" s="190" t="s">
        <v>483</v>
      </c>
      <c r="G427" s="39"/>
      <c r="H427" s="39"/>
      <c r="I427" s="191"/>
      <c r="J427" s="39"/>
      <c r="K427" s="39"/>
      <c r="L427" s="42"/>
      <c r="M427" s="192"/>
      <c r="N427" s="193"/>
      <c r="O427" s="67"/>
      <c r="P427" s="67"/>
      <c r="Q427" s="67"/>
      <c r="R427" s="67"/>
      <c r="S427" s="67"/>
      <c r="T427" s="68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T427" s="20" t="s">
        <v>131</v>
      </c>
      <c r="AU427" s="20" t="s">
        <v>79</v>
      </c>
    </row>
    <row r="428" spans="1:65" s="2" customFormat="1" ht="11.25">
      <c r="A428" s="37"/>
      <c r="B428" s="38"/>
      <c r="C428" s="39"/>
      <c r="D428" s="194" t="s">
        <v>133</v>
      </c>
      <c r="E428" s="39"/>
      <c r="F428" s="195" t="s">
        <v>484</v>
      </c>
      <c r="G428" s="39"/>
      <c r="H428" s="39"/>
      <c r="I428" s="191"/>
      <c r="J428" s="39"/>
      <c r="K428" s="39"/>
      <c r="L428" s="42"/>
      <c r="M428" s="192"/>
      <c r="N428" s="193"/>
      <c r="O428" s="67"/>
      <c r="P428" s="67"/>
      <c r="Q428" s="67"/>
      <c r="R428" s="67"/>
      <c r="S428" s="67"/>
      <c r="T428" s="68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T428" s="20" t="s">
        <v>133</v>
      </c>
      <c r="AU428" s="20" t="s">
        <v>79</v>
      </c>
    </row>
    <row r="429" spans="1:65" s="13" customFormat="1" ht="11.25">
      <c r="B429" s="196"/>
      <c r="C429" s="197"/>
      <c r="D429" s="189" t="s">
        <v>135</v>
      </c>
      <c r="E429" s="198" t="s">
        <v>19</v>
      </c>
      <c r="F429" s="199" t="s">
        <v>465</v>
      </c>
      <c r="G429" s="197"/>
      <c r="H429" s="200">
        <v>2</v>
      </c>
      <c r="I429" s="201"/>
      <c r="J429" s="197"/>
      <c r="K429" s="197"/>
      <c r="L429" s="202"/>
      <c r="M429" s="203"/>
      <c r="N429" s="204"/>
      <c r="O429" s="204"/>
      <c r="P429" s="204"/>
      <c r="Q429" s="204"/>
      <c r="R429" s="204"/>
      <c r="S429" s="204"/>
      <c r="T429" s="205"/>
      <c r="AT429" s="206" t="s">
        <v>135</v>
      </c>
      <c r="AU429" s="206" t="s">
        <v>79</v>
      </c>
      <c r="AV429" s="13" t="s">
        <v>79</v>
      </c>
      <c r="AW429" s="13" t="s">
        <v>31</v>
      </c>
      <c r="AX429" s="13" t="s">
        <v>69</v>
      </c>
      <c r="AY429" s="206" t="s">
        <v>118</v>
      </c>
    </row>
    <row r="430" spans="1:65" s="14" customFormat="1" ht="11.25">
      <c r="B430" s="207"/>
      <c r="C430" s="208"/>
      <c r="D430" s="189" t="s">
        <v>135</v>
      </c>
      <c r="E430" s="209" t="s">
        <v>19</v>
      </c>
      <c r="F430" s="210" t="s">
        <v>137</v>
      </c>
      <c r="G430" s="208"/>
      <c r="H430" s="211">
        <v>2</v>
      </c>
      <c r="I430" s="212"/>
      <c r="J430" s="208"/>
      <c r="K430" s="208"/>
      <c r="L430" s="213"/>
      <c r="M430" s="214"/>
      <c r="N430" s="215"/>
      <c r="O430" s="215"/>
      <c r="P430" s="215"/>
      <c r="Q430" s="215"/>
      <c r="R430" s="215"/>
      <c r="S430" s="215"/>
      <c r="T430" s="216"/>
      <c r="AT430" s="217" t="s">
        <v>135</v>
      </c>
      <c r="AU430" s="217" t="s">
        <v>79</v>
      </c>
      <c r="AV430" s="14" t="s">
        <v>129</v>
      </c>
      <c r="AW430" s="14" t="s">
        <v>31</v>
      </c>
      <c r="AX430" s="14" t="s">
        <v>77</v>
      </c>
      <c r="AY430" s="217" t="s">
        <v>118</v>
      </c>
    </row>
    <row r="431" spans="1:65" s="2" customFormat="1" ht="21.75" customHeight="1">
      <c r="A431" s="37"/>
      <c r="B431" s="38"/>
      <c r="C431" s="176" t="s">
        <v>485</v>
      </c>
      <c r="D431" s="176" t="s">
        <v>123</v>
      </c>
      <c r="E431" s="177" t="s">
        <v>486</v>
      </c>
      <c r="F431" s="178" t="s">
        <v>487</v>
      </c>
      <c r="G431" s="179" t="s">
        <v>196</v>
      </c>
      <c r="H431" s="180">
        <v>60</v>
      </c>
      <c r="I431" s="181"/>
      <c r="J431" s="182">
        <f>ROUND(I431*H431,2)</f>
        <v>0</v>
      </c>
      <c r="K431" s="178" t="s">
        <v>127</v>
      </c>
      <c r="L431" s="42"/>
      <c r="M431" s="183" t="s">
        <v>19</v>
      </c>
      <c r="N431" s="184" t="s">
        <v>40</v>
      </c>
      <c r="O431" s="67"/>
      <c r="P431" s="185">
        <f>O431*H431</f>
        <v>0</v>
      </c>
      <c r="Q431" s="185">
        <v>7.9699999999999997E-3</v>
      </c>
      <c r="R431" s="185">
        <f>Q431*H431</f>
        <v>0.47819999999999996</v>
      </c>
      <c r="S431" s="185">
        <v>0</v>
      </c>
      <c r="T431" s="186">
        <f>S431*H431</f>
        <v>0</v>
      </c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R431" s="187" t="s">
        <v>190</v>
      </c>
      <c r="AT431" s="187" t="s">
        <v>123</v>
      </c>
      <c r="AU431" s="187" t="s">
        <v>79</v>
      </c>
      <c r="AY431" s="20" t="s">
        <v>118</v>
      </c>
      <c r="BE431" s="188">
        <f>IF(N431="základní",J431,0)</f>
        <v>0</v>
      </c>
      <c r="BF431" s="188">
        <f>IF(N431="snížená",J431,0)</f>
        <v>0</v>
      </c>
      <c r="BG431" s="188">
        <f>IF(N431="zákl. přenesená",J431,0)</f>
        <v>0</v>
      </c>
      <c r="BH431" s="188">
        <f>IF(N431="sníž. přenesená",J431,0)</f>
        <v>0</v>
      </c>
      <c r="BI431" s="188">
        <f>IF(N431="nulová",J431,0)</f>
        <v>0</v>
      </c>
      <c r="BJ431" s="20" t="s">
        <v>77</v>
      </c>
      <c r="BK431" s="188">
        <f>ROUND(I431*H431,2)</f>
        <v>0</v>
      </c>
      <c r="BL431" s="20" t="s">
        <v>190</v>
      </c>
      <c r="BM431" s="187" t="s">
        <v>488</v>
      </c>
    </row>
    <row r="432" spans="1:65" s="2" customFormat="1" ht="11.25">
      <c r="A432" s="37"/>
      <c r="B432" s="38"/>
      <c r="C432" s="39"/>
      <c r="D432" s="189" t="s">
        <v>131</v>
      </c>
      <c r="E432" s="39"/>
      <c r="F432" s="190" t="s">
        <v>489</v>
      </c>
      <c r="G432" s="39"/>
      <c r="H432" s="39"/>
      <c r="I432" s="191"/>
      <c r="J432" s="39"/>
      <c r="K432" s="39"/>
      <c r="L432" s="42"/>
      <c r="M432" s="192"/>
      <c r="N432" s="193"/>
      <c r="O432" s="67"/>
      <c r="P432" s="67"/>
      <c r="Q432" s="67"/>
      <c r="R432" s="67"/>
      <c r="S432" s="67"/>
      <c r="T432" s="68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T432" s="20" t="s">
        <v>131</v>
      </c>
      <c r="AU432" s="20" t="s">
        <v>79</v>
      </c>
    </row>
    <row r="433" spans="1:65" s="2" customFormat="1" ht="11.25">
      <c r="A433" s="37"/>
      <c r="B433" s="38"/>
      <c r="C433" s="39"/>
      <c r="D433" s="194" t="s">
        <v>133</v>
      </c>
      <c r="E433" s="39"/>
      <c r="F433" s="195" t="s">
        <v>490</v>
      </c>
      <c r="G433" s="39"/>
      <c r="H433" s="39"/>
      <c r="I433" s="191"/>
      <c r="J433" s="39"/>
      <c r="K433" s="39"/>
      <c r="L433" s="42"/>
      <c r="M433" s="192"/>
      <c r="N433" s="193"/>
      <c r="O433" s="67"/>
      <c r="P433" s="67"/>
      <c r="Q433" s="67"/>
      <c r="R433" s="67"/>
      <c r="S433" s="67"/>
      <c r="T433" s="68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T433" s="20" t="s">
        <v>133</v>
      </c>
      <c r="AU433" s="20" t="s">
        <v>79</v>
      </c>
    </row>
    <row r="434" spans="1:65" s="13" customFormat="1" ht="11.25">
      <c r="B434" s="196"/>
      <c r="C434" s="197"/>
      <c r="D434" s="189" t="s">
        <v>135</v>
      </c>
      <c r="E434" s="198" t="s">
        <v>19</v>
      </c>
      <c r="F434" s="199" t="s">
        <v>464</v>
      </c>
      <c r="G434" s="197"/>
      <c r="H434" s="200">
        <v>60</v>
      </c>
      <c r="I434" s="201"/>
      <c r="J434" s="197"/>
      <c r="K434" s="197"/>
      <c r="L434" s="202"/>
      <c r="M434" s="203"/>
      <c r="N434" s="204"/>
      <c r="O434" s="204"/>
      <c r="P434" s="204"/>
      <c r="Q434" s="204"/>
      <c r="R434" s="204"/>
      <c r="S434" s="204"/>
      <c r="T434" s="205"/>
      <c r="AT434" s="206" t="s">
        <v>135</v>
      </c>
      <c r="AU434" s="206" t="s">
        <v>79</v>
      </c>
      <c r="AV434" s="13" t="s">
        <v>79</v>
      </c>
      <c r="AW434" s="13" t="s">
        <v>31</v>
      </c>
      <c r="AX434" s="13" t="s">
        <v>69</v>
      </c>
      <c r="AY434" s="206" t="s">
        <v>118</v>
      </c>
    </row>
    <row r="435" spans="1:65" s="14" customFormat="1" ht="11.25">
      <c r="B435" s="207"/>
      <c r="C435" s="208"/>
      <c r="D435" s="189" t="s">
        <v>135</v>
      </c>
      <c r="E435" s="209" t="s">
        <v>19</v>
      </c>
      <c r="F435" s="210" t="s">
        <v>137</v>
      </c>
      <c r="G435" s="208"/>
      <c r="H435" s="211">
        <v>60</v>
      </c>
      <c r="I435" s="212"/>
      <c r="J435" s="208"/>
      <c r="K435" s="208"/>
      <c r="L435" s="213"/>
      <c r="M435" s="214"/>
      <c r="N435" s="215"/>
      <c r="O435" s="215"/>
      <c r="P435" s="215"/>
      <c r="Q435" s="215"/>
      <c r="R435" s="215"/>
      <c r="S435" s="215"/>
      <c r="T435" s="216"/>
      <c r="AT435" s="217" t="s">
        <v>135</v>
      </c>
      <c r="AU435" s="217" t="s">
        <v>79</v>
      </c>
      <c r="AV435" s="14" t="s">
        <v>129</v>
      </c>
      <c r="AW435" s="14" t="s">
        <v>31</v>
      </c>
      <c r="AX435" s="14" t="s">
        <v>77</v>
      </c>
      <c r="AY435" s="217" t="s">
        <v>118</v>
      </c>
    </row>
    <row r="436" spans="1:65" s="2" customFormat="1" ht="16.5" customHeight="1">
      <c r="A436" s="37"/>
      <c r="B436" s="38"/>
      <c r="C436" s="176" t="s">
        <v>491</v>
      </c>
      <c r="D436" s="176" t="s">
        <v>123</v>
      </c>
      <c r="E436" s="177" t="s">
        <v>492</v>
      </c>
      <c r="F436" s="178" t="s">
        <v>493</v>
      </c>
      <c r="G436" s="179" t="s">
        <v>196</v>
      </c>
      <c r="H436" s="180">
        <v>59</v>
      </c>
      <c r="I436" s="181"/>
      <c r="J436" s="182">
        <f>ROUND(I436*H436,2)</f>
        <v>0</v>
      </c>
      <c r="K436" s="178" t="s">
        <v>127</v>
      </c>
      <c r="L436" s="42"/>
      <c r="M436" s="183" t="s">
        <v>19</v>
      </c>
      <c r="N436" s="184" t="s">
        <v>40</v>
      </c>
      <c r="O436" s="67"/>
      <c r="P436" s="185">
        <f>O436*H436</f>
        <v>0</v>
      </c>
      <c r="Q436" s="185">
        <v>3.5999999999999999E-3</v>
      </c>
      <c r="R436" s="185">
        <f>Q436*H436</f>
        <v>0.21240000000000001</v>
      </c>
      <c r="S436" s="185">
        <v>0</v>
      </c>
      <c r="T436" s="186">
        <f>S436*H436</f>
        <v>0</v>
      </c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R436" s="187" t="s">
        <v>190</v>
      </c>
      <c r="AT436" s="187" t="s">
        <v>123</v>
      </c>
      <c r="AU436" s="187" t="s">
        <v>79</v>
      </c>
      <c r="AY436" s="20" t="s">
        <v>118</v>
      </c>
      <c r="BE436" s="188">
        <f>IF(N436="základní",J436,0)</f>
        <v>0</v>
      </c>
      <c r="BF436" s="188">
        <f>IF(N436="snížená",J436,0)</f>
        <v>0</v>
      </c>
      <c r="BG436" s="188">
        <f>IF(N436="zákl. přenesená",J436,0)</f>
        <v>0</v>
      </c>
      <c r="BH436" s="188">
        <f>IF(N436="sníž. přenesená",J436,0)</f>
        <v>0</v>
      </c>
      <c r="BI436" s="188">
        <f>IF(N436="nulová",J436,0)</f>
        <v>0</v>
      </c>
      <c r="BJ436" s="20" t="s">
        <v>77</v>
      </c>
      <c r="BK436" s="188">
        <f>ROUND(I436*H436,2)</f>
        <v>0</v>
      </c>
      <c r="BL436" s="20" t="s">
        <v>190</v>
      </c>
      <c r="BM436" s="187" t="s">
        <v>494</v>
      </c>
    </row>
    <row r="437" spans="1:65" s="2" customFormat="1" ht="11.25">
      <c r="A437" s="37"/>
      <c r="B437" s="38"/>
      <c r="C437" s="39"/>
      <c r="D437" s="189" t="s">
        <v>131</v>
      </c>
      <c r="E437" s="39"/>
      <c r="F437" s="190" t="s">
        <v>495</v>
      </c>
      <c r="G437" s="39"/>
      <c r="H437" s="39"/>
      <c r="I437" s="191"/>
      <c r="J437" s="39"/>
      <c r="K437" s="39"/>
      <c r="L437" s="42"/>
      <c r="M437" s="192"/>
      <c r="N437" s="193"/>
      <c r="O437" s="67"/>
      <c r="P437" s="67"/>
      <c r="Q437" s="67"/>
      <c r="R437" s="67"/>
      <c r="S437" s="67"/>
      <c r="T437" s="68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T437" s="20" t="s">
        <v>131</v>
      </c>
      <c r="AU437" s="20" t="s">
        <v>79</v>
      </c>
    </row>
    <row r="438" spans="1:65" s="2" customFormat="1" ht="11.25">
      <c r="A438" s="37"/>
      <c r="B438" s="38"/>
      <c r="C438" s="39"/>
      <c r="D438" s="194" t="s">
        <v>133</v>
      </c>
      <c r="E438" s="39"/>
      <c r="F438" s="195" t="s">
        <v>496</v>
      </c>
      <c r="G438" s="39"/>
      <c r="H438" s="39"/>
      <c r="I438" s="191"/>
      <c r="J438" s="39"/>
      <c r="K438" s="39"/>
      <c r="L438" s="42"/>
      <c r="M438" s="192"/>
      <c r="N438" s="193"/>
      <c r="O438" s="67"/>
      <c r="P438" s="67"/>
      <c r="Q438" s="67"/>
      <c r="R438" s="67"/>
      <c r="S438" s="67"/>
      <c r="T438" s="68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T438" s="20" t="s">
        <v>133</v>
      </c>
      <c r="AU438" s="20" t="s">
        <v>79</v>
      </c>
    </row>
    <row r="439" spans="1:65" s="13" customFormat="1" ht="11.25">
      <c r="B439" s="196"/>
      <c r="C439" s="197"/>
      <c r="D439" s="189" t="s">
        <v>135</v>
      </c>
      <c r="E439" s="198" t="s">
        <v>19</v>
      </c>
      <c r="F439" s="199" t="s">
        <v>472</v>
      </c>
      <c r="G439" s="197"/>
      <c r="H439" s="200">
        <v>59</v>
      </c>
      <c r="I439" s="201"/>
      <c r="J439" s="197"/>
      <c r="K439" s="197"/>
      <c r="L439" s="202"/>
      <c r="M439" s="203"/>
      <c r="N439" s="204"/>
      <c r="O439" s="204"/>
      <c r="P439" s="204"/>
      <c r="Q439" s="204"/>
      <c r="R439" s="204"/>
      <c r="S439" s="204"/>
      <c r="T439" s="205"/>
      <c r="AT439" s="206" t="s">
        <v>135</v>
      </c>
      <c r="AU439" s="206" t="s">
        <v>79</v>
      </c>
      <c r="AV439" s="13" t="s">
        <v>79</v>
      </c>
      <c r="AW439" s="13" t="s">
        <v>31</v>
      </c>
      <c r="AX439" s="13" t="s">
        <v>69</v>
      </c>
      <c r="AY439" s="206" t="s">
        <v>118</v>
      </c>
    </row>
    <row r="440" spans="1:65" s="14" customFormat="1" ht="11.25">
      <c r="B440" s="207"/>
      <c r="C440" s="208"/>
      <c r="D440" s="189" t="s">
        <v>135</v>
      </c>
      <c r="E440" s="209" t="s">
        <v>19</v>
      </c>
      <c r="F440" s="210" t="s">
        <v>137</v>
      </c>
      <c r="G440" s="208"/>
      <c r="H440" s="211">
        <v>59</v>
      </c>
      <c r="I440" s="212"/>
      <c r="J440" s="208"/>
      <c r="K440" s="208"/>
      <c r="L440" s="213"/>
      <c r="M440" s="214"/>
      <c r="N440" s="215"/>
      <c r="O440" s="215"/>
      <c r="P440" s="215"/>
      <c r="Q440" s="215"/>
      <c r="R440" s="215"/>
      <c r="S440" s="215"/>
      <c r="T440" s="216"/>
      <c r="AT440" s="217" t="s">
        <v>135</v>
      </c>
      <c r="AU440" s="217" t="s">
        <v>79</v>
      </c>
      <c r="AV440" s="14" t="s">
        <v>129</v>
      </c>
      <c r="AW440" s="14" t="s">
        <v>31</v>
      </c>
      <c r="AX440" s="14" t="s">
        <v>77</v>
      </c>
      <c r="AY440" s="217" t="s">
        <v>118</v>
      </c>
    </row>
    <row r="441" spans="1:65" s="2" customFormat="1" ht="16.5" customHeight="1">
      <c r="A441" s="37"/>
      <c r="B441" s="38"/>
      <c r="C441" s="176" t="s">
        <v>497</v>
      </c>
      <c r="D441" s="176" t="s">
        <v>123</v>
      </c>
      <c r="E441" s="177" t="s">
        <v>498</v>
      </c>
      <c r="F441" s="178" t="s">
        <v>499</v>
      </c>
      <c r="G441" s="179" t="s">
        <v>240</v>
      </c>
      <c r="H441" s="180">
        <v>3</v>
      </c>
      <c r="I441" s="181"/>
      <c r="J441" s="182">
        <f>ROUND(I441*H441,2)</f>
        <v>0</v>
      </c>
      <c r="K441" s="178" t="s">
        <v>127</v>
      </c>
      <c r="L441" s="42"/>
      <c r="M441" s="183" t="s">
        <v>19</v>
      </c>
      <c r="N441" s="184" t="s">
        <v>40</v>
      </c>
      <c r="O441" s="67"/>
      <c r="P441" s="185">
        <f>O441*H441</f>
        <v>0</v>
      </c>
      <c r="Q441" s="185">
        <v>4.4000000000000002E-4</v>
      </c>
      <c r="R441" s="185">
        <f>Q441*H441</f>
        <v>1.32E-3</v>
      </c>
      <c r="S441" s="185">
        <v>0</v>
      </c>
      <c r="T441" s="186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187" t="s">
        <v>190</v>
      </c>
      <c r="AT441" s="187" t="s">
        <v>123</v>
      </c>
      <c r="AU441" s="187" t="s">
        <v>79</v>
      </c>
      <c r="AY441" s="20" t="s">
        <v>118</v>
      </c>
      <c r="BE441" s="188">
        <f>IF(N441="základní",J441,0)</f>
        <v>0</v>
      </c>
      <c r="BF441" s="188">
        <f>IF(N441="snížená",J441,0)</f>
        <v>0</v>
      </c>
      <c r="BG441" s="188">
        <f>IF(N441="zákl. přenesená",J441,0)</f>
        <v>0</v>
      </c>
      <c r="BH441" s="188">
        <f>IF(N441="sníž. přenesená",J441,0)</f>
        <v>0</v>
      </c>
      <c r="BI441" s="188">
        <f>IF(N441="nulová",J441,0)</f>
        <v>0</v>
      </c>
      <c r="BJ441" s="20" t="s">
        <v>77</v>
      </c>
      <c r="BK441" s="188">
        <f>ROUND(I441*H441,2)</f>
        <v>0</v>
      </c>
      <c r="BL441" s="20" t="s">
        <v>190</v>
      </c>
      <c r="BM441" s="187" t="s">
        <v>500</v>
      </c>
    </row>
    <row r="442" spans="1:65" s="2" customFormat="1" ht="11.25">
      <c r="A442" s="37"/>
      <c r="B442" s="38"/>
      <c r="C442" s="39"/>
      <c r="D442" s="189" t="s">
        <v>131</v>
      </c>
      <c r="E442" s="39"/>
      <c r="F442" s="190" t="s">
        <v>501</v>
      </c>
      <c r="G442" s="39"/>
      <c r="H442" s="39"/>
      <c r="I442" s="191"/>
      <c r="J442" s="39"/>
      <c r="K442" s="39"/>
      <c r="L442" s="42"/>
      <c r="M442" s="192"/>
      <c r="N442" s="193"/>
      <c r="O442" s="67"/>
      <c r="P442" s="67"/>
      <c r="Q442" s="67"/>
      <c r="R442" s="67"/>
      <c r="S442" s="67"/>
      <c r="T442" s="68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T442" s="20" t="s">
        <v>131</v>
      </c>
      <c r="AU442" s="20" t="s">
        <v>79</v>
      </c>
    </row>
    <row r="443" spans="1:65" s="2" customFormat="1" ht="11.25">
      <c r="A443" s="37"/>
      <c r="B443" s="38"/>
      <c r="C443" s="39"/>
      <c r="D443" s="194" t="s">
        <v>133</v>
      </c>
      <c r="E443" s="39"/>
      <c r="F443" s="195" t="s">
        <v>502</v>
      </c>
      <c r="G443" s="39"/>
      <c r="H443" s="39"/>
      <c r="I443" s="191"/>
      <c r="J443" s="39"/>
      <c r="K443" s="39"/>
      <c r="L443" s="42"/>
      <c r="M443" s="192"/>
      <c r="N443" s="193"/>
      <c r="O443" s="67"/>
      <c r="P443" s="67"/>
      <c r="Q443" s="67"/>
      <c r="R443" s="67"/>
      <c r="S443" s="67"/>
      <c r="T443" s="68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T443" s="20" t="s">
        <v>133</v>
      </c>
      <c r="AU443" s="20" t="s">
        <v>79</v>
      </c>
    </row>
    <row r="444" spans="1:65" s="13" customFormat="1" ht="11.25">
      <c r="B444" s="196"/>
      <c r="C444" s="197"/>
      <c r="D444" s="189" t="s">
        <v>135</v>
      </c>
      <c r="E444" s="198" t="s">
        <v>19</v>
      </c>
      <c r="F444" s="199" t="s">
        <v>129</v>
      </c>
      <c r="G444" s="197"/>
      <c r="H444" s="200">
        <v>3</v>
      </c>
      <c r="I444" s="201"/>
      <c r="J444" s="197"/>
      <c r="K444" s="197"/>
      <c r="L444" s="202"/>
      <c r="M444" s="203"/>
      <c r="N444" s="204"/>
      <c r="O444" s="204"/>
      <c r="P444" s="204"/>
      <c r="Q444" s="204"/>
      <c r="R444" s="204"/>
      <c r="S444" s="204"/>
      <c r="T444" s="205"/>
      <c r="AT444" s="206" t="s">
        <v>135</v>
      </c>
      <c r="AU444" s="206" t="s">
        <v>79</v>
      </c>
      <c r="AV444" s="13" t="s">
        <v>79</v>
      </c>
      <c r="AW444" s="13" t="s">
        <v>31</v>
      </c>
      <c r="AX444" s="13" t="s">
        <v>69</v>
      </c>
      <c r="AY444" s="206" t="s">
        <v>118</v>
      </c>
    </row>
    <row r="445" spans="1:65" s="14" customFormat="1" ht="11.25">
      <c r="B445" s="207"/>
      <c r="C445" s="208"/>
      <c r="D445" s="189" t="s">
        <v>135</v>
      </c>
      <c r="E445" s="209" t="s">
        <v>19</v>
      </c>
      <c r="F445" s="210" t="s">
        <v>137</v>
      </c>
      <c r="G445" s="208"/>
      <c r="H445" s="211">
        <v>3</v>
      </c>
      <c r="I445" s="212"/>
      <c r="J445" s="208"/>
      <c r="K445" s="208"/>
      <c r="L445" s="213"/>
      <c r="M445" s="214"/>
      <c r="N445" s="215"/>
      <c r="O445" s="215"/>
      <c r="P445" s="215"/>
      <c r="Q445" s="215"/>
      <c r="R445" s="215"/>
      <c r="S445" s="215"/>
      <c r="T445" s="216"/>
      <c r="AT445" s="217" t="s">
        <v>135</v>
      </c>
      <c r="AU445" s="217" t="s">
        <v>79</v>
      </c>
      <c r="AV445" s="14" t="s">
        <v>129</v>
      </c>
      <c r="AW445" s="14" t="s">
        <v>31</v>
      </c>
      <c r="AX445" s="14" t="s">
        <v>77</v>
      </c>
      <c r="AY445" s="217" t="s">
        <v>118</v>
      </c>
    </row>
    <row r="446" spans="1:65" s="2" customFormat="1" ht="21.75" customHeight="1">
      <c r="A446" s="37"/>
      <c r="B446" s="38"/>
      <c r="C446" s="176" t="s">
        <v>503</v>
      </c>
      <c r="D446" s="176" t="s">
        <v>123</v>
      </c>
      <c r="E446" s="177" t="s">
        <v>504</v>
      </c>
      <c r="F446" s="178" t="s">
        <v>505</v>
      </c>
      <c r="G446" s="179" t="s">
        <v>142</v>
      </c>
      <c r="H446" s="180">
        <v>0.83699999999999997</v>
      </c>
      <c r="I446" s="181"/>
      <c r="J446" s="182">
        <f>ROUND(I446*H446,2)</f>
        <v>0</v>
      </c>
      <c r="K446" s="178" t="s">
        <v>127</v>
      </c>
      <c r="L446" s="42"/>
      <c r="M446" s="183" t="s">
        <v>19</v>
      </c>
      <c r="N446" s="184" t="s">
        <v>40</v>
      </c>
      <c r="O446" s="67"/>
      <c r="P446" s="185">
        <f>O446*H446</f>
        <v>0</v>
      </c>
      <c r="Q446" s="185">
        <v>0</v>
      </c>
      <c r="R446" s="185">
        <f>Q446*H446</f>
        <v>0</v>
      </c>
      <c r="S446" s="185">
        <v>0</v>
      </c>
      <c r="T446" s="186">
        <f>S446*H446</f>
        <v>0</v>
      </c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R446" s="187" t="s">
        <v>190</v>
      </c>
      <c r="AT446" s="187" t="s">
        <v>123</v>
      </c>
      <c r="AU446" s="187" t="s">
        <v>79</v>
      </c>
      <c r="AY446" s="20" t="s">
        <v>118</v>
      </c>
      <c r="BE446" s="188">
        <f>IF(N446="základní",J446,0)</f>
        <v>0</v>
      </c>
      <c r="BF446" s="188">
        <f>IF(N446="snížená",J446,0)</f>
        <v>0</v>
      </c>
      <c r="BG446" s="188">
        <f>IF(N446="zákl. přenesená",J446,0)</f>
        <v>0</v>
      </c>
      <c r="BH446" s="188">
        <f>IF(N446="sníž. přenesená",J446,0)</f>
        <v>0</v>
      </c>
      <c r="BI446" s="188">
        <f>IF(N446="nulová",J446,0)</f>
        <v>0</v>
      </c>
      <c r="BJ446" s="20" t="s">
        <v>77</v>
      </c>
      <c r="BK446" s="188">
        <f>ROUND(I446*H446,2)</f>
        <v>0</v>
      </c>
      <c r="BL446" s="20" t="s">
        <v>190</v>
      </c>
      <c r="BM446" s="187" t="s">
        <v>506</v>
      </c>
    </row>
    <row r="447" spans="1:65" s="2" customFormat="1" ht="19.5">
      <c r="A447" s="37"/>
      <c r="B447" s="38"/>
      <c r="C447" s="39"/>
      <c r="D447" s="189" t="s">
        <v>131</v>
      </c>
      <c r="E447" s="39"/>
      <c r="F447" s="190" t="s">
        <v>507</v>
      </c>
      <c r="G447" s="39"/>
      <c r="H447" s="39"/>
      <c r="I447" s="191"/>
      <c r="J447" s="39"/>
      <c r="K447" s="39"/>
      <c r="L447" s="42"/>
      <c r="M447" s="192"/>
      <c r="N447" s="193"/>
      <c r="O447" s="67"/>
      <c r="P447" s="67"/>
      <c r="Q447" s="67"/>
      <c r="R447" s="67"/>
      <c r="S447" s="67"/>
      <c r="T447" s="68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T447" s="20" t="s">
        <v>131</v>
      </c>
      <c r="AU447" s="20" t="s">
        <v>79</v>
      </c>
    </row>
    <row r="448" spans="1:65" s="2" customFormat="1" ht="11.25">
      <c r="A448" s="37"/>
      <c r="B448" s="38"/>
      <c r="C448" s="39"/>
      <c r="D448" s="194" t="s">
        <v>133</v>
      </c>
      <c r="E448" s="39"/>
      <c r="F448" s="195" t="s">
        <v>508</v>
      </c>
      <c r="G448" s="39"/>
      <c r="H448" s="39"/>
      <c r="I448" s="191"/>
      <c r="J448" s="39"/>
      <c r="K448" s="39"/>
      <c r="L448" s="42"/>
      <c r="M448" s="192"/>
      <c r="N448" s="193"/>
      <c r="O448" s="67"/>
      <c r="P448" s="67"/>
      <c r="Q448" s="67"/>
      <c r="R448" s="67"/>
      <c r="S448" s="67"/>
      <c r="T448" s="68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T448" s="20" t="s">
        <v>133</v>
      </c>
      <c r="AU448" s="20" t="s">
        <v>79</v>
      </c>
    </row>
    <row r="449" spans="1:65" s="12" customFormat="1" ht="25.9" customHeight="1">
      <c r="B449" s="160"/>
      <c r="C449" s="161"/>
      <c r="D449" s="162" t="s">
        <v>68</v>
      </c>
      <c r="E449" s="163" t="s">
        <v>509</v>
      </c>
      <c r="F449" s="163" t="s">
        <v>510</v>
      </c>
      <c r="G449" s="161"/>
      <c r="H449" s="161"/>
      <c r="I449" s="164"/>
      <c r="J449" s="165">
        <f>BK449</f>
        <v>0</v>
      </c>
      <c r="K449" s="161"/>
      <c r="L449" s="166"/>
      <c r="M449" s="167"/>
      <c r="N449" s="168"/>
      <c r="O449" s="168"/>
      <c r="P449" s="169">
        <f>SUM(P450:P494)</f>
        <v>0</v>
      </c>
      <c r="Q449" s="168"/>
      <c r="R449" s="169">
        <f>SUM(R450:R494)</f>
        <v>0</v>
      </c>
      <c r="S449" s="168"/>
      <c r="T449" s="170">
        <f>SUM(T450:T494)</f>
        <v>0</v>
      </c>
      <c r="AR449" s="171" t="s">
        <v>128</v>
      </c>
      <c r="AT449" s="172" t="s">
        <v>68</v>
      </c>
      <c r="AU449" s="172" t="s">
        <v>69</v>
      </c>
      <c r="AY449" s="171" t="s">
        <v>118</v>
      </c>
      <c r="BK449" s="173">
        <f>SUM(BK450:BK494)</f>
        <v>0</v>
      </c>
    </row>
    <row r="450" spans="1:65" s="2" customFormat="1" ht="16.5" customHeight="1">
      <c r="A450" s="37"/>
      <c r="B450" s="38"/>
      <c r="C450" s="176" t="s">
        <v>511</v>
      </c>
      <c r="D450" s="176" t="s">
        <v>123</v>
      </c>
      <c r="E450" s="177" t="s">
        <v>512</v>
      </c>
      <c r="F450" s="178" t="s">
        <v>513</v>
      </c>
      <c r="G450" s="179" t="s">
        <v>514</v>
      </c>
      <c r="H450" s="180">
        <v>150</v>
      </c>
      <c r="I450" s="181"/>
      <c r="J450" s="182">
        <f>ROUND(I450*H450,2)</f>
        <v>0</v>
      </c>
      <c r="K450" s="178" t="s">
        <v>127</v>
      </c>
      <c r="L450" s="42"/>
      <c r="M450" s="183" t="s">
        <v>19</v>
      </c>
      <c r="N450" s="184" t="s">
        <v>40</v>
      </c>
      <c r="O450" s="67"/>
      <c r="P450" s="185">
        <f>O450*H450</f>
        <v>0</v>
      </c>
      <c r="Q450" s="185">
        <v>0</v>
      </c>
      <c r="R450" s="185">
        <f>Q450*H450</f>
        <v>0</v>
      </c>
      <c r="S450" s="185">
        <v>0</v>
      </c>
      <c r="T450" s="186">
        <f>S450*H450</f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187" t="s">
        <v>515</v>
      </c>
      <c r="AT450" s="187" t="s">
        <v>123</v>
      </c>
      <c r="AU450" s="187" t="s">
        <v>77</v>
      </c>
      <c r="AY450" s="20" t="s">
        <v>118</v>
      </c>
      <c r="BE450" s="188">
        <f>IF(N450="základní",J450,0)</f>
        <v>0</v>
      </c>
      <c r="BF450" s="188">
        <f>IF(N450="snížená",J450,0)</f>
        <v>0</v>
      </c>
      <c r="BG450" s="188">
        <f>IF(N450="zákl. přenesená",J450,0)</f>
        <v>0</v>
      </c>
      <c r="BH450" s="188">
        <f>IF(N450="sníž. přenesená",J450,0)</f>
        <v>0</v>
      </c>
      <c r="BI450" s="188">
        <f>IF(N450="nulová",J450,0)</f>
        <v>0</v>
      </c>
      <c r="BJ450" s="20" t="s">
        <v>77</v>
      </c>
      <c r="BK450" s="188">
        <f>ROUND(I450*H450,2)</f>
        <v>0</v>
      </c>
      <c r="BL450" s="20" t="s">
        <v>515</v>
      </c>
      <c r="BM450" s="187" t="s">
        <v>516</v>
      </c>
    </row>
    <row r="451" spans="1:65" s="2" customFormat="1" ht="11.25">
      <c r="A451" s="37"/>
      <c r="B451" s="38"/>
      <c r="C451" s="39"/>
      <c r="D451" s="189" t="s">
        <v>131</v>
      </c>
      <c r="E451" s="39"/>
      <c r="F451" s="190" t="s">
        <v>517</v>
      </c>
      <c r="G451" s="39"/>
      <c r="H451" s="39"/>
      <c r="I451" s="191"/>
      <c r="J451" s="39"/>
      <c r="K451" s="39"/>
      <c r="L451" s="42"/>
      <c r="M451" s="192"/>
      <c r="N451" s="193"/>
      <c r="O451" s="67"/>
      <c r="P451" s="67"/>
      <c r="Q451" s="67"/>
      <c r="R451" s="67"/>
      <c r="S451" s="67"/>
      <c r="T451" s="68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T451" s="20" t="s">
        <v>131</v>
      </c>
      <c r="AU451" s="20" t="s">
        <v>77</v>
      </c>
    </row>
    <row r="452" spans="1:65" s="2" customFormat="1" ht="11.25">
      <c r="A452" s="37"/>
      <c r="B452" s="38"/>
      <c r="C452" s="39"/>
      <c r="D452" s="194" t="s">
        <v>133</v>
      </c>
      <c r="E452" s="39"/>
      <c r="F452" s="195" t="s">
        <v>518</v>
      </c>
      <c r="G452" s="39"/>
      <c r="H452" s="39"/>
      <c r="I452" s="191"/>
      <c r="J452" s="39"/>
      <c r="K452" s="39"/>
      <c r="L452" s="42"/>
      <c r="M452" s="192"/>
      <c r="N452" s="193"/>
      <c r="O452" s="67"/>
      <c r="P452" s="67"/>
      <c r="Q452" s="67"/>
      <c r="R452" s="67"/>
      <c r="S452" s="67"/>
      <c r="T452" s="68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T452" s="20" t="s">
        <v>133</v>
      </c>
      <c r="AU452" s="20" t="s">
        <v>77</v>
      </c>
    </row>
    <row r="453" spans="1:65" s="16" customFormat="1" ht="11.25">
      <c r="B453" s="229"/>
      <c r="C453" s="230"/>
      <c r="D453" s="189" t="s">
        <v>135</v>
      </c>
      <c r="E453" s="231" t="s">
        <v>19</v>
      </c>
      <c r="F453" s="232" t="s">
        <v>519</v>
      </c>
      <c r="G453" s="230"/>
      <c r="H453" s="231" t="s">
        <v>19</v>
      </c>
      <c r="I453" s="233"/>
      <c r="J453" s="230"/>
      <c r="K453" s="230"/>
      <c r="L453" s="234"/>
      <c r="M453" s="235"/>
      <c r="N453" s="236"/>
      <c r="O453" s="236"/>
      <c r="P453" s="236"/>
      <c r="Q453" s="236"/>
      <c r="R453" s="236"/>
      <c r="S453" s="236"/>
      <c r="T453" s="237"/>
      <c r="AT453" s="238" t="s">
        <v>135</v>
      </c>
      <c r="AU453" s="238" t="s">
        <v>77</v>
      </c>
      <c r="AV453" s="16" t="s">
        <v>77</v>
      </c>
      <c r="AW453" s="16" t="s">
        <v>31</v>
      </c>
      <c r="AX453" s="16" t="s">
        <v>69</v>
      </c>
      <c r="AY453" s="238" t="s">
        <v>118</v>
      </c>
    </row>
    <row r="454" spans="1:65" s="16" customFormat="1" ht="11.25">
      <c r="B454" s="229"/>
      <c r="C454" s="230"/>
      <c r="D454" s="189" t="s">
        <v>135</v>
      </c>
      <c r="E454" s="231" t="s">
        <v>19</v>
      </c>
      <c r="F454" s="232" t="s">
        <v>520</v>
      </c>
      <c r="G454" s="230"/>
      <c r="H454" s="231" t="s">
        <v>19</v>
      </c>
      <c r="I454" s="233"/>
      <c r="J454" s="230"/>
      <c r="K454" s="230"/>
      <c r="L454" s="234"/>
      <c r="M454" s="235"/>
      <c r="N454" s="236"/>
      <c r="O454" s="236"/>
      <c r="P454" s="236"/>
      <c r="Q454" s="236"/>
      <c r="R454" s="236"/>
      <c r="S454" s="236"/>
      <c r="T454" s="237"/>
      <c r="AT454" s="238" t="s">
        <v>135</v>
      </c>
      <c r="AU454" s="238" t="s">
        <v>77</v>
      </c>
      <c r="AV454" s="16" t="s">
        <v>77</v>
      </c>
      <c r="AW454" s="16" t="s">
        <v>31</v>
      </c>
      <c r="AX454" s="16" t="s">
        <v>69</v>
      </c>
      <c r="AY454" s="238" t="s">
        <v>118</v>
      </c>
    </row>
    <row r="455" spans="1:65" s="16" customFormat="1" ht="11.25">
      <c r="B455" s="229"/>
      <c r="C455" s="230"/>
      <c r="D455" s="189" t="s">
        <v>135</v>
      </c>
      <c r="E455" s="231" t="s">
        <v>19</v>
      </c>
      <c r="F455" s="232" t="s">
        <v>521</v>
      </c>
      <c r="G455" s="230"/>
      <c r="H455" s="231" t="s">
        <v>19</v>
      </c>
      <c r="I455" s="233"/>
      <c r="J455" s="230"/>
      <c r="K455" s="230"/>
      <c r="L455" s="234"/>
      <c r="M455" s="235"/>
      <c r="N455" s="236"/>
      <c r="O455" s="236"/>
      <c r="P455" s="236"/>
      <c r="Q455" s="236"/>
      <c r="R455" s="236"/>
      <c r="S455" s="236"/>
      <c r="T455" s="237"/>
      <c r="AT455" s="238" t="s">
        <v>135</v>
      </c>
      <c r="AU455" s="238" t="s">
        <v>77</v>
      </c>
      <c r="AV455" s="16" t="s">
        <v>77</v>
      </c>
      <c r="AW455" s="16" t="s">
        <v>31</v>
      </c>
      <c r="AX455" s="16" t="s">
        <v>69</v>
      </c>
      <c r="AY455" s="238" t="s">
        <v>118</v>
      </c>
    </row>
    <row r="456" spans="1:65" s="16" customFormat="1" ht="11.25">
      <c r="B456" s="229"/>
      <c r="C456" s="230"/>
      <c r="D456" s="189" t="s">
        <v>135</v>
      </c>
      <c r="E456" s="231" t="s">
        <v>19</v>
      </c>
      <c r="F456" s="232" t="s">
        <v>522</v>
      </c>
      <c r="G456" s="230"/>
      <c r="H456" s="231" t="s">
        <v>19</v>
      </c>
      <c r="I456" s="233"/>
      <c r="J456" s="230"/>
      <c r="K456" s="230"/>
      <c r="L456" s="234"/>
      <c r="M456" s="235"/>
      <c r="N456" s="236"/>
      <c r="O456" s="236"/>
      <c r="P456" s="236"/>
      <c r="Q456" s="236"/>
      <c r="R456" s="236"/>
      <c r="S456" s="236"/>
      <c r="T456" s="237"/>
      <c r="AT456" s="238" t="s">
        <v>135</v>
      </c>
      <c r="AU456" s="238" t="s">
        <v>77</v>
      </c>
      <c r="AV456" s="16" t="s">
        <v>77</v>
      </c>
      <c r="AW456" s="16" t="s">
        <v>31</v>
      </c>
      <c r="AX456" s="16" t="s">
        <v>69</v>
      </c>
      <c r="AY456" s="238" t="s">
        <v>118</v>
      </c>
    </row>
    <row r="457" spans="1:65" s="16" customFormat="1" ht="11.25">
      <c r="B457" s="229"/>
      <c r="C457" s="230"/>
      <c r="D457" s="189" t="s">
        <v>135</v>
      </c>
      <c r="E457" s="231" t="s">
        <v>19</v>
      </c>
      <c r="F457" s="232" t="s">
        <v>523</v>
      </c>
      <c r="G457" s="230"/>
      <c r="H457" s="231" t="s">
        <v>19</v>
      </c>
      <c r="I457" s="233"/>
      <c r="J457" s="230"/>
      <c r="K457" s="230"/>
      <c r="L457" s="234"/>
      <c r="M457" s="235"/>
      <c r="N457" s="236"/>
      <c r="O457" s="236"/>
      <c r="P457" s="236"/>
      <c r="Q457" s="236"/>
      <c r="R457" s="236"/>
      <c r="S457" s="236"/>
      <c r="T457" s="237"/>
      <c r="AT457" s="238" t="s">
        <v>135</v>
      </c>
      <c r="AU457" s="238" t="s">
        <v>77</v>
      </c>
      <c r="AV457" s="16" t="s">
        <v>77</v>
      </c>
      <c r="AW457" s="16" t="s">
        <v>31</v>
      </c>
      <c r="AX457" s="16" t="s">
        <v>69</v>
      </c>
      <c r="AY457" s="238" t="s">
        <v>118</v>
      </c>
    </row>
    <row r="458" spans="1:65" s="13" customFormat="1" ht="11.25">
      <c r="B458" s="196"/>
      <c r="C458" s="197"/>
      <c r="D458" s="189" t="s">
        <v>135</v>
      </c>
      <c r="E458" s="198" t="s">
        <v>19</v>
      </c>
      <c r="F458" s="199" t="s">
        <v>524</v>
      </c>
      <c r="G458" s="197"/>
      <c r="H458" s="200">
        <v>150</v>
      </c>
      <c r="I458" s="201"/>
      <c r="J458" s="197"/>
      <c r="K458" s="197"/>
      <c r="L458" s="202"/>
      <c r="M458" s="203"/>
      <c r="N458" s="204"/>
      <c r="O458" s="204"/>
      <c r="P458" s="204"/>
      <c r="Q458" s="204"/>
      <c r="R458" s="204"/>
      <c r="S458" s="204"/>
      <c r="T458" s="205"/>
      <c r="AT458" s="206" t="s">
        <v>135</v>
      </c>
      <c r="AU458" s="206" t="s">
        <v>77</v>
      </c>
      <c r="AV458" s="13" t="s">
        <v>79</v>
      </c>
      <c r="AW458" s="13" t="s">
        <v>31</v>
      </c>
      <c r="AX458" s="13" t="s">
        <v>69</v>
      </c>
      <c r="AY458" s="206" t="s">
        <v>118</v>
      </c>
    </row>
    <row r="459" spans="1:65" s="14" customFormat="1" ht="11.25">
      <c r="B459" s="207"/>
      <c r="C459" s="208"/>
      <c r="D459" s="189" t="s">
        <v>135</v>
      </c>
      <c r="E459" s="209" t="s">
        <v>19</v>
      </c>
      <c r="F459" s="210" t="s">
        <v>137</v>
      </c>
      <c r="G459" s="208"/>
      <c r="H459" s="211">
        <v>150</v>
      </c>
      <c r="I459" s="212"/>
      <c r="J459" s="208"/>
      <c r="K459" s="208"/>
      <c r="L459" s="213"/>
      <c r="M459" s="214"/>
      <c r="N459" s="215"/>
      <c r="O459" s="215"/>
      <c r="P459" s="215"/>
      <c r="Q459" s="215"/>
      <c r="R459" s="215"/>
      <c r="S459" s="215"/>
      <c r="T459" s="216"/>
      <c r="AT459" s="217" t="s">
        <v>135</v>
      </c>
      <c r="AU459" s="217" t="s">
        <v>77</v>
      </c>
      <c r="AV459" s="14" t="s">
        <v>129</v>
      </c>
      <c r="AW459" s="14" t="s">
        <v>31</v>
      </c>
      <c r="AX459" s="14" t="s">
        <v>69</v>
      </c>
      <c r="AY459" s="217" t="s">
        <v>118</v>
      </c>
    </row>
    <row r="460" spans="1:65" s="15" customFormat="1" ht="11.25">
      <c r="B460" s="218"/>
      <c r="C460" s="219"/>
      <c r="D460" s="189" t="s">
        <v>135</v>
      </c>
      <c r="E460" s="220" t="s">
        <v>19</v>
      </c>
      <c r="F460" s="221" t="s">
        <v>160</v>
      </c>
      <c r="G460" s="219"/>
      <c r="H460" s="222">
        <v>150</v>
      </c>
      <c r="I460" s="223"/>
      <c r="J460" s="219"/>
      <c r="K460" s="219"/>
      <c r="L460" s="224"/>
      <c r="M460" s="225"/>
      <c r="N460" s="226"/>
      <c r="O460" s="226"/>
      <c r="P460" s="226"/>
      <c r="Q460" s="226"/>
      <c r="R460" s="226"/>
      <c r="S460" s="226"/>
      <c r="T460" s="227"/>
      <c r="AT460" s="228" t="s">
        <v>135</v>
      </c>
      <c r="AU460" s="228" t="s">
        <v>77</v>
      </c>
      <c r="AV460" s="15" t="s">
        <v>128</v>
      </c>
      <c r="AW460" s="15" t="s">
        <v>31</v>
      </c>
      <c r="AX460" s="15" t="s">
        <v>77</v>
      </c>
      <c r="AY460" s="228" t="s">
        <v>118</v>
      </c>
    </row>
    <row r="461" spans="1:65" s="2" customFormat="1" ht="16.5" customHeight="1">
      <c r="A461" s="37"/>
      <c r="B461" s="38"/>
      <c r="C461" s="239" t="s">
        <v>525</v>
      </c>
      <c r="D461" s="239" t="s">
        <v>210</v>
      </c>
      <c r="E461" s="240" t="s">
        <v>526</v>
      </c>
      <c r="F461" s="241" t="s">
        <v>527</v>
      </c>
      <c r="G461" s="242" t="s">
        <v>188</v>
      </c>
      <c r="H461" s="243">
        <v>1</v>
      </c>
      <c r="I461" s="244"/>
      <c r="J461" s="245">
        <f>ROUND(I461*H461,2)</f>
        <v>0</v>
      </c>
      <c r="K461" s="241" t="s">
        <v>189</v>
      </c>
      <c r="L461" s="246"/>
      <c r="M461" s="247" t="s">
        <v>19</v>
      </c>
      <c r="N461" s="248" t="s">
        <v>40</v>
      </c>
      <c r="O461" s="67"/>
      <c r="P461" s="185">
        <f>O461*H461</f>
        <v>0</v>
      </c>
      <c r="Q461" s="185">
        <v>0</v>
      </c>
      <c r="R461" s="185">
        <f>Q461*H461</f>
        <v>0</v>
      </c>
      <c r="S461" s="185">
        <v>0</v>
      </c>
      <c r="T461" s="186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187" t="s">
        <v>515</v>
      </c>
      <c r="AT461" s="187" t="s">
        <v>210</v>
      </c>
      <c r="AU461" s="187" t="s">
        <v>77</v>
      </c>
      <c r="AY461" s="20" t="s">
        <v>118</v>
      </c>
      <c r="BE461" s="188">
        <f>IF(N461="základní",J461,0)</f>
        <v>0</v>
      </c>
      <c r="BF461" s="188">
        <f>IF(N461="snížená",J461,0)</f>
        <v>0</v>
      </c>
      <c r="BG461" s="188">
        <f>IF(N461="zákl. přenesená",J461,0)</f>
        <v>0</v>
      </c>
      <c r="BH461" s="188">
        <f>IF(N461="sníž. přenesená",J461,0)</f>
        <v>0</v>
      </c>
      <c r="BI461" s="188">
        <f>IF(N461="nulová",J461,0)</f>
        <v>0</v>
      </c>
      <c r="BJ461" s="20" t="s">
        <v>77</v>
      </c>
      <c r="BK461" s="188">
        <f>ROUND(I461*H461,2)</f>
        <v>0</v>
      </c>
      <c r="BL461" s="20" t="s">
        <v>515</v>
      </c>
      <c r="BM461" s="187" t="s">
        <v>528</v>
      </c>
    </row>
    <row r="462" spans="1:65" s="2" customFormat="1" ht="11.25">
      <c r="A462" s="37"/>
      <c r="B462" s="38"/>
      <c r="C462" s="39"/>
      <c r="D462" s="189" t="s">
        <v>131</v>
      </c>
      <c r="E462" s="39"/>
      <c r="F462" s="190" t="s">
        <v>527</v>
      </c>
      <c r="G462" s="39"/>
      <c r="H462" s="39"/>
      <c r="I462" s="191"/>
      <c r="J462" s="39"/>
      <c r="K462" s="39"/>
      <c r="L462" s="42"/>
      <c r="M462" s="192"/>
      <c r="N462" s="193"/>
      <c r="O462" s="67"/>
      <c r="P462" s="67"/>
      <c r="Q462" s="67"/>
      <c r="R462" s="67"/>
      <c r="S462" s="67"/>
      <c r="T462" s="68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T462" s="20" t="s">
        <v>131</v>
      </c>
      <c r="AU462" s="20" t="s">
        <v>77</v>
      </c>
    </row>
    <row r="463" spans="1:65" s="13" customFormat="1" ht="11.25">
      <c r="B463" s="196"/>
      <c r="C463" s="197"/>
      <c r="D463" s="189" t="s">
        <v>135</v>
      </c>
      <c r="E463" s="198" t="s">
        <v>19</v>
      </c>
      <c r="F463" s="199" t="s">
        <v>529</v>
      </c>
      <c r="G463" s="197"/>
      <c r="H463" s="200">
        <v>1</v>
      </c>
      <c r="I463" s="201"/>
      <c r="J463" s="197"/>
      <c r="K463" s="197"/>
      <c r="L463" s="202"/>
      <c r="M463" s="203"/>
      <c r="N463" s="204"/>
      <c r="O463" s="204"/>
      <c r="P463" s="204"/>
      <c r="Q463" s="204"/>
      <c r="R463" s="204"/>
      <c r="S463" s="204"/>
      <c r="T463" s="205"/>
      <c r="AT463" s="206" t="s">
        <v>135</v>
      </c>
      <c r="AU463" s="206" t="s">
        <v>77</v>
      </c>
      <c r="AV463" s="13" t="s">
        <v>79</v>
      </c>
      <c r="AW463" s="13" t="s">
        <v>31</v>
      </c>
      <c r="AX463" s="13" t="s">
        <v>69</v>
      </c>
      <c r="AY463" s="206" t="s">
        <v>118</v>
      </c>
    </row>
    <row r="464" spans="1:65" s="14" customFormat="1" ht="11.25">
      <c r="B464" s="207"/>
      <c r="C464" s="208"/>
      <c r="D464" s="189" t="s">
        <v>135</v>
      </c>
      <c r="E464" s="209" t="s">
        <v>19</v>
      </c>
      <c r="F464" s="210" t="s">
        <v>137</v>
      </c>
      <c r="G464" s="208"/>
      <c r="H464" s="211">
        <v>1</v>
      </c>
      <c r="I464" s="212"/>
      <c r="J464" s="208"/>
      <c r="K464" s="208"/>
      <c r="L464" s="213"/>
      <c r="M464" s="214"/>
      <c r="N464" s="215"/>
      <c r="O464" s="215"/>
      <c r="P464" s="215"/>
      <c r="Q464" s="215"/>
      <c r="R464" s="215"/>
      <c r="S464" s="215"/>
      <c r="T464" s="216"/>
      <c r="AT464" s="217" t="s">
        <v>135</v>
      </c>
      <c r="AU464" s="217" t="s">
        <v>77</v>
      </c>
      <c r="AV464" s="14" t="s">
        <v>129</v>
      </c>
      <c r="AW464" s="14" t="s">
        <v>31</v>
      </c>
      <c r="AX464" s="14" t="s">
        <v>77</v>
      </c>
      <c r="AY464" s="217" t="s">
        <v>118</v>
      </c>
    </row>
    <row r="465" spans="1:65" s="2" customFormat="1" ht="16.5" customHeight="1">
      <c r="A465" s="37"/>
      <c r="B465" s="38"/>
      <c r="C465" s="239" t="s">
        <v>530</v>
      </c>
      <c r="D465" s="239" t="s">
        <v>210</v>
      </c>
      <c r="E465" s="240" t="s">
        <v>531</v>
      </c>
      <c r="F465" s="241" t="s">
        <v>532</v>
      </c>
      <c r="G465" s="242" t="s">
        <v>188</v>
      </c>
      <c r="H465" s="243">
        <v>1</v>
      </c>
      <c r="I465" s="244"/>
      <c r="J465" s="245">
        <f>ROUND(I465*H465,2)</f>
        <v>0</v>
      </c>
      <c r="K465" s="241" t="s">
        <v>189</v>
      </c>
      <c r="L465" s="246"/>
      <c r="M465" s="247" t="s">
        <v>19</v>
      </c>
      <c r="N465" s="248" t="s">
        <v>40</v>
      </c>
      <c r="O465" s="67"/>
      <c r="P465" s="185">
        <f>O465*H465</f>
        <v>0</v>
      </c>
      <c r="Q465" s="185">
        <v>0</v>
      </c>
      <c r="R465" s="185">
        <f>Q465*H465</f>
        <v>0</v>
      </c>
      <c r="S465" s="185">
        <v>0</v>
      </c>
      <c r="T465" s="186">
        <f>S465*H465</f>
        <v>0</v>
      </c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R465" s="187" t="s">
        <v>515</v>
      </c>
      <c r="AT465" s="187" t="s">
        <v>210</v>
      </c>
      <c r="AU465" s="187" t="s">
        <v>77</v>
      </c>
      <c r="AY465" s="20" t="s">
        <v>118</v>
      </c>
      <c r="BE465" s="188">
        <f>IF(N465="základní",J465,0)</f>
        <v>0</v>
      </c>
      <c r="BF465" s="188">
        <f>IF(N465="snížená",J465,0)</f>
        <v>0</v>
      </c>
      <c r="BG465" s="188">
        <f>IF(N465="zákl. přenesená",J465,0)</f>
        <v>0</v>
      </c>
      <c r="BH465" s="188">
        <f>IF(N465="sníž. přenesená",J465,0)</f>
        <v>0</v>
      </c>
      <c r="BI465" s="188">
        <f>IF(N465="nulová",J465,0)</f>
        <v>0</v>
      </c>
      <c r="BJ465" s="20" t="s">
        <v>77</v>
      </c>
      <c r="BK465" s="188">
        <f>ROUND(I465*H465,2)</f>
        <v>0</v>
      </c>
      <c r="BL465" s="20" t="s">
        <v>515</v>
      </c>
      <c r="BM465" s="187" t="s">
        <v>533</v>
      </c>
    </row>
    <row r="466" spans="1:65" s="2" customFormat="1" ht="11.25">
      <c r="A466" s="37"/>
      <c r="B466" s="38"/>
      <c r="C466" s="39"/>
      <c r="D466" s="189" t="s">
        <v>131</v>
      </c>
      <c r="E466" s="39"/>
      <c r="F466" s="190" t="s">
        <v>532</v>
      </c>
      <c r="G466" s="39"/>
      <c r="H466" s="39"/>
      <c r="I466" s="191"/>
      <c r="J466" s="39"/>
      <c r="K466" s="39"/>
      <c r="L466" s="42"/>
      <c r="M466" s="192"/>
      <c r="N466" s="193"/>
      <c r="O466" s="67"/>
      <c r="P466" s="67"/>
      <c r="Q466" s="67"/>
      <c r="R466" s="67"/>
      <c r="S466" s="67"/>
      <c r="T466" s="68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T466" s="20" t="s">
        <v>131</v>
      </c>
      <c r="AU466" s="20" t="s">
        <v>77</v>
      </c>
    </row>
    <row r="467" spans="1:65" s="13" customFormat="1" ht="11.25">
      <c r="B467" s="196"/>
      <c r="C467" s="197"/>
      <c r="D467" s="189" t="s">
        <v>135</v>
      </c>
      <c r="E467" s="198" t="s">
        <v>19</v>
      </c>
      <c r="F467" s="199" t="s">
        <v>534</v>
      </c>
      <c r="G467" s="197"/>
      <c r="H467" s="200">
        <v>1</v>
      </c>
      <c r="I467" s="201"/>
      <c r="J467" s="197"/>
      <c r="K467" s="197"/>
      <c r="L467" s="202"/>
      <c r="M467" s="203"/>
      <c r="N467" s="204"/>
      <c r="O467" s="204"/>
      <c r="P467" s="204"/>
      <c r="Q467" s="204"/>
      <c r="R467" s="204"/>
      <c r="S467" s="204"/>
      <c r="T467" s="205"/>
      <c r="AT467" s="206" t="s">
        <v>135</v>
      </c>
      <c r="AU467" s="206" t="s">
        <v>77</v>
      </c>
      <c r="AV467" s="13" t="s">
        <v>79</v>
      </c>
      <c r="AW467" s="13" t="s">
        <v>31</v>
      </c>
      <c r="AX467" s="13" t="s">
        <v>69</v>
      </c>
      <c r="AY467" s="206" t="s">
        <v>118</v>
      </c>
    </row>
    <row r="468" spans="1:65" s="14" customFormat="1" ht="11.25">
      <c r="B468" s="207"/>
      <c r="C468" s="208"/>
      <c r="D468" s="189" t="s">
        <v>135</v>
      </c>
      <c r="E468" s="209" t="s">
        <v>19</v>
      </c>
      <c r="F468" s="210" t="s">
        <v>137</v>
      </c>
      <c r="G468" s="208"/>
      <c r="H468" s="211">
        <v>1</v>
      </c>
      <c r="I468" s="212"/>
      <c r="J468" s="208"/>
      <c r="K468" s="208"/>
      <c r="L468" s="213"/>
      <c r="M468" s="214"/>
      <c r="N468" s="215"/>
      <c r="O468" s="215"/>
      <c r="P468" s="215"/>
      <c r="Q468" s="215"/>
      <c r="R468" s="215"/>
      <c r="S468" s="215"/>
      <c r="T468" s="216"/>
      <c r="AT468" s="217" t="s">
        <v>135</v>
      </c>
      <c r="AU468" s="217" t="s">
        <v>77</v>
      </c>
      <c r="AV468" s="14" t="s">
        <v>129</v>
      </c>
      <c r="AW468" s="14" t="s">
        <v>31</v>
      </c>
      <c r="AX468" s="14" t="s">
        <v>77</v>
      </c>
      <c r="AY468" s="217" t="s">
        <v>118</v>
      </c>
    </row>
    <row r="469" spans="1:65" s="2" customFormat="1" ht="16.5" customHeight="1">
      <c r="A469" s="37"/>
      <c r="B469" s="38"/>
      <c r="C469" s="176" t="s">
        <v>535</v>
      </c>
      <c r="D469" s="176" t="s">
        <v>123</v>
      </c>
      <c r="E469" s="177" t="s">
        <v>536</v>
      </c>
      <c r="F469" s="178" t="s">
        <v>537</v>
      </c>
      <c r="G469" s="179" t="s">
        <v>514</v>
      </c>
      <c r="H469" s="180">
        <v>75</v>
      </c>
      <c r="I469" s="181"/>
      <c r="J469" s="182">
        <f>ROUND(I469*H469,2)</f>
        <v>0</v>
      </c>
      <c r="K469" s="178" t="s">
        <v>127</v>
      </c>
      <c r="L469" s="42"/>
      <c r="M469" s="183" t="s">
        <v>19</v>
      </c>
      <c r="N469" s="184" t="s">
        <v>40</v>
      </c>
      <c r="O469" s="67"/>
      <c r="P469" s="185">
        <f>O469*H469</f>
        <v>0</v>
      </c>
      <c r="Q469" s="185">
        <v>0</v>
      </c>
      <c r="R469" s="185">
        <f>Q469*H469</f>
        <v>0</v>
      </c>
      <c r="S469" s="185">
        <v>0</v>
      </c>
      <c r="T469" s="186">
        <f>S469*H469</f>
        <v>0</v>
      </c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R469" s="187" t="s">
        <v>515</v>
      </c>
      <c r="AT469" s="187" t="s">
        <v>123</v>
      </c>
      <c r="AU469" s="187" t="s">
        <v>77</v>
      </c>
      <c r="AY469" s="20" t="s">
        <v>118</v>
      </c>
      <c r="BE469" s="188">
        <f>IF(N469="základní",J469,0)</f>
        <v>0</v>
      </c>
      <c r="BF469" s="188">
        <f>IF(N469="snížená",J469,0)</f>
        <v>0</v>
      </c>
      <c r="BG469" s="188">
        <f>IF(N469="zákl. přenesená",J469,0)</f>
        <v>0</v>
      </c>
      <c r="BH469" s="188">
        <f>IF(N469="sníž. přenesená",J469,0)</f>
        <v>0</v>
      </c>
      <c r="BI469" s="188">
        <f>IF(N469="nulová",J469,0)</f>
        <v>0</v>
      </c>
      <c r="BJ469" s="20" t="s">
        <v>77</v>
      </c>
      <c r="BK469" s="188">
        <f>ROUND(I469*H469,2)</f>
        <v>0</v>
      </c>
      <c r="BL469" s="20" t="s">
        <v>515</v>
      </c>
      <c r="BM469" s="187" t="s">
        <v>538</v>
      </c>
    </row>
    <row r="470" spans="1:65" s="2" customFormat="1" ht="11.25">
      <c r="A470" s="37"/>
      <c r="B470" s="38"/>
      <c r="C470" s="39"/>
      <c r="D470" s="189" t="s">
        <v>131</v>
      </c>
      <c r="E470" s="39"/>
      <c r="F470" s="190" t="s">
        <v>539</v>
      </c>
      <c r="G470" s="39"/>
      <c r="H470" s="39"/>
      <c r="I470" s="191"/>
      <c r="J470" s="39"/>
      <c r="K470" s="39"/>
      <c r="L470" s="42"/>
      <c r="M470" s="192"/>
      <c r="N470" s="193"/>
      <c r="O470" s="67"/>
      <c r="P470" s="67"/>
      <c r="Q470" s="67"/>
      <c r="R470" s="67"/>
      <c r="S470" s="67"/>
      <c r="T470" s="68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T470" s="20" t="s">
        <v>131</v>
      </c>
      <c r="AU470" s="20" t="s">
        <v>77</v>
      </c>
    </row>
    <row r="471" spans="1:65" s="2" customFormat="1" ht="11.25">
      <c r="A471" s="37"/>
      <c r="B471" s="38"/>
      <c r="C471" s="39"/>
      <c r="D471" s="194" t="s">
        <v>133</v>
      </c>
      <c r="E471" s="39"/>
      <c r="F471" s="195" t="s">
        <v>540</v>
      </c>
      <c r="G471" s="39"/>
      <c r="H471" s="39"/>
      <c r="I471" s="191"/>
      <c r="J471" s="39"/>
      <c r="K471" s="39"/>
      <c r="L471" s="42"/>
      <c r="M471" s="192"/>
      <c r="N471" s="193"/>
      <c r="O471" s="67"/>
      <c r="P471" s="67"/>
      <c r="Q471" s="67"/>
      <c r="R471" s="67"/>
      <c r="S471" s="67"/>
      <c r="T471" s="68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T471" s="20" t="s">
        <v>133</v>
      </c>
      <c r="AU471" s="20" t="s">
        <v>77</v>
      </c>
    </row>
    <row r="472" spans="1:65" s="16" customFormat="1" ht="11.25">
      <c r="B472" s="229"/>
      <c r="C472" s="230"/>
      <c r="D472" s="189" t="s">
        <v>135</v>
      </c>
      <c r="E472" s="231" t="s">
        <v>19</v>
      </c>
      <c r="F472" s="232" t="s">
        <v>519</v>
      </c>
      <c r="G472" s="230"/>
      <c r="H472" s="231" t="s">
        <v>19</v>
      </c>
      <c r="I472" s="233"/>
      <c r="J472" s="230"/>
      <c r="K472" s="230"/>
      <c r="L472" s="234"/>
      <c r="M472" s="235"/>
      <c r="N472" s="236"/>
      <c r="O472" s="236"/>
      <c r="P472" s="236"/>
      <c r="Q472" s="236"/>
      <c r="R472" s="236"/>
      <c r="S472" s="236"/>
      <c r="T472" s="237"/>
      <c r="AT472" s="238" t="s">
        <v>135</v>
      </c>
      <c r="AU472" s="238" t="s">
        <v>77</v>
      </c>
      <c r="AV472" s="16" t="s">
        <v>77</v>
      </c>
      <c r="AW472" s="16" t="s">
        <v>31</v>
      </c>
      <c r="AX472" s="16" t="s">
        <v>69</v>
      </c>
      <c r="AY472" s="238" t="s">
        <v>118</v>
      </c>
    </row>
    <row r="473" spans="1:65" s="16" customFormat="1" ht="11.25">
      <c r="B473" s="229"/>
      <c r="C473" s="230"/>
      <c r="D473" s="189" t="s">
        <v>135</v>
      </c>
      <c r="E473" s="231" t="s">
        <v>19</v>
      </c>
      <c r="F473" s="232" t="s">
        <v>541</v>
      </c>
      <c r="G473" s="230"/>
      <c r="H473" s="231" t="s">
        <v>19</v>
      </c>
      <c r="I473" s="233"/>
      <c r="J473" s="230"/>
      <c r="K473" s="230"/>
      <c r="L473" s="234"/>
      <c r="M473" s="235"/>
      <c r="N473" s="236"/>
      <c r="O473" s="236"/>
      <c r="P473" s="236"/>
      <c r="Q473" s="236"/>
      <c r="R473" s="236"/>
      <c r="S473" s="236"/>
      <c r="T473" s="237"/>
      <c r="AT473" s="238" t="s">
        <v>135</v>
      </c>
      <c r="AU473" s="238" t="s">
        <v>77</v>
      </c>
      <c r="AV473" s="16" t="s">
        <v>77</v>
      </c>
      <c r="AW473" s="16" t="s">
        <v>31</v>
      </c>
      <c r="AX473" s="16" t="s">
        <v>69</v>
      </c>
      <c r="AY473" s="238" t="s">
        <v>118</v>
      </c>
    </row>
    <row r="474" spans="1:65" s="16" customFormat="1" ht="11.25">
      <c r="B474" s="229"/>
      <c r="C474" s="230"/>
      <c r="D474" s="189" t="s">
        <v>135</v>
      </c>
      <c r="E474" s="231" t="s">
        <v>19</v>
      </c>
      <c r="F474" s="232" t="s">
        <v>542</v>
      </c>
      <c r="G474" s="230"/>
      <c r="H474" s="231" t="s">
        <v>19</v>
      </c>
      <c r="I474" s="233"/>
      <c r="J474" s="230"/>
      <c r="K474" s="230"/>
      <c r="L474" s="234"/>
      <c r="M474" s="235"/>
      <c r="N474" s="236"/>
      <c r="O474" s="236"/>
      <c r="P474" s="236"/>
      <c r="Q474" s="236"/>
      <c r="R474" s="236"/>
      <c r="S474" s="236"/>
      <c r="T474" s="237"/>
      <c r="AT474" s="238" t="s">
        <v>135</v>
      </c>
      <c r="AU474" s="238" t="s">
        <v>77</v>
      </c>
      <c r="AV474" s="16" t="s">
        <v>77</v>
      </c>
      <c r="AW474" s="16" t="s">
        <v>31</v>
      </c>
      <c r="AX474" s="16" t="s">
        <v>69</v>
      </c>
      <c r="AY474" s="238" t="s">
        <v>118</v>
      </c>
    </row>
    <row r="475" spans="1:65" s="16" customFormat="1" ht="11.25">
      <c r="B475" s="229"/>
      <c r="C475" s="230"/>
      <c r="D475" s="189" t="s">
        <v>135</v>
      </c>
      <c r="E475" s="231" t="s">
        <v>19</v>
      </c>
      <c r="F475" s="232" t="s">
        <v>543</v>
      </c>
      <c r="G475" s="230"/>
      <c r="H475" s="231" t="s">
        <v>19</v>
      </c>
      <c r="I475" s="233"/>
      <c r="J475" s="230"/>
      <c r="K475" s="230"/>
      <c r="L475" s="234"/>
      <c r="M475" s="235"/>
      <c r="N475" s="236"/>
      <c r="O475" s="236"/>
      <c r="P475" s="236"/>
      <c r="Q475" s="236"/>
      <c r="R475" s="236"/>
      <c r="S475" s="236"/>
      <c r="T475" s="237"/>
      <c r="AT475" s="238" t="s">
        <v>135</v>
      </c>
      <c r="AU475" s="238" t="s">
        <v>77</v>
      </c>
      <c r="AV475" s="16" t="s">
        <v>77</v>
      </c>
      <c r="AW475" s="16" t="s">
        <v>31</v>
      </c>
      <c r="AX475" s="16" t="s">
        <v>69</v>
      </c>
      <c r="AY475" s="238" t="s">
        <v>118</v>
      </c>
    </row>
    <row r="476" spans="1:65" s="13" customFormat="1" ht="11.25">
      <c r="B476" s="196"/>
      <c r="C476" s="197"/>
      <c r="D476" s="189" t="s">
        <v>135</v>
      </c>
      <c r="E476" s="198" t="s">
        <v>19</v>
      </c>
      <c r="F476" s="199" t="s">
        <v>544</v>
      </c>
      <c r="G476" s="197"/>
      <c r="H476" s="200">
        <v>75</v>
      </c>
      <c r="I476" s="201"/>
      <c r="J476" s="197"/>
      <c r="K476" s="197"/>
      <c r="L476" s="202"/>
      <c r="M476" s="203"/>
      <c r="N476" s="204"/>
      <c r="O476" s="204"/>
      <c r="P476" s="204"/>
      <c r="Q476" s="204"/>
      <c r="R476" s="204"/>
      <c r="S476" s="204"/>
      <c r="T476" s="205"/>
      <c r="AT476" s="206" t="s">
        <v>135</v>
      </c>
      <c r="AU476" s="206" t="s">
        <v>77</v>
      </c>
      <c r="AV476" s="13" t="s">
        <v>79</v>
      </c>
      <c r="AW476" s="13" t="s">
        <v>31</v>
      </c>
      <c r="AX476" s="13" t="s">
        <v>69</v>
      </c>
      <c r="AY476" s="206" t="s">
        <v>118</v>
      </c>
    </row>
    <row r="477" spans="1:65" s="14" customFormat="1" ht="11.25">
      <c r="B477" s="207"/>
      <c r="C477" s="208"/>
      <c r="D477" s="189" t="s">
        <v>135</v>
      </c>
      <c r="E477" s="209" t="s">
        <v>19</v>
      </c>
      <c r="F477" s="210" t="s">
        <v>137</v>
      </c>
      <c r="G477" s="208"/>
      <c r="H477" s="211">
        <v>75</v>
      </c>
      <c r="I477" s="212"/>
      <c r="J477" s="208"/>
      <c r="K477" s="208"/>
      <c r="L477" s="213"/>
      <c r="M477" s="214"/>
      <c r="N477" s="215"/>
      <c r="O477" s="215"/>
      <c r="P477" s="215"/>
      <c r="Q477" s="215"/>
      <c r="R477" s="215"/>
      <c r="S477" s="215"/>
      <c r="T477" s="216"/>
      <c r="AT477" s="217" t="s">
        <v>135</v>
      </c>
      <c r="AU477" s="217" t="s">
        <v>77</v>
      </c>
      <c r="AV477" s="14" t="s">
        <v>129</v>
      </c>
      <c r="AW477" s="14" t="s">
        <v>31</v>
      </c>
      <c r="AX477" s="14" t="s">
        <v>77</v>
      </c>
      <c r="AY477" s="217" t="s">
        <v>118</v>
      </c>
    </row>
    <row r="478" spans="1:65" s="2" customFormat="1" ht="16.5" customHeight="1">
      <c r="A478" s="37"/>
      <c r="B478" s="38"/>
      <c r="C478" s="239" t="s">
        <v>545</v>
      </c>
      <c r="D478" s="239" t="s">
        <v>210</v>
      </c>
      <c r="E478" s="240" t="s">
        <v>546</v>
      </c>
      <c r="F478" s="241" t="s">
        <v>547</v>
      </c>
      <c r="G478" s="242" t="s">
        <v>188</v>
      </c>
      <c r="H478" s="243">
        <v>1</v>
      </c>
      <c r="I478" s="244"/>
      <c r="J478" s="245">
        <f>ROUND(I478*H478,2)</f>
        <v>0</v>
      </c>
      <c r="K478" s="241" t="s">
        <v>189</v>
      </c>
      <c r="L478" s="246"/>
      <c r="M478" s="247" t="s">
        <v>19</v>
      </c>
      <c r="N478" s="248" t="s">
        <v>40</v>
      </c>
      <c r="O478" s="67"/>
      <c r="P478" s="185">
        <f>O478*H478</f>
        <v>0</v>
      </c>
      <c r="Q478" s="185">
        <v>0</v>
      </c>
      <c r="R478" s="185">
        <f>Q478*H478</f>
        <v>0</v>
      </c>
      <c r="S478" s="185">
        <v>0</v>
      </c>
      <c r="T478" s="186">
        <f>S478*H478</f>
        <v>0</v>
      </c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R478" s="187" t="s">
        <v>515</v>
      </c>
      <c r="AT478" s="187" t="s">
        <v>210</v>
      </c>
      <c r="AU478" s="187" t="s">
        <v>77</v>
      </c>
      <c r="AY478" s="20" t="s">
        <v>118</v>
      </c>
      <c r="BE478" s="188">
        <f>IF(N478="základní",J478,0)</f>
        <v>0</v>
      </c>
      <c r="BF478" s="188">
        <f>IF(N478="snížená",J478,0)</f>
        <v>0</v>
      </c>
      <c r="BG478" s="188">
        <f>IF(N478="zákl. přenesená",J478,0)</f>
        <v>0</v>
      </c>
      <c r="BH478" s="188">
        <f>IF(N478="sníž. přenesená",J478,0)</f>
        <v>0</v>
      </c>
      <c r="BI478" s="188">
        <f>IF(N478="nulová",J478,0)</f>
        <v>0</v>
      </c>
      <c r="BJ478" s="20" t="s">
        <v>77</v>
      </c>
      <c r="BK478" s="188">
        <f>ROUND(I478*H478,2)</f>
        <v>0</v>
      </c>
      <c r="BL478" s="20" t="s">
        <v>515</v>
      </c>
      <c r="BM478" s="187" t="s">
        <v>548</v>
      </c>
    </row>
    <row r="479" spans="1:65" s="2" customFormat="1" ht="11.25">
      <c r="A479" s="37"/>
      <c r="B479" s="38"/>
      <c r="C479" s="39"/>
      <c r="D479" s="189" t="s">
        <v>131</v>
      </c>
      <c r="E479" s="39"/>
      <c r="F479" s="190" t="s">
        <v>547</v>
      </c>
      <c r="G479" s="39"/>
      <c r="H479" s="39"/>
      <c r="I479" s="191"/>
      <c r="J479" s="39"/>
      <c r="K479" s="39"/>
      <c r="L479" s="42"/>
      <c r="M479" s="192"/>
      <c r="N479" s="193"/>
      <c r="O479" s="67"/>
      <c r="P479" s="67"/>
      <c r="Q479" s="67"/>
      <c r="R479" s="67"/>
      <c r="S479" s="67"/>
      <c r="T479" s="68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T479" s="20" t="s">
        <v>131</v>
      </c>
      <c r="AU479" s="20" t="s">
        <v>77</v>
      </c>
    </row>
    <row r="480" spans="1:65" s="13" customFormat="1" ht="11.25">
      <c r="B480" s="196"/>
      <c r="C480" s="197"/>
      <c r="D480" s="189" t="s">
        <v>135</v>
      </c>
      <c r="E480" s="198" t="s">
        <v>19</v>
      </c>
      <c r="F480" s="199" t="s">
        <v>549</v>
      </c>
      <c r="G480" s="197"/>
      <c r="H480" s="200">
        <v>1</v>
      </c>
      <c r="I480" s="201"/>
      <c r="J480" s="197"/>
      <c r="K480" s="197"/>
      <c r="L480" s="202"/>
      <c r="M480" s="203"/>
      <c r="N480" s="204"/>
      <c r="O480" s="204"/>
      <c r="P480" s="204"/>
      <c r="Q480" s="204"/>
      <c r="R480" s="204"/>
      <c r="S480" s="204"/>
      <c r="T480" s="205"/>
      <c r="AT480" s="206" t="s">
        <v>135</v>
      </c>
      <c r="AU480" s="206" t="s">
        <v>77</v>
      </c>
      <c r="AV480" s="13" t="s">
        <v>79</v>
      </c>
      <c r="AW480" s="13" t="s">
        <v>31</v>
      </c>
      <c r="AX480" s="13" t="s">
        <v>69</v>
      </c>
      <c r="AY480" s="206" t="s">
        <v>118</v>
      </c>
    </row>
    <row r="481" spans="1:65" s="14" customFormat="1" ht="11.25">
      <c r="B481" s="207"/>
      <c r="C481" s="208"/>
      <c r="D481" s="189" t="s">
        <v>135</v>
      </c>
      <c r="E481" s="209" t="s">
        <v>19</v>
      </c>
      <c r="F481" s="210" t="s">
        <v>137</v>
      </c>
      <c r="G481" s="208"/>
      <c r="H481" s="211">
        <v>1</v>
      </c>
      <c r="I481" s="212"/>
      <c r="J481" s="208"/>
      <c r="K481" s="208"/>
      <c r="L481" s="213"/>
      <c r="M481" s="214"/>
      <c r="N481" s="215"/>
      <c r="O481" s="215"/>
      <c r="P481" s="215"/>
      <c r="Q481" s="215"/>
      <c r="R481" s="215"/>
      <c r="S481" s="215"/>
      <c r="T481" s="216"/>
      <c r="AT481" s="217" t="s">
        <v>135</v>
      </c>
      <c r="AU481" s="217" t="s">
        <v>77</v>
      </c>
      <c r="AV481" s="14" t="s">
        <v>129</v>
      </c>
      <c r="AW481" s="14" t="s">
        <v>31</v>
      </c>
      <c r="AX481" s="14" t="s">
        <v>77</v>
      </c>
      <c r="AY481" s="217" t="s">
        <v>118</v>
      </c>
    </row>
    <row r="482" spans="1:65" s="2" customFormat="1" ht="16.5" customHeight="1">
      <c r="A482" s="37"/>
      <c r="B482" s="38"/>
      <c r="C482" s="176" t="s">
        <v>550</v>
      </c>
      <c r="D482" s="176" t="s">
        <v>123</v>
      </c>
      <c r="E482" s="177" t="s">
        <v>551</v>
      </c>
      <c r="F482" s="178" t="s">
        <v>552</v>
      </c>
      <c r="G482" s="179" t="s">
        <v>514</v>
      </c>
      <c r="H482" s="180">
        <v>75</v>
      </c>
      <c r="I482" s="181"/>
      <c r="J482" s="182">
        <f>ROUND(I482*H482,2)</f>
        <v>0</v>
      </c>
      <c r="K482" s="178" t="s">
        <v>127</v>
      </c>
      <c r="L482" s="42"/>
      <c r="M482" s="183" t="s">
        <v>19</v>
      </c>
      <c r="N482" s="184" t="s">
        <v>40</v>
      </c>
      <c r="O482" s="67"/>
      <c r="P482" s="185">
        <f>O482*H482</f>
        <v>0</v>
      </c>
      <c r="Q482" s="185">
        <v>0</v>
      </c>
      <c r="R482" s="185">
        <f>Q482*H482</f>
        <v>0</v>
      </c>
      <c r="S482" s="185">
        <v>0</v>
      </c>
      <c r="T482" s="186">
        <f>S482*H482</f>
        <v>0</v>
      </c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R482" s="187" t="s">
        <v>515</v>
      </c>
      <c r="AT482" s="187" t="s">
        <v>123</v>
      </c>
      <c r="AU482" s="187" t="s">
        <v>77</v>
      </c>
      <c r="AY482" s="20" t="s">
        <v>118</v>
      </c>
      <c r="BE482" s="188">
        <f>IF(N482="základní",J482,0)</f>
        <v>0</v>
      </c>
      <c r="BF482" s="188">
        <f>IF(N482="snížená",J482,0)</f>
        <v>0</v>
      </c>
      <c r="BG482" s="188">
        <f>IF(N482="zákl. přenesená",J482,0)</f>
        <v>0</v>
      </c>
      <c r="BH482" s="188">
        <f>IF(N482="sníž. přenesená",J482,0)</f>
        <v>0</v>
      </c>
      <c r="BI482" s="188">
        <f>IF(N482="nulová",J482,0)</f>
        <v>0</v>
      </c>
      <c r="BJ482" s="20" t="s">
        <v>77</v>
      </c>
      <c r="BK482" s="188">
        <f>ROUND(I482*H482,2)</f>
        <v>0</v>
      </c>
      <c r="BL482" s="20" t="s">
        <v>515</v>
      </c>
      <c r="BM482" s="187" t="s">
        <v>553</v>
      </c>
    </row>
    <row r="483" spans="1:65" s="2" customFormat="1" ht="11.25">
      <c r="A483" s="37"/>
      <c r="B483" s="38"/>
      <c r="C483" s="39"/>
      <c r="D483" s="189" t="s">
        <v>131</v>
      </c>
      <c r="E483" s="39"/>
      <c r="F483" s="190" t="s">
        <v>554</v>
      </c>
      <c r="G483" s="39"/>
      <c r="H483" s="39"/>
      <c r="I483" s="191"/>
      <c r="J483" s="39"/>
      <c r="K483" s="39"/>
      <c r="L483" s="42"/>
      <c r="M483" s="192"/>
      <c r="N483" s="193"/>
      <c r="O483" s="67"/>
      <c r="P483" s="67"/>
      <c r="Q483" s="67"/>
      <c r="R483" s="67"/>
      <c r="S483" s="67"/>
      <c r="T483" s="68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T483" s="20" t="s">
        <v>131</v>
      </c>
      <c r="AU483" s="20" t="s">
        <v>77</v>
      </c>
    </row>
    <row r="484" spans="1:65" s="2" customFormat="1" ht="11.25">
      <c r="A484" s="37"/>
      <c r="B484" s="38"/>
      <c r="C484" s="39"/>
      <c r="D484" s="194" t="s">
        <v>133</v>
      </c>
      <c r="E484" s="39"/>
      <c r="F484" s="195" t="s">
        <v>555</v>
      </c>
      <c r="G484" s="39"/>
      <c r="H484" s="39"/>
      <c r="I484" s="191"/>
      <c r="J484" s="39"/>
      <c r="K484" s="39"/>
      <c r="L484" s="42"/>
      <c r="M484" s="192"/>
      <c r="N484" s="193"/>
      <c r="O484" s="67"/>
      <c r="P484" s="67"/>
      <c r="Q484" s="67"/>
      <c r="R484" s="67"/>
      <c r="S484" s="67"/>
      <c r="T484" s="68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T484" s="20" t="s">
        <v>133</v>
      </c>
      <c r="AU484" s="20" t="s">
        <v>77</v>
      </c>
    </row>
    <row r="485" spans="1:65" s="16" customFormat="1" ht="11.25">
      <c r="B485" s="229"/>
      <c r="C485" s="230"/>
      <c r="D485" s="189" t="s">
        <v>135</v>
      </c>
      <c r="E485" s="231" t="s">
        <v>19</v>
      </c>
      <c r="F485" s="232" t="s">
        <v>556</v>
      </c>
      <c r="G485" s="230"/>
      <c r="H485" s="231" t="s">
        <v>19</v>
      </c>
      <c r="I485" s="233"/>
      <c r="J485" s="230"/>
      <c r="K485" s="230"/>
      <c r="L485" s="234"/>
      <c r="M485" s="235"/>
      <c r="N485" s="236"/>
      <c r="O485" s="236"/>
      <c r="P485" s="236"/>
      <c r="Q485" s="236"/>
      <c r="R485" s="236"/>
      <c r="S485" s="236"/>
      <c r="T485" s="237"/>
      <c r="AT485" s="238" t="s">
        <v>135</v>
      </c>
      <c r="AU485" s="238" t="s">
        <v>77</v>
      </c>
      <c r="AV485" s="16" t="s">
        <v>77</v>
      </c>
      <c r="AW485" s="16" t="s">
        <v>31</v>
      </c>
      <c r="AX485" s="16" t="s">
        <v>69</v>
      </c>
      <c r="AY485" s="238" t="s">
        <v>118</v>
      </c>
    </row>
    <row r="486" spans="1:65" s="16" customFormat="1" ht="11.25">
      <c r="B486" s="229"/>
      <c r="C486" s="230"/>
      <c r="D486" s="189" t="s">
        <v>135</v>
      </c>
      <c r="E486" s="231" t="s">
        <v>19</v>
      </c>
      <c r="F486" s="232" t="s">
        <v>557</v>
      </c>
      <c r="G486" s="230"/>
      <c r="H486" s="231" t="s">
        <v>19</v>
      </c>
      <c r="I486" s="233"/>
      <c r="J486" s="230"/>
      <c r="K486" s="230"/>
      <c r="L486" s="234"/>
      <c r="M486" s="235"/>
      <c r="N486" s="236"/>
      <c r="O486" s="236"/>
      <c r="P486" s="236"/>
      <c r="Q486" s="236"/>
      <c r="R486" s="236"/>
      <c r="S486" s="236"/>
      <c r="T486" s="237"/>
      <c r="AT486" s="238" t="s">
        <v>135</v>
      </c>
      <c r="AU486" s="238" t="s">
        <v>77</v>
      </c>
      <c r="AV486" s="16" t="s">
        <v>77</v>
      </c>
      <c r="AW486" s="16" t="s">
        <v>31</v>
      </c>
      <c r="AX486" s="16" t="s">
        <v>69</v>
      </c>
      <c r="AY486" s="238" t="s">
        <v>118</v>
      </c>
    </row>
    <row r="487" spans="1:65" s="16" customFormat="1" ht="11.25">
      <c r="B487" s="229"/>
      <c r="C487" s="230"/>
      <c r="D487" s="189" t="s">
        <v>135</v>
      </c>
      <c r="E487" s="231" t="s">
        <v>19</v>
      </c>
      <c r="F487" s="232" t="s">
        <v>558</v>
      </c>
      <c r="G487" s="230"/>
      <c r="H487" s="231" t="s">
        <v>19</v>
      </c>
      <c r="I487" s="233"/>
      <c r="J487" s="230"/>
      <c r="K487" s="230"/>
      <c r="L487" s="234"/>
      <c r="M487" s="235"/>
      <c r="N487" s="236"/>
      <c r="O487" s="236"/>
      <c r="P487" s="236"/>
      <c r="Q487" s="236"/>
      <c r="R487" s="236"/>
      <c r="S487" s="236"/>
      <c r="T487" s="237"/>
      <c r="AT487" s="238" t="s">
        <v>135</v>
      </c>
      <c r="AU487" s="238" t="s">
        <v>77</v>
      </c>
      <c r="AV487" s="16" t="s">
        <v>77</v>
      </c>
      <c r="AW487" s="16" t="s">
        <v>31</v>
      </c>
      <c r="AX487" s="16" t="s">
        <v>69</v>
      </c>
      <c r="AY487" s="238" t="s">
        <v>118</v>
      </c>
    </row>
    <row r="488" spans="1:65" s="13" customFormat="1" ht="11.25">
      <c r="B488" s="196"/>
      <c r="C488" s="197"/>
      <c r="D488" s="189" t="s">
        <v>135</v>
      </c>
      <c r="E488" s="198" t="s">
        <v>19</v>
      </c>
      <c r="F488" s="199" t="s">
        <v>544</v>
      </c>
      <c r="G488" s="197"/>
      <c r="H488" s="200">
        <v>75</v>
      </c>
      <c r="I488" s="201"/>
      <c r="J488" s="197"/>
      <c r="K488" s="197"/>
      <c r="L488" s="202"/>
      <c r="M488" s="203"/>
      <c r="N488" s="204"/>
      <c r="O488" s="204"/>
      <c r="P488" s="204"/>
      <c r="Q488" s="204"/>
      <c r="R488" s="204"/>
      <c r="S488" s="204"/>
      <c r="T488" s="205"/>
      <c r="AT488" s="206" t="s">
        <v>135</v>
      </c>
      <c r="AU488" s="206" t="s">
        <v>77</v>
      </c>
      <c r="AV488" s="13" t="s">
        <v>79</v>
      </c>
      <c r="AW488" s="13" t="s">
        <v>31</v>
      </c>
      <c r="AX488" s="13" t="s">
        <v>69</v>
      </c>
      <c r="AY488" s="206" t="s">
        <v>118</v>
      </c>
    </row>
    <row r="489" spans="1:65" s="14" customFormat="1" ht="11.25">
      <c r="B489" s="207"/>
      <c r="C489" s="208"/>
      <c r="D489" s="189" t="s">
        <v>135</v>
      </c>
      <c r="E489" s="209" t="s">
        <v>19</v>
      </c>
      <c r="F489" s="210" t="s">
        <v>137</v>
      </c>
      <c r="G489" s="208"/>
      <c r="H489" s="211">
        <v>75</v>
      </c>
      <c r="I489" s="212"/>
      <c r="J489" s="208"/>
      <c r="K489" s="208"/>
      <c r="L489" s="213"/>
      <c r="M489" s="214"/>
      <c r="N489" s="215"/>
      <c r="O489" s="215"/>
      <c r="P489" s="215"/>
      <c r="Q489" s="215"/>
      <c r="R489" s="215"/>
      <c r="S489" s="215"/>
      <c r="T489" s="216"/>
      <c r="AT489" s="217" t="s">
        <v>135</v>
      </c>
      <c r="AU489" s="217" t="s">
        <v>77</v>
      </c>
      <c r="AV489" s="14" t="s">
        <v>129</v>
      </c>
      <c r="AW489" s="14" t="s">
        <v>31</v>
      </c>
      <c r="AX489" s="14" t="s">
        <v>69</v>
      </c>
      <c r="AY489" s="217" t="s">
        <v>118</v>
      </c>
    </row>
    <row r="490" spans="1:65" s="15" customFormat="1" ht="11.25">
      <c r="B490" s="218"/>
      <c r="C490" s="219"/>
      <c r="D490" s="189" t="s">
        <v>135</v>
      </c>
      <c r="E490" s="220" t="s">
        <v>19</v>
      </c>
      <c r="F490" s="221" t="s">
        <v>160</v>
      </c>
      <c r="G490" s="219"/>
      <c r="H490" s="222">
        <v>75</v>
      </c>
      <c r="I490" s="223"/>
      <c r="J490" s="219"/>
      <c r="K490" s="219"/>
      <c r="L490" s="224"/>
      <c r="M490" s="225"/>
      <c r="N490" s="226"/>
      <c r="O490" s="226"/>
      <c r="P490" s="226"/>
      <c r="Q490" s="226"/>
      <c r="R490" s="226"/>
      <c r="S490" s="226"/>
      <c r="T490" s="227"/>
      <c r="AT490" s="228" t="s">
        <v>135</v>
      </c>
      <c r="AU490" s="228" t="s">
        <v>77</v>
      </c>
      <c r="AV490" s="15" t="s">
        <v>128</v>
      </c>
      <c r="AW490" s="15" t="s">
        <v>31</v>
      </c>
      <c r="AX490" s="15" t="s">
        <v>77</v>
      </c>
      <c r="AY490" s="228" t="s">
        <v>118</v>
      </c>
    </row>
    <row r="491" spans="1:65" s="2" customFormat="1" ht="16.5" customHeight="1">
      <c r="A491" s="37"/>
      <c r="B491" s="38"/>
      <c r="C491" s="239" t="s">
        <v>559</v>
      </c>
      <c r="D491" s="239" t="s">
        <v>210</v>
      </c>
      <c r="E491" s="240" t="s">
        <v>560</v>
      </c>
      <c r="F491" s="241" t="s">
        <v>561</v>
      </c>
      <c r="G491" s="242" t="s">
        <v>188</v>
      </c>
      <c r="H491" s="243">
        <v>1</v>
      </c>
      <c r="I491" s="244"/>
      <c r="J491" s="245">
        <f>ROUND(I491*H491,2)</f>
        <v>0</v>
      </c>
      <c r="K491" s="241" t="s">
        <v>189</v>
      </c>
      <c r="L491" s="246"/>
      <c r="M491" s="247" t="s">
        <v>19</v>
      </c>
      <c r="N491" s="248" t="s">
        <v>40</v>
      </c>
      <c r="O491" s="67"/>
      <c r="P491" s="185">
        <f>O491*H491</f>
        <v>0</v>
      </c>
      <c r="Q491" s="185">
        <v>0</v>
      </c>
      <c r="R491" s="185">
        <f>Q491*H491</f>
        <v>0</v>
      </c>
      <c r="S491" s="185">
        <v>0</v>
      </c>
      <c r="T491" s="186">
        <f>S491*H491</f>
        <v>0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R491" s="187" t="s">
        <v>515</v>
      </c>
      <c r="AT491" s="187" t="s">
        <v>210</v>
      </c>
      <c r="AU491" s="187" t="s">
        <v>77</v>
      </c>
      <c r="AY491" s="20" t="s">
        <v>118</v>
      </c>
      <c r="BE491" s="188">
        <f>IF(N491="základní",J491,0)</f>
        <v>0</v>
      </c>
      <c r="BF491" s="188">
        <f>IF(N491="snížená",J491,0)</f>
        <v>0</v>
      </c>
      <c r="BG491" s="188">
        <f>IF(N491="zákl. přenesená",J491,0)</f>
        <v>0</v>
      </c>
      <c r="BH491" s="188">
        <f>IF(N491="sníž. přenesená",J491,0)</f>
        <v>0</v>
      </c>
      <c r="BI491" s="188">
        <f>IF(N491="nulová",J491,0)</f>
        <v>0</v>
      </c>
      <c r="BJ491" s="20" t="s">
        <v>77</v>
      </c>
      <c r="BK491" s="188">
        <f>ROUND(I491*H491,2)</f>
        <v>0</v>
      </c>
      <c r="BL491" s="20" t="s">
        <v>515</v>
      </c>
      <c r="BM491" s="187" t="s">
        <v>562</v>
      </c>
    </row>
    <row r="492" spans="1:65" s="2" customFormat="1" ht="11.25">
      <c r="A492" s="37"/>
      <c r="B492" s="38"/>
      <c r="C492" s="39"/>
      <c r="D492" s="189" t="s">
        <v>131</v>
      </c>
      <c r="E492" s="39"/>
      <c r="F492" s="190" t="s">
        <v>561</v>
      </c>
      <c r="G492" s="39"/>
      <c r="H492" s="39"/>
      <c r="I492" s="191"/>
      <c r="J492" s="39"/>
      <c r="K492" s="39"/>
      <c r="L492" s="42"/>
      <c r="M492" s="192"/>
      <c r="N492" s="193"/>
      <c r="O492" s="67"/>
      <c r="P492" s="67"/>
      <c r="Q492" s="67"/>
      <c r="R492" s="67"/>
      <c r="S492" s="67"/>
      <c r="T492" s="68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T492" s="20" t="s">
        <v>131</v>
      </c>
      <c r="AU492" s="20" t="s">
        <v>77</v>
      </c>
    </row>
    <row r="493" spans="1:65" s="13" customFormat="1" ht="11.25">
      <c r="B493" s="196"/>
      <c r="C493" s="197"/>
      <c r="D493" s="189" t="s">
        <v>135</v>
      </c>
      <c r="E493" s="198" t="s">
        <v>19</v>
      </c>
      <c r="F493" s="199" t="s">
        <v>549</v>
      </c>
      <c r="G493" s="197"/>
      <c r="H493" s="200">
        <v>1</v>
      </c>
      <c r="I493" s="201"/>
      <c r="J493" s="197"/>
      <c r="K493" s="197"/>
      <c r="L493" s="202"/>
      <c r="M493" s="203"/>
      <c r="N493" s="204"/>
      <c r="O493" s="204"/>
      <c r="P493" s="204"/>
      <c r="Q493" s="204"/>
      <c r="R493" s="204"/>
      <c r="S493" s="204"/>
      <c r="T493" s="205"/>
      <c r="AT493" s="206" t="s">
        <v>135</v>
      </c>
      <c r="AU493" s="206" t="s">
        <v>77</v>
      </c>
      <c r="AV493" s="13" t="s">
        <v>79</v>
      </c>
      <c r="AW493" s="13" t="s">
        <v>31</v>
      </c>
      <c r="AX493" s="13" t="s">
        <v>69</v>
      </c>
      <c r="AY493" s="206" t="s">
        <v>118</v>
      </c>
    </row>
    <row r="494" spans="1:65" s="14" customFormat="1" ht="11.25">
      <c r="B494" s="207"/>
      <c r="C494" s="208"/>
      <c r="D494" s="189" t="s">
        <v>135</v>
      </c>
      <c r="E494" s="209" t="s">
        <v>19</v>
      </c>
      <c r="F494" s="210" t="s">
        <v>137</v>
      </c>
      <c r="G494" s="208"/>
      <c r="H494" s="211">
        <v>1</v>
      </c>
      <c r="I494" s="212"/>
      <c r="J494" s="208"/>
      <c r="K494" s="208"/>
      <c r="L494" s="213"/>
      <c r="M494" s="214"/>
      <c r="N494" s="215"/>
      <c r="O494" s="215"/>
      <c r="P494" s="215"/>
      <c r="Q494" s="215"/>
      <c r="R494" s="215"/>
      <c r="S494" s="215"/>
      <c r="T494" s="216"/>
      <c r="AT494" s="217" t="s">
        <v>135</v>
      </c>
      <c r="AU494" s="217" t="s">
        <v>77</v>
      </c>
      <c r="AV494" s="14" t="s">
        <v>129</v>
      </c>
      <c r="AW494" s="14" t="s">
        <v>31</v>
      </c>
      <c r="AX494" s="14" t="s">
        <v>77</v>
      </c>
      <c r="AY494" s="217" t="s">
        <v>118</v>
      </c>
    </row>
    <row r="495" spans="1:65" s="12" customFormat="1" ht="25.9" customHeight="1">
      <c r="B495" s="160"/>
      <c r="C495" s="161"/>
      <c r="D495" s="162" t="s">
        <v>68</v>
      </c>
      <c r="E495" s="163" t="s">
        <v>563</v>
      </c>
      <c r="F495" s="163" t="s">
        <v>564</v>
      </c>
      <c r="G495" s="161"/>
      <c r="H495" s="161"/>
      <c r="I495" s="164"/>
      <c r="J495" s="165">
        <f>BK495</f>
        <v>0</v>
      </c>
      <c r="K495" s="161"/>
      <c r="L495" s="166"/>
      <c r="M495" s="167"/>
      <c r="N495" s="168"/>
      <c r="O495" s="168"/>
      <c r="P495" s="169">
        <f>SUM(P496:P503)</f>
        <v>0</v>
      </c>
      <c r="Q495" s="168"/>
      <c r="R495" s="169">
        <f>SUM(R496:R503)</f>
        <v>0</v>
      </c>
      <c r="S495" s="168"/>
      <c r="T495" s="170">
        <f>SUM(T496:T503)</f>
        <v>0</v>
      </c>
      <c r="AR495" s="171" t="s">
        <v>128</v>
      </c>
      <c r="AT495" s="172" t="s">
        <v>68</v>
      </c>
      <c r="AU495" s="172" t="s">
        <v>69</v>
      </c>
      <c r="AY495" s="171" t="s">
        <v>118</v>
      </c>
      <c r="BK495" s="173">
        <f>SUM(BK496:BK503)</f>
        <v>0</v>
      </c>
    </row>
    <row r="496" spans="1:65" s="2" customFormat="1" ht="16.5" customHeight="1">
      <c r="A496" s="37"/>
      <c r="B496" s="38"/>
      <c r="C496" s="176" t="s">
        <v>565</v>
      </c>
      <c r="D496" s="176" t="s">
        <v>123</v>
      </c>
      <c r="E496" s="177" t="s">
        <v>566</v>
      </c>
      <c r="F496" s="178" t="s">
        <v>567</v>
      </c>
      <c r="G496" s="179" t="s">
        <v>188</v>
      </c>
      <c r="H496" s="180">
        <v>1</v>
      </c>
      <c r="I496" s="181"/>
      <c r="J496" s="182">
        <f>ROUND(I496*H496,2)</f>
        <v>0</v>
      </c>
      <c r="K496" s="178" t="s">
        <v>189</v>
      </c>
      <c r="L496" s="42"/>
      <c r="M496" s="183" t="s">
        <v>19</v>
      </c>
      <c r="N496" s="184" t="s">
        <v>40</v>
      </c>
      <c r="O496" s="67"/>
      <c r="P496" s="185">
        <f>O496*H496</f>
        <v>0</v>
      </c>
      <c r="Q496" s="185">
        <v>0</v>
      </c>
      <c r="R496" s="185">
        <f>Q496*H496</f>
        <v>0</v>
      </c>
      <c r="S496" s="185">
        <v>0</v>
      </c>
      <c r="T496" s="186">
        <f>S496*H496</f>
        <v>0</v>
      </c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R496" s="187" t="s">
        <v>568</v>
      </c>
      <c r="AT496" s="187" t="s">
        <v>123</v>
      </c>
      <c r="AU496" s="187" t="s">
        <v>77</v>
      </c>
      <c r="AY496" s="20" t="s">
        <v>118</v>
      </c>
      <c r="BE496" s="188">
        <f>IF(N496="základní",J496,0)</f>
        <v>0</v>
      </c>
      <c r="BF496" s="188">
        <f>IF(N496="snížená",J496,0)</f>
        <v>0</v>
      </c>
      <c r="BG496" s="188">
        <f>IF(N496="zákl. přenesená",J496,0)</f>
        <v>0</v>
      </c>
      <c r="BH496" s="188">
        <f>IF(N496="sníž. přenesená",J496,0)</f>
        <v>0</v>
      </c>
      <c r="BI496" s="188">
        <f>IF(N496="nulová",J496,0)</f>
        <v>0</v>
      </c>
      <c r="BJ496" s="20" t="s">
        <v>77</v>
      </c>
      <c r="BK496" s="188">
        <f>ROUND(I496*H496,2)</f>
        <v>0</v>
      </c>
      <c r="BL496" s="20" t="s">
        <v>568</v>
      </c>
      <c r="BM496" s="187" t="s">
        <v>569</v>
      </c>
    </row>
    <row r="497" spans="1:65" s="2" customFormat="1" ht="11.25">
      <c r="A497" s="37"/>
      <c r="B497" s="38"/>
      <c r="C497" s="39"/>
      <c r="D497" s="189" t="s">
        <v>131</v>
      </c>
      <c r="E497" s="39"/>
      <c r="F497" s="190" t="s">
        <v>570</v>
      </c>
      <c r="G497" s="39"/>
      <c r="H497" s="39"/>
      <c r="I497" s="191"/>
      <c r="J497" s="39"/>
      <c r="K497" s="39"/>
      <c r="L497" s="42"/>
      <c r="M497" s="192"/>
      <c r="N497" s="193"/>
      <c r="O497" s="67"/>
      <c r="P497" s="67"/>
      <c r="Q497" s="67"/>
      <c r="R497" s="67"/>
      <c r="S497" s="67"/>
      <c r="T497" s="68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T497" s="20" t="s">
        <v>131</v>
      </c>
      <c r="AU497" s="20" t="s">
        <v>77</v>
      </c>
    </row>
    <row r="498" spans="1:65" s="13" customFormat="1" ht="11.25">
      <c r="B498" s="196"/>
      <c r="C498" s="197"/>
      <c r="D498" s="189" t="s">
        <v>135</v>
      </c>
      <c r="E498" s="198" t="s">
        <v>19</v>
      </c>
      <c r="F498" s="199" t="s">
        <v>77</v>
      </c>
      <c r="G498" s="197"/>
      <c r="H498" s="200">
        <v>1</v>
      </c>
      <c r="I498" s="201"/>
      <c r="J498" s="197"/>
      <c r="K498" s="197"/>
      <c r="L498" s="202"/>
      <c r="M498" s="203"/>
      <c r="N498" s="204"/>
      <c r="O498" s="204"/>
      <c r="P498" s="204"/>
      <c r="Q498" s="204"/>
      <c r="R498" s="204"/>
      <c r="S498" s="204"/>
      <c r="T498" s="205"/>
      <c r="AT498" s="206" t="s">
        <v>135</v>
      </c>
      <c r="AU498" s="206" t="s">
        <v>77</v>
      </c>
      <c r="AV498" s="13" t="s">
        <v>79</v>
      </c>
      <c r="AW498" s="13" t="s">
        <v>31</v>
      </c>
      <c r="AX498" s="13" t="s">
        <v>69</v>
      </c>
      <c r="AY498" s="206" t="s">
        <v>118</v>
      </c>
    </row>
    <row r="499" spans="1:65" s="14" customFormat="1" ht="11.25">
      <c r="B499" s="207"/>
      <c r="C499" s="208"/>
      <c r="D499" s="189" t="s">
        <v>135</v>
      </c>
      <c r="E499" s="209" t="s">
        <v>19</v>
      </c>
      <c r="F499" s="210" t="s">
        <v>137</v>
      </c>
      <c r="G499" s="208"/>
      <c r="H499" s="211">
        <v>1</v>
      </c>
      <c r="I499" s="212"/>
      <c r="J499" s="208"/>
      <c r="K499" s="208"/>
      <c r="L499" s="213"/>
      <c r="M499" s="214"/>
      <c r="N499" s="215"/>
      <c r="O499" s="215"/>
      <c r="P499" s="215"/>
      <c r="Q499" s="215"/>
      <c r="R499" s="215"/>
      <c r="S499" s="215"/>
      <c r="T499" s="216"/>
      <c r="AT499" s="217" t="s">
        <v>135</v>
      </c>
      <c r="AU499" s="217" t="s">
        <v>77</v>
      </c>
      <c r="AV499" s="14" t="s">
        <v>129</v>
      </c>
      <c r="AW499" s="14" t="s">
        <v>31</v>
      </c>
      <c r="AX499" s="14" t="s">
        <v>77</v>
      </c>
      <c r="AY499" s="217" t="s">
        <v>118</v>
      </c>
    </row>
    <row r="500" spans="1:65" s="2" customFormat="1" ht="16.5" customHeight="1">
      <c r="A500" s="37"/>
      <c r="B500" s="38"/>
      <c r="C500" s="176" t="s">
        <v>571</v>
      </c>
      <c r="D500" s="176" t="s">
        <v>123</v>
      </c>
      <c r="E500" s="177" t="s">
        <v>572</v>
      </c>
      <c r="F500" s="178" t="s">
        <v>573</v>
      </c>
      <c r="G500" s="179" t="s">
        <v>188</v>
      </c>
      <c r="H500" s="180">
        <v>1</v>
      </c>
      <c r="I500" s="181"/>
      <c r="J500" s="182">
        <f>ROUND(I500*H500,2)</f>
        <v>0</v>
      </c>
      <c r="K500" s="178" t="s">
        <v>189</v>
      </c>
      <c r="L500" s="42"/>
      <c r="M500" s="183" t="s">
        <v>19</v>
      </c>
      <c r="N500" s="184" t="s">
        <v>40</v>
      </c>
      <c r="O500" s="67"/>
      <c r="P500" s="185">
        <f>O500*H500</f>
        <v>0</v>
      </c>
      <c r="Q500" s="185">
        <v>0</v>
      </c>
      <c r="R500" s="185">
        <f>Q500*H500</f>
        <v>0</v>
      </c>
      <c r="S500" s="185">
        <v>0</v>
      </c>
      <c r="T500" s="186">
        <f>S500*H500</f>
        <v>0</v>
      </c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R500" s="187" t="s">
        <v>568</v>
      </c>
      <c r="AT500" s="187" t="s">
        <v>123</v>
      </c>
      <c r="AU500" s="187" t="s">
        <v>77</v>
      </c>
      <c r="AY500" s="20" t="s">
        <v>118</v>
      </c>
      <c r="BE500" s="188">
        <f>IF(N500="základní",J500,0)</f>
        <v>0</v>
      </c>
      <c r="BF500" s="188">
        <f>IF(N500="snížená",J500,0)</f>
        <v>0</v>
      </c>
      <c r="BG500" s="188">
        <f>IF(N500="zákl. přenesená",J500,0)</f>
        <v>0</v>
      </c>
      <c r="BH500" s="188">
        <f>IF(N500="sníž. přenesená",J500,0)</f>
        <v>0</v>
      </c>
      <c r="BI500" s="188">
        <f>IF(N500="nulová",J500,0)</f>
        <v>0</v>
      </c>
      <c r="BJ500" s="20" t="s">
        <v>77</v>
      </c>
      <c r="BK500" s="188">
        <f>ROUND(I500*H500,2)</f>
        <v>0</v>
      </c>
      <c r="BL500" s="20" t="s">
        <v>568</v>
      </c>
      <c r="BM500" s="187" t="s">
        <v>574</v>
      </c>
    </row>
    <row r="501" spans="1:65" s="2" customFormat="1" ht="11.25">
      <c r="A501" s="37"/>
      <c r="B501" s="38"/>
      <c r="C501" s="39"/>
      <c r="D501" s="189" t="s">
        <v>131</v>
      </c>
      <c r="E501" s="39"/>
      <c r="F501" s="190" t="s">
        <v>573</v>
      </c>
      <c r="G501" s="39"/>
      <c r="H501" s="39"/>
      <c r="I501" s="191"/>
      <c r="J501" s="39"/>
      <c r="K501" s="39"/>
      <c r="L501" s="42"/>
      <c r="M501" s="192"/>
      <c r="N501" s="193"/>
      <c r="O501" s="67"/>
      <c r="P501" s="67"/>
      <c r="Q501" s="67"/>
      <c r="R501" s="67"/>
      <c r="S501" s="67"/>
      <c r="T501" s="68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T501" s="20" t="s">
        <v>131</v>
      </c>
      <c r="AU501" s="20" t="s">
        <v>77</v>
      </c>
    </row>
    <row r="502" spans="1:65" s="13" customFormat="1" ht="11.25">
      <c r="B502" s="196"/>
      <c r="C502" s="197"/>
      <c r="D502" s="189" t="s">
        <v>135</v>
      </c>
      <c r="E502" s="198" t="s">
        <v>19</v>
      </c>
      <c r="F502" s="199" t="s">
        <v>77</v>
      </c>
      <c r="G502" s="197"/>
      <c r="H502" s="200">
        <v>1</v>
      </c>
      <c r="I502" s="201"/>
      <c r="J502" s="197"/>
      <c r="K502" s="197"/>
      <c r="L502" s="202"/>
      <c r="M502" s="203"/>
      <c r="N502" s="204"/>
      <c r="O502" s="204"/>
      <c r="P502" s="204"/>
      <c r="Q502" s="204"/>
      <c r="R502" s="204"/>
      <c r="S502" s="204"/>
      <c r="T502" s="205"/>
      <c r="AT502" s="206" t="s">
        <v>135</v>
      </c>
      <c r="AU502" s="206" t="s">
        <v>77</v>
      </c>
      <c r="AV502" s="13" t="s">
        <v>79</v>
      </c>
      <c r="AW502" s="13" t="s">
        <v>31</v>
      </c>
      <c r="AX502" s="13" t="s">
        <v>69</v>
      </c>
      <c r="AY502" s="206" t="s">
        <v>118</v>
      </c>
    </row>
    <row r="503" spans="1:65" s="14" customFormat="1" ht="11.25">
      <c r="B503" s="207"/>
      <c r="C503" s="208"/>
      <c r="D503" s="189" t="s">
        <v>135</v>
      </c>
      <c r="E503" s="209" t="s">
        <v>19</v>
      </c>
      <c r="F503" s="210" t="s">
        <v>137</v>
      </c>
      <c r="G503" s="208"/>
      <c r="H503" s="211">
        <v>1</v>
      </c>
      <c r="I503" s="212"/>
      <c r="J503" s="208"/>
      <c r="K503" s="208"/>
      <c r="L503" s="213"/>
      <c r="M503" s="249"/>
      <c r="N503" s="250"/>
      <c r="O503" s="250"/>
      <c r="P503" s="250"/>
      <c r="Q503" s="250"/>
      <c r="R503" s="250"/>
      <c r="S503" s="250"/>
      <c r="T503" s="251"/>
      <c r="AT503" s="217" t="s">
        <v>135</v>
      </c>
      <c r="AU503" s="217" t="s">
        <v>77</v>
      </c>
      <c r="AV503" s="14" t="s">
        <v>129</v>
      </c>
      <c r="AW503" s="14" t="s">
        <v>31</v>
      </c>
      <c r="AX503" s="14" t="s">
        <v>77</v>
      </c>
      <c r="AY503" s="217" t="s">
        <v>118</v>
      </c>
    </row>
    <row r="504" spans="1:65" s="2" customFormat="1" ht="6.95" customHeight="1">
      <c r="A504" s="37"/>
      <c r="B504" s="50"/>
      <c r="C504" s="51"/>
      <c r="D504" s="51"/>
      <c r="E504" s="51"/>
      <c r="F504" s="51"/>
      <c r="G504" s="51"/>
      <c r="H504" s="51"/>
      <c r="I504" s="51"/>
      <c r="J504" s="51"/>
      <c r="K504" s="51"/>
      <c r="L504" s="42"/>
      <c r="M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</row>
  </sheetData>
  <sheetProtection algorithmName="SHA-512" hashValue="n2QzXxrRiY4NxRnIOganrK7aNzXPnd0S5adG9vljsjZG/JoxETeX/GqkrNKcAQSNf0BkzywEtlnAGbqTHukoCw==" saltValue="gMpuj/HyfHaspfHgjkrlNuliZ3LmTvB+Axpgk6RqC5V9DjCdLCmLDOi5/LcEDtRs9wLEyoBQPiWh0GKuKPTa2g==" spinCount="100000" sheet="1" objects="1" scenarios="1" formatColumns="0" formatRows="0" autoFilter="0"/>
  <autoFilter ref="C90:K503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7" r:id="rId1"/>
    <hyperlink ref="F103" r:id="rId2"/>
    <hyperlink ref="F106" r:id="rId3"/>
    <hyperlink ref="F111" r:id="rId4"/>
    <hyperlink ref="F121" r:id="rId5"/>
    <hyperlink ref="F126" r:id="rId6"/>
    <hyperlink ref="F131" r:id="rId7"/>
    <hyperlink ref="F143" r:id="rId8"/>
    <hyperlink ref="F149" r:id="rId9"/>
    <hyperlink ref="F157" r:id="rId10"/>
    <hyperlink ref="F166" r:id="rId11"/>
    <hyperlink ref="F179" r:id="rId12"/>
    <hyperlink ref="F199" r:id="rId13"/>
    <hyperlink ref="F226" r:id="rId14"/>
    <hyperlink ref="F249" r:id="rId15"/>
    <hyperlink ref="F270" r:id="rId16"/>
    <hyperlink ref="F279" r:id="rId17"/>
    <hyperlink ref="F290" r:id="rId18"/>
    <hyperlink ref="F293" r:id="rId19"/>
    <hyperlink ref="F297" r:id="rId20"/>
    <hyperlink ref="F302" r:id="rId21"/>
    <hyperlink ref="F308" r:id="rId22"/>
    <hyperlink ref="F315" r:id="rId23"/>
    <hyperlink ref="F334" r:id="rId24"/>
    <hyperlink ref="F345" r:id="rId25"/>
    <hyperlink ref="F351" r:id="rId26"/>
    <hyperlink ref="F357" r:id="rId27"/>
    <hyperlink ref="F363" r:id="rId28"/>
    <hyperlink ref="F369" r:id="rId29"/>
    <hyperlink ref="F372" r:id="rId30"/>
    <hyperlink ref="F376" r:id="rId31"/>
    <hyperlink ref="F391" r:id="rId32"/>
    <hyperlink ref="F396" r:id="rId33"/>
    <hyperlink ref="F401" r:id="rId34"/>
    <hyperlink ref="F405" r:id="rId35"/>
    <hyperlink ref="F410" r:id="rId36"/>
    <hyperlink ref="F418" r:id="rId37"/>
    <hyperlink ref="F423" r:id="rId38"/>
    <hyperlink ref="F428" r:id="rId39"/>
    <hyperlink ref="F433" r:id="rId40"/>
    <hyperlink ref="F438" r:id="rId41"/>
    <hyperlink ref="F443" r:id="rId42"/>
    <hyperlink ref="F448" r:id="rId43"/>
    <hyperlink ref="F452" r:id="rId44"/>
    <hyperlink ref="F471" r:id="rId45"/>
    <hyperlink ref="F484" r:id="rId46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4"/>
  <sheetViews>
    <sheetView showGridLines="0" topLeftCell="A62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AT2" s="20" t="s">
        <v>82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79</v>
      </c>
    </row>
    <row r="4" spans="1:46" s="1" customFormat="1" ht="24.95" customHeight="1">
      <c r="B4" s="23"/>
      <c r="D4" s="106" t="s">
        <v>83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79" t="str">
        <f>'Rekapitulace stavby'!K6</f>
        <v>ZŠ F-M, 1. máje 1700 - oprava střechy sport. haly</v>
      </c>
      <c r="F7" s="380"/>
      <c r="G7" s="380"/>
      <c r="H7" s="380"/>
      <c r="L7" s="23"/>
    </row>
    <row r="8" spans="1:46" s="2" customFormat="1" ht="12" customHeight="1">
      <c r="A8" s="37"/>
      <c r="B8" s="42"/>
      <c r="C8" s="37"/>
      <c r="D8" s="108" t="s">
        <v>84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1" t="s">
        <v>575</v>
      </c>
      <c r="F9" s="382"/>
      <c r="G9" s="382"/>
      <c r="H9" s="382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86</v>
      </c>
      <c r="G12" s="37"/>
      <c r="H12" s="37"/>
      <c r="I12" s="108" t="s">
        <v>23</v>
      </c>
      <c r="J12" s="111" t="str">
        <f>'Rekapitulace stavby'!AN8</f>
        <v>7. 5. 2025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19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22</v>
      </c>
      <c r="F15" s="37"/>
      <c r="G15" s="37"/>
      <c r="H15" s="37"/>
      <c r="I15" s="108" t="s">
        <v>27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28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3" t="str">
        <f>'Rekapitulace stavby'!E14</f>
        <v>Vyplň údaj</v>
      </c>
      <c r="F18" s="384"/>
      <c r="G18" s="384"/>
      <c r="H18" s="384"/>
      <c r="I18" s="108" t="s">
        <v>27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30</v>
      </c>
      <c r="E20" s="37"/>
      <c r="F20" s="37"/>
      <c r="G20" s="37"/>
      <c r="H20" s="37"/>
      <c r="I20" s="108" t="s">
        <v>26</v>
      </c>
      <c r="J20" s="110" t="s">
        <v>19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22</v>
      </c>
      <c r="F21" s="37"/>
      <c r="G21" s="37"/>
      <c r="H21" s="37"/>
      <c r="I21" s="108" t="s">
        <v>27</v>
      </c>
      <c r="J21" s="110" t="s">
        <v>19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32</v>
      </c>
      <c r="E23" s="37"/>
      <c r="F23" s="37"/>
      <c r="G23" s="37"/>
      <c r="H23" s="37"/>
      <c r="I23" s="108" t="s">
        <v>26</v>
      </c>
      <c r="J23" s="110" t="s">
        <v>19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22</v>
      </c>
      <c r="F24" s="37"/>
      <c r="G24" s="37"/>
      <c r="H24" s="37"/>
      <c r="I24" s="108" t="s">
        <v>27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33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5" t="s">
        <v>19</v>
      </c>
      <c r="F27" s="385"/>
      <c r="G27" s="385"/>
      <c r="H27" s="38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35</v>
      </c>
      <c r="E30" s="37"/>
      <c r="F30" s="37"/>
      <c r="G30" s="37"/>
      <c r="H30" s="37"/>
      <c r="I30" s="37"/>
      <c r="J30" s="117">
        <f>ROUND(J82,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37</v>
      </c>
      <c r="G32" s="37"/>
      <c r="H32" s="37"/>
      <c r="I32" s="118" t="s">
        <v>36</v>
      </c>
      <c r="J32" s="118" t="s">
        <v>38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39</v>
      </c>
      <c r="E33" s="108" t="s">
        <v>40</v>
      </c>
      <c r="F33" s="120">
        <f>ROUND((SUM(BE82:BE93)),  2)</f>
        <v>0</v>
      </c>
      <c r="G33" s="37"/>
      <c r="H33" s="37"/>
      <c r="I33" s="121">
        <v>0.21</v>
      </c>
      <c r="J33" s="120">
        <f>ROUND(((SUM(BE82:BE93))*I33),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41</v>
      </c>
      <c r="F34" s="120">
        <f>ROUND((SUM(BF82:BF93)),  2)</f>
        <v>0</v>
      </c>
      <c r="G34" s="37"/>
      <c r="H34" s="37"/>
      <c r="I34" s="121">
        <v>0.12</v>
      </c>
      <c r="J34" s="120">
        <f>ROUND(((SUM(BF82:BF93))*I34),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42</v>
      </c>
      <c r="F35" s="120">
        <f>ROUND((SUM(BG82:BG93)),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43</v>
      </c>
      <c r="F36" s="120">
        <f>ROUND((SUM(BH82:BH93)),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44</v>
      </c>
      <c r="F37" s="120">
        <f>ROUND((SUM(BI82:BI93)),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45</v>
      </c>
      <c r="E39" s="124"/>
      <c r="F39" s="124"/>
      <c r="G39" s="125" t="s">
        <v>46</v>
      </c>
      <c r="H39" s="126" t="s">
        <v>47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87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6" t="str">
        <f>E7</f>
        <v>ZŠ F-M, 1. máje 1700 - oprava střechy sport. haly</v>
      </c>
      <c r="F48" s="387"/>
      <c r="G48" s="387"/>
      <c r="H48" s="387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84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8" t="str">
        <f>E9</f>
        <v>VON - Vedlejší a ostatní náklady</v>
      </c>
      <c r="F50" s="388"/>
      <c r="G50" s="388"/>
      <c r="H50" s="388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FM</v>
      </c>
      <c r="G52" s="39"/>
      <c r="H52" s="39"/>
      <c r="I52" s="32" t="s">
        <v>23</v>
      </c>
      <c r="J52" s="62" t="str">
        <f>IF(J12="","",J12)</f>
        <v>7. 5. 2025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 xml:space="preserve"> </v>
      </c>
      <c r="G54" s="39"/>
      <c r="H54" s="39"/>
      <c r="I54" s="32" t="s">
        <v>30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28</v>
      </c>
      <c r="D55" s="39"/>
      <c r="E55" s="39"/>
      <c r="F55" s="30" t="str">
        <f>IF(E18="","",E18)</f>
        <v>Vyplň údaj</v>
      </c>
      <c r="G55" s="39"/>
      <c r="H55" s="39"/>
      <c r="I55" s="32" t="s">
        <v>32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88</v>
      </c>
      <c r="D57" s="134"/>
      <c r="E57" s="134"/>
      <c r="F57" s="134"/>
      <c r="G57" s="134"/>
      <c r="H57" s="134"/>
      <c r="I57" s="134"/>
      <c r="J57" s="135" t="s">
        <v>89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67</v>
      </c>
      <c r="D59" s="39"/>
      <c r="E59" s="39"/>
      <c r="F59" s="39"/>
      <c r="G59" s="39"/>
      <c r="H59" s="39"/>
      <c r="I59" s="39"/>
      <c r="J59" s="80">
        <f>J82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90</v>
      </c>
    </row>
    <row r="60" spans="1:47" s="9" customFormat="1" ht="24.95" customHeight="1">
      <c r="B60" s="137"/>
      <c r="C60" s="138"/>
      <c r="D60" s="139" t="s">
        <v>576</v>
      </c>
      <c r="E60" s="140"/>
      <c r="F60" s="140"/>
      <c r="G60" s="140"/>
      <c r="H60" s="140"/>
      <c r="I60" s="140"/>
      <c r="J60" s="141">
        <f>J83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577</v>
      </c>
      <c r="E61" s="146"/>
      <c r="F61" s="146"/>
      <c r="G61" s="146"/>
      <c r="H61" s="146"/>
      <c r="I61" s="146"/>
      <c r="J61" s="147">
        <f>J84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578</v>
      </c>
      <c r="E62" s="146"/>
      <c r="F62" s="146"/>
      <c r="G62" s="146"/>
      <c r="H62" s="146"/>
      <c r="I62" s="146"/>
      <c r="J62" s="147">
        <f>J89</f>
        <v>0</v>
      </c>
      <c r="K62" s="144"/>
      <c r="L62" s="148"/>
    </row>
    <row r="63" spans="1:47" s="2" customFormat="1" ht="21.75" customHeight="1">
      <c r="A63" s="37"/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109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4" spans="1:47" s="2" customFormat="1" ht="6.95" customHeight="1">
      <c r="A64" s="37"/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109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8" spans="1:31" s="2" customFormat="1" ht="6.95" customHeight="1">
      <c r="A68" s="37"/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24.95" customHeight="1">
      <c r="A69" s="37"/>
      <c r="B69" s="38"/>
      <c r="C69" s="26" t="s">
        <v>103</v>
      </c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6.95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12" customHeight="1">
      <c r="A71" s="37"/>
      <c r="B71" s="38"/>
      <c r="C71" s="32" t="s">
        <v>16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6.5" customHeight="1">
      <c r="A72" s="37"/>
      <c r="B72" s="38"/>
      <c r="C72" s="39"/>
      <c r="D72" s="39"/>
      <c r="E72" s="386" t="str">
        <f>E7</f>
        <v>ZŠ F-M, 1. máje 1700 - oprava střechy sport. haly</v>
      </c>
      <c r="F72" s="387"/>
      <c r="G72" s="387"/>
      <c r="H72" s="387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2" customHeight="1">
      <c r="A73" s="37"/>
      <c r="B73" s="38"/>
      <c r="C73" s="32" t="s">
        <v>84</v>
      </c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6.5" customHeight="1">
      <c r="A74" s="37"/>
      <c r="B74" s="38"/>
      <c r="C74" s="39"/>
      <c r="D74" s="39"/>
      <c r="E74" s="358" t="str">
        <f>E9</f>
        <v>VON - Vedlejší a ostatní náklady</v>
      </c>
      <c r="F74" s="388"/>
      <c r="G74" s="388"/>
      <c r="H74" s="388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21</v>
      </c>
      <c r="D76" s="39"/>
      <c r="E76" s="39"/>
      <c r="F76" s="30" t="str">
        <f>F12</f>
        <v>FM</v>
      </c>
      <c r="G76" s="39"/>
      <c r="H76" s="39"/>
      <c r="I76" s="32" t="s">
        <v>23</v>
      </c>
      <c r="J76" s="62" t="str">
        <f>IF(J12="","",J12)</f>
        <v>7. 5. 2025</v>
      </c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5.2" customHeight="1">
      <c r="A78" s="37"/>
      <c r="B78" s="38"/>
      <c r="C78" s="32" t="s">
        <v>25</v>
      </c>
      <c r="D78" s="39"/>
      <c r="E78" s="39"/>
      <c r="F78" s="30" t="str">
        <f>E15</f>
        <v xml:space="preserve"> </v>
      </c>
      <c r="G78" s="39"/>
      <c r="H78" s="39"/>
      <c r="I78" s="32" t="s">
        <v>30</v>
      </c>
      <c r="J78" s="35" t="str">
        <f>E21</f>
        <v xml:space="preserve"> </v>
      </c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2" customHeight="1">
      <c r="A79" s="37"/>
      <c r="B79" s="38"/>
      <c r="C79" s="32" t="s">
        <v>28</v>
      </c>
      <c r="D79" s="39"/>
      <c r="E79" s="39"/>
      <c r="F79" s="30" t="str">
        <f>IF(E18="","",E18)</f>
        <v>Vyplň údaj</v>
      </c>
      <c r="G79" s="39"/>
      <c r="H79" s="39"/>
      <c r="I79" s="32" t="s">
        <v>32</v>
      </c>
      <c r="J79" s="35" t="str">
        <f>E24</f>
        <v xml:space="preserve"> 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0.3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11" customFormat="1" ht="29.25" customHeight="1">
      <c r="A81" s="149"/>
      <c r="B81" s="150"/>
      <c r="C81" s="151" t="s">
        <v>104</v>
      </c>
      <c r="D81" s="152" t="s">
        <v>54</v>
      </c>
      <c r="E81" s="152" t="s">
        <v>50</v>
      </c>
      <c r="F81" s="152" t="s">
        <v>51</v>
      </c>
      <c r="G81" s="152" t="s">
        <v>105</v>
      </c>
      <c r="H81" s="152" t="s">
        <v>106</v>
      </c>
      <c r="I81" s="152" t="s">
        <v>107</v>
      </c>
      <c r="J81" s="152" t="s">
        <v>89</v>
      </c>
      <c r="K81" s="153" t="s">
        <v>108</v>
      </c>
      <c r="L81" s="154"/>
      <c r="M81" s="71" t="s">
        <v>19</v>
      </c>
      <c r="N81" s="72" t="s">
        <v>39</v>
      </c>
      <c r="O81" s="72" t="s">
        <v>109</v>
      </c>
      <c r="P81" s="72" t="s">
        <v>110</v>
      </c>
      <c r="Q81" s="72" t="s">
        <v>111</v>
      </c>
      <c r="R81" s="72" t="s">
        <v>112</v>
      </c>
      <c r="S81" s="72" t="s">
        <v>113</v>
      </c>
      <c r="T81" s="73" t="s">
        <v>114</v>
      </c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</row>
    <row r="82" spans="1:65" s="2" customFormat="1" ht="22.9" customHeight="1">
      <c r="A82" s="37"/>
      <c r="B82" s="38"/>
      <c r="C82" s="78" t="s">
        <v>115</v>
      </c>
      <c r="D82" s="39"/>
      <c r="E82" s="39"/>
      <c r="F82" s="39"/>
      <c r="G82" s="39"/>
      <c r="H82" s="39"/>
      <c r="I82" s="39"/>
      <c r="J82" s="155">
        <f>BK82</f>
        <v>0</v>
      </c>
      <c r="K82" s="39"/>
      <c r="L82" s="42"/>
      <c r="M82" s="74"/>
      <c r="N82" s="156"/>
      <c r="O82" s="75"/>
      <c r="P82" s="157">
        <f>P83</f>
        <v>0</v>
      </c>
      <c r="Q82" s="75"/>
      <c r="R82" s="157">
        <f>R83</f>
        <v>0</v>
      </c>
      <c r="S82" s="75"/>
      <c r="T82" s="158">
        <f>T83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T82" s="20" t="s">
        <v>68</v>
      </c>
      <c r="AU82" s="20" t="s">
        <v>90</v>
      </c>
      <c r="BK82" s="159">
        <f>BK83</f>
        <v>0</v>
      </c>
    </row>
    <row r="83" spans="1:65" s="12" customFormat="1" ht="25.9" customHeight="1">
      <c r="B83" s="160"/>
      <c r="C83" s="161"/>
      <c r="D83" s="162" t="s">
        <v>68</v>
      </c>
      <c r="E83" s="163" t="s">
        <v>579</v>
      </c>
      <c r="F83" s="163" t="s">
        <v>580</v>
      </c>
      <c r="G83" s="161"/>
      <c r="H83" s="161"/>
      <c r="I83" s="164"/>
      <c r="J83" s="165">
        <f>BK83</f>
        <v>0</v>
      </c>
      <c r="K83" s="161"/>
      <c r="L83" s="166"/>
      <c r="M83" s="167"/>
      <c r="N83" s="168"/>
      <c r="O83" s="168"/>
      <c r="P83" s="169">
        <f>P84+P89</f>
        <v>0</v>
      </c>
      <c r="Q83" s="168"/>
      <c r="R83" s="169">
        <f>R84+R89</f>
        <v>0</v>
      </c>
      <c r="S83" s="168"/>
      <c r="T83" s="170">
        <f>T84+T89</f>
        <v>0</v>
      </c>
      <c r="AR83" s="171" t="s">
        <v>161</v>
      </c>
      <c r="AT83" s="172" t="s">
        <v>68</v>
      </c>
      <c r="AU83" s="172" t="s">
        <v>69</v>
      </c>
      <c r="AY83" s="171" t="s">
        <v>118</v>
      </c>
      <c r="BK83" s="173">
        <f>BK84+BK89</f>
        <v>0</v>
      </c>
    </row>
    <row r="84" spans="1:65" s="12" customFormat="1" ht="22.9" customHeight="1">
      <c r="B84" s="160"/>
      <c r="C84" s="161"/>
      <c r="D84" s="162" t="s">
        <v>68</v>
      </c>
      <c r="E84" s="174" t="s">
        <v>581</v>
      </c>
      <c r="F84" s="174" t="s">
        <v>582</v>
      </c>
      <c r="G84" s="161"/>
      <c r="H84" s="161"/>
      <c r="I84" s="164"/>
      <c r="J84" s="175">
        <f>BK84</f>
        <v>0</v>
      </c>
      <c r="K84" s="161"/>
      <c r="L84" s="166"/>
      <c r="M84" s="167"/>
      <c r="N84" s="168"/>
      <c r="O84" s="168"/>
      <c r="P84" s="169">
        <f>SUM(P85:P88)</f>
        <v>0</v>
      </c>
      <c r="Q84" s="168"/>
      <c r="R84" s="169">
        <f>SUM(R85:R88)</f>
        <v>0</v>
      </c>
      <c r="S84" s="168"/>
      <c r="T84" s="170">
        <f>SUM(T85:T88)</f>
        <v>0</v>
      </c>
      <c r="AR84" s="171" t="s">
        <v>161</v>
      </c>
      <c r="AT84" s="172" t="s">
        <v>68</v>
      </c>
      <c r="AU84" s="172" t="s">
        <v>77</v>
      </c>
      <c r="AY84" s="171" t="s">
        <v>118</v>
      </c>
      <c r="BK84" s="173">
        <f>SUM(BK85:BK88)</f>
        <v>0</v>
      </c>
    </row>
    <row r="85" spans="1:65" s="2" customFormat="1" ht="16.5" customHeight="1">
      <c r="A85" s="37"/>
      <c r="B85" s="38"/>
      <c r="C85" s="176" t="s">
        <v>77</v>
      </c>
      <c r="D85" s="176" t="s">
        <v>123</v>
      </c>
      <c r="E85" s="177" t="s">
        <v>583</v>
      </c>
      <c r="F85" s="178" t="s">
        <v>582</v>
      </c>
      <c r="G85" s="179" t="s">
        <v>188</v>
      </c>
      <c r="H85" s="180">
        <v>1</v>
      </c>
      <c r="I85" s="181"/>
      <c r="J85" s="182">
        <f>ROUND(I85*H85,2)</f>
        <v>0</v>
      </c>
      <c r="K85" s="178" t="s">
        <v>189</v>
      </c>
      <c r="L85" s="42"/>
      <c r="M85" s="183" t="s">
        <v>19</v>
      </c>
      <c r="N85" s="184" t="s">
        <v>40</v>
      </c>
      <c r="O85" s="67"/>
      <c r="P85" s="185">
        <f>O85*H85</f>
        <v>0</v>
      </c>
      <c r="Q85" s="185">
        <v>0</v>
      </c>
      <c r="R85" s="185">
        <f>Q85*H85</f>
        <v>0</v>
      </c>
      <c r="S85" s="185">
        <v>0</v>
      </c>
      <c r="T85" s="186">
        <f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187" t="s">
        <v>584</v>
      </c>
      <c r="AT85" s="187" t="s">
        <v>123</v>
      </c>
      <c r="AU85" s="187" t="s">
        <v>79</v>
      </c>
      <c r="AY85" s="20" t="s">
        <v>118</v>
      </c>
      <c r="BE85" s="188">
        <f>IF(N85="základní",J85,0)</f>
        <v>0</v>
      </c>
      <c r="BF85" s="188">
        <f>IF(N85="snížená",J85,0)</f>
        <v>0</v>
      </c>
      <c r="BG85" s="188">
        <f>IF(N85="zákl. přenesená",J85,0)</f>
        <v>0</v>
      </c>
      <c r="BH85" s="188">
        <f>IF(N85="sníž. přenesená",J85,0)</f>
        <v>0</v>
      </c>
      <c r="BI85" s="188">
        <f>IF(N85="nulová",J85,0)</f>
        <v>0</v>
      </c>
      <c r="BJ85" s="20" t="s">
        <v>77</v>
      </c>
      <c r="BK85" s="188">
        <f>ROUND(I85*H85,2)</f>
        <v>0</v>
      </c>
      <c r="BL85" s="20" t="s">
        <v>584</v>
      </c>
      <c r="BM85" s="187" t="s">
        <v>585</v>
      </c>
    </row>
    <row r="86" spans="1:65" s="2" customFormat="1" ht="11.25">
      <c r="A86" s="37"/>
      <c r="B86" s="38"/>
      <c r="C86" s="39"/>
      <c r="D86" s="189" t="s">
        <v>131</v>
      </c>
      <c r="E86" s="39"/>
      <c r="F86" s="190" t="s">
        <v>582</v>
      </c>
      <c r="G86" s="39"/>
      <c r="H86" s="39"/>
      <c r="I86" s="191"/>
      <c r="J86" s="39"/>
      <c r="K86" s="39"/>
      <c r="L86" s="42"/>
      <c r="M86" s="192"/>
      <c r="N86" s="193"/>
      <c r="O86" s="67"/>
      <c r="P86" s="67"/>
      <c r="Q86" s="67"/>
      <c r="R86" s="67"/>
      <c r="S86" s="67"/>
      <c r="T86" s="68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20" t="s">
        <v>131</v>
      </c>
      <c r="AU86" s="20" t="s">
        <v>79</v>
      </c>
    </row>
    <row r="87" spans="1:65" s="13" customFormat="1" ht="11.25">
      <c r="B87" s="196"/>
      <c r="C87" s="197"/>
      <c r="D87" s="189" t="s">
        <v>135</v>
      </c>
      <c r="E87" s="198" t="s">
        <v>19</v>
      </c>
      <c r="F87" s="199" t="s">
        <v>586</v>
      </c>
      <c r="G87" s="197"/>
      <c r="H87" s="200">
        <v>1</v>
      </c>
      <c r="I87" s="201"/>
      <c r="J87" s="197"/>
      <c r="K87" s="197"/>
      <c r="L87" s="202"/>
      <c r="M87" s="203"/>
      <c r="N87" s="204"/>
      <c r="O87" s="204"/>
      <c r="P87" s="204"/>
      <c r="Q87" s="204"/>
      <c r="R87" s="204"/>
      <c r="S87" s="204"/>
      <c r="T87" s="205"/>
      <c r="AT87" s="206" t="s">
        <v>135</v>
      </c>
      <c r="AU87" s="206" t="s">
        <v>79</v>
      </c>
      <c r="AV87" s="13" t="s">
        <v>79</v>
      </c>
      <c r="AW87" s="13" t="s">
        <v>31</v>
      </c>
      <c r="AX87" s="13" t="s">
        <v>69</v>
      </c>
      <c r="AY87" s="206" t="s">
        <v>118</v>
      </c>
    </row>
    <row r="88" spans="1:65" s="14" customFormat="1" ht="11.25">
      <c r="B88" s="207"/>
      <c r="C88" s="208"/>
      <c r="D88" s="189" t="s">
        <v>135</v>
      </c>
      <c r="E88" s="209" t="s">
        <v>19</v>
      </c>
      <c r="F88" s="210" t="s">
        <v>137</v>
      </c>
      <c r="G88" s="208"/>
      <c r="H88" s="211">
        <v>1</v>
      </c>
      <c r="I88" s="212"/>
      <c r="J88" s="208"/>
      <c r="K88" s="208"/>
      <c r="L88" s="213"/>
      <c r="M88" s="214"/>
      <c r="N88" s="215"/>
      <c r="O88" s="215"/>
      <c r="P88" s="215"/>
      <c r="Q88" s="215"/>
      <c r="R88" s="215"/>
      <c r="S88" s="215"/>
      <c r="T88" s="216"/>
      <c r="AT88" s="217" t="s">
        <v>135</v>
      </c>
      <c r="AU88" s="217" t="s">
        <v>79</v>
      </c>
      <c r="AV88" s="14" t="s">
        <v>129</v>
      </c>
      <c r="AW88" s="14" t="s">
        <v>31</v>
      </c>
      <c r="AX88" s="14" t="s">
        <v>77</v>
      </c>
      <c r="AY88" s="217" t="s">
        <v>118</v>
      </c>
    </row>
    <row r="89" spans="1:65" s="12" customFormat="1" ht="22.9" customHeight="1">
      <c r="B89" s="160"/>
      <c r="C89" s="161"/>
      <c r="D89" s="162" t="s">
        <v>68</v>
      </c>
      <c r="E89" s="174" t="s">
        <v>587</v>
      </c>
      <c r="F89" s="174" t="s">
        <v>588</v>
      </c>
      <c r="G89" s="161"/>
      <c r="H89" s="161"/>
      <c r="I89" s="164"/>
      <c r="J89" s="175">
        <f>BK89</f>
        <v>0</v>
      </c>
      <c r="K89" s="161"/>
      <c r="L89" s="166"/>
      <c r="M89" s="167"/>
      <c r="N89" s="168"/>
      <c r="O89" s="168"/>
      <c r="P89" s="169">
        <f>SUM(P90:P93)</f>
        <v>0</v>
      </c>
      <c r="Q89" s="168"/>
      <c r="R89" s="169">
        <f>SUM(R90:R93)</f>
        <v>0</v>
      </c>
      <c r="S89" s="168"/>
      <c r="T89" s="170">
        <f>SUM(T90:T93)</f>
        <v>0</v>
      </c>
      <c r="AR89" s="171" t="s">
        <v>161</v>
      </c>
      <c r="AT89" s="172" t="s">
        <v>68</v>
      </c>
      <c r="AU89" s="172" t="s">
        <v>77</v>
      </c>
      <c r="AY89" s="171" t="s">
        <v>118</v>
      </c>
      <c r="BK89" s="173">
        <f>SUM(BK90:BK93)</f>
        <v>0</v>
      </c>
    </row>
    <row r="90" spans="1:65" s="2" customFormat="1" ht="16.5" customHeight="1">
      <c r="A90" s="37"/>
      <c r="B90" s="38"/>
      <c r="C90" s="176" t="s">
        <v>79</v>
      </c>
      <c r="D90" s="176" t="s">
        <v>123</v>
      </c>
      <c r="E90" s="177" t="s">
        <v>589</v>
      </c>
      <c r="F90" s="178" t="s">
        <v>590</v>
      </c>
      <c r="G90" s="179" t="s">
        <v>188</v>
      </c>
      <c r="H90" s="180">
        <v>1</v>
      </c>
      <c r="I90" s="181"/>
      <c r="J90" s="182">
        <f>ROUND(I90*H90,2)</f>
        <v>0</v>
      </c>
      <c r="K90" s="178" t="s">
        <v>189</v>
      </c>
      <c r="L90" s="42"/>
      <c r="M90" s="183" t="s">
        <v>19</v>
      </c>
      <c r="N90" s="184" t="s">
        <v>40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584</v>
      </c>
      <c r="AT90" s="187" t="s">
        <v>123</v>
      </c>
      <c r="AU90" s="187" t="s">
        <v>79</v>
      </c>
      <c r="AY90" s="20" t="s">
        <v>118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77</v>
      </c>
      <c r="BK90" s="188">
        <f>ROUND(I90*H90,2)</f>
        <v>0</v>
      </c>
      <c r="BL90" s="20" t="s">
        <v>584</v>
      </c>
      <c r="BM90" s="187" t="s">
        <v>591</v>
      </c>
    </row>
    <row r="91" spans="1:65" s="2" customFormat="1" ht="11.25">
      <c r="A91" s="37"/>
      <c r="B91" s="38"/>
      <c r="C91" s="39"/>
      <c r="D91" s="189" t="s">
        <v>131</v>
      </c>
      <c r="E91" s="39"/>
      <c r="F91" s="190" t="s">
        <v>590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131</v>
      </c>
      <c r="AU91" s="20" t="s">
        <v>79</v>
      </c>
    </row>
    <row r="92" spans="1:65" s="13" customFormat="1" ht="11.25">
      <c r="B92" s="196"/>
      <c r="C92" s="197"/>
      <c r="D92" s="189" t="s">
        <v>135</v>
      </c>
      <c r="E92" s="198" t="s">
        <v>19</v>
      </c>
      <c r="F92" s="199" t="s">
        <v>77</v>
      </c>
      <c r="G92" s="197"/>
      <c r="H92" s="200">
        <v>1</v>
      </c>
      <c r="I92" s="201"/>
      <c r="J92" s="197"/>
      <c r="K92" s="197"/>
      <c r="L92" s="202"/>
      <c r="M92" s="203"/>
      <c r="N92" s="204"/>
      <c r="O92" s="204"/>
      <c r="P92" s="204"/>
      <c r="Q92" s="204"/>
      <c r="R92" s="204"/>
      <c r="S92" s="204"/>
      <c r="T92" s="205"/>
      <c r="AT92" s="206" t="s">
        <v>135</v>
      </c>
      <c r="AU92" s="206" t="s">
        <v>79</v>
      </c>
      <c r="AV92" s="13" t="s">
        <v>79</v>
      </c>
      <c r="AW92" s="13" t="s">
        <v>31</v>
      </c>
      <c r="AX92" s="13" t="s">
        <v>69</v>
      </c>
      <c r="AY92" s="206" t="s">
        <v>118</v>
      </c>
    </row>
    <row r="93" spans="1:65" s="14" customFormat="1" ht="11.25">
      <c r="B93" s="207"/>
      <c r="C93" s="208"/>
      <c r="D93" s="189" t="s">
        <v>135</v>
      </c>
      <c r="E93" s="209" t="s">
        <v>19</v>
      </c>
      <c r="F93" s="210" t="s">
        <v>137</v>
      </c>
      <c r="G93" s="208"/>
      <c r="H93" s="211">
        <v>1</v>
      </c>
      <c r="I93" s="212"/>
      <c r="J93" s="208"/>
      <c r="K93" s="208"/>
      <c r="L93" s="213"/>
      <c r="M93" s="249"/>
      <c r="N93" s="250"/>
      <c r="O93" s="250"/>
      <c r="P93" s="250"/>
      <c r="Q93" s="250"/>
      <c r="R93" s="250"/>
      <c r="S93" s="250"/>
      <c r="T93" s="251"/>
      <c r="AT93" s="217" t="s">
        <v>135</v>
      </c>
      <c r="AU93" s="217" t="s">
        <v>79</v>
      </c>
      <c r="AV93" s="14" t="s">
        <v>129</v>
      </c>
      <c r="AW93" s="14" t="s">
        <v>31</v>
      </c>
      <c r="AX93" s="14" t="s">
        <v>77</v>
      </c>
      <c r="AY93" s="217" t="s">
        <v>118</v>
      </c>
    </row>
    <row r="94" spans="1:65" s="2" customFormat="1" ht="6.95" customHeight="1">
      <c r="A94" s="37"/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42"/>
      <c r="M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</sheetData>
  <sheetProtection algorithmName="SHA-512" hashValue="kj42u1GunidLOJVrVygQk5EBxKQCm9X34rPkmFa6b/Rf8/pflZZJ5YvvB+iT5y6MwF4ojZnz30uOTIAcbpoy7A==" saltValue="bbvtXlPM1vgOdK5lY/YWwEgUpzl+RnBzpE7xpaDZ+yYH5Lr4wJOGRfQk9lfy67owERG7fjiXiq1yz69P6kHuPg==" spinCount="100000" sheet="1" objects="1" scenarios="1" formatColumns="0" formatRows="0" autoFilter="0"/>
  <autoFilter ref="C81:K93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52" customWidth="1"/>
    <col min="2" max="2" width="1.6640625" style="252" customWidth="1"/>
    <col min="3" max="4" width="5" style="252" customWidth="1"/>
    <col min="5" max="5" width="11.6640625" style="252" customWidth="1"/>
    <col min="6" max="6" width="9.1640625" style="252" customWidth="1"/>
    <col min="7" max="7" width="5" style="252" customWidth="1"/>
    <col min="8" max="8" width="77.83203125" style="252" customWidth="1"/>
    <col min="9" max="10" width="20" style="252" customWidth="1"/>
    <col min="11" max="11" width="1.6640625" style="252" customWidth="1"/>
  </cols>
  <sheetData>
    <row r="1" spans="2:11" s="1" customFormat="1" ht="37.5" customHeight="1"/>
    <row r="2" spans="2:11" s="1" customFormat="1" ht="7.5" customHeight="1">
      <c r="B2" s="253"/>
      <c r="C2" s="254"/>
      <c r="D2" s="254"/>
      <c r="E2" s="254"/>
      <c r="F2" s="254"/>
      <c r="G2" s="254"/>
      <c r="H2" s="254"/>
      <c r="I2" s="254"/>
      <c r="J2" s="254"/>
      <c r="K2" s="255"/>
    </row>
    <row r="3" spans="2:11" s="17" customFormat="1" ht="45" customHeight="1">
      <c r="B3" s="256"/>
      <c r="C3" s="391" t="s">
        <v>592</v>
      </c>
      <c r="D3" s="391"/>
      <c r="E3" s="391"/>
      <c r="F3" s="391"/>
      <c r="G3" s="391"/>
      <c r="H3" s="391"/>
      <c r="I3" s="391"/>
      <c r="J3" s="391"/>
      <c r="K3" s="257"/>
    </row>
    <row r="4" spans="2:11" s="1" customFormat="1" ht="25.5" customHeight="1">
      <c r="B4" s="258"/>
      <c r="C4" s="390" t="s">
        <v>593</v>
      </c>
      <c r="D4" s="390"/>
      <c r="E4" s="390"/>
      <c r="F4" s="390"/>
      <c r="G4" s="390"/>
      <c r="H4" s="390"/>
      <c r="I4" s="390"/>
      <c r="J4" s="390"/>
      <c r="K4" s="259"/>
    </row>
    <row r="5" spans="2:11" s="1" customFormat="1" ht="5.25" customHeight="1">
      <c r="B5" s="258"/>
      <c r="C5" s="260"/>
      <c r="D5" s="260"/>
      <c r="E5" s="260"/>
      <c r="F5" s="260"/>
      <c r="G5" s="260"/>
      <c r="H5" s="260"/>
      <c r="I5" s="260"/>
      <c r="J5" s="260"/>
      <c r="K5" s="259"/>
    </row>
    <row r="6" spans="2:11" s="1" customFormat="1" ht="15" customHeight="1">
      <c r="B6" s="258"/>
      <c r="C6" s="389" t="s">
        <v>594</v>
      </c>
      <c r="D6" s="389"/>
      <c r="E6" s="389"/>
      <c r="F6" s="389"/>
      <c r="G6" s="389"/>
      <c r="H6" s="389"/>
      <c r="I6" s="389"/>
      <c r="J6" s="389"/>
      <c r="K6" s="259"/>
    </row>
    <row r="7" spans="2:11" s="1" customFormat="1" ht="15" customHeight="1">
      <c r="B7" s="262"/>
      <c r="C7" s="389" t="s">
        <v>595</v>
      </c>
      <c r="D7" s="389"/>
      <c r="E7" s="389"/>
      <c r="F7" s="389"/>
      <c r="G7" s="389"/>
      <c r="H7" s="389"/>
      <c r="I7" s="389"/>
      <c r="J7" s="389"/>
      <c r="K7" s="259"/>
    </row>
    <row r="8" spans="2:11" s="1" customFormat="1" ht="12.75" customHeight="1">
      <c r="B8" s="262"/>
      <c r="C8" s="261"/>
      <c r="D8" s="261"/>
      <c r="E8" s="261"/>
      <c r="F8" s="261"/>
      <c r="G8" s="261"/>
      <c r="H8" s="261"/>
      <c r="I8" s="261"/>
      <c r="J8" s="261"/>
      <c r="K8" s="259"/>
    </row>
    <row r="9" spans="2:11" s="1" customFormat="1" ht="15" customHeight="1">
      <c r="B9" s="262"/>
      <c r="C9" s="389" t="s">
        <v>596</v>
      </c>
      <c r="D9" s="389"/>
      <c r="E9" s="389"/>
      <c r="F9" s="389"/>
      <c r="G9" s="389"/>
      <c r="H9" s="389"/>
      <c r="I9" s="389"/>
      <c r="J9" s="389"/>
      <c r="K9" s="259"/>
    </row>
    <row r="10" spans="2:11" s="1" customFormat="1" ht="15" customHeight="1">
      <c r="B10" s="262"/>
      <c r="C10" s="261"/>
      <c r="D10" s="389" t="s">
        <v>597</v>
      </c>
      <c r="E10" s="389"/>
      <c r="F10" s="389"/>
      <c r="G10" s="389"/>
      <c r="H10" s="389"/>
      <c r="I10" s="389"/>
      <c r="J10" s="389"/>
      <c r="K10" s="259"/>
    </row>
    <row r="11" spans="2:11" s="1" customFormat="1" ht="15" customHeight="1">
      <c r="B11" s="262"/>
      <c r="C11" s="263"/>
      <c r="D11" s="389" t="s">
        <v>598</v>
      </c>
      <c r="E11" s="389"/>
      <c r="F11" s="389"/>
      <c r="G11" s="389"/>
      <c r="H11" s="389"/>
      <c r="I11" s="389"/>
      <c r="J11" s="389"/>
      <c r="K11" s="259"/>
    </row>
    <row r="12" spans="2:11" s="1" customFormat="1" ht="15" customHeight="1">
      <c r="B12" s="262"/>
      <c r="C12" s="263"/>
      <c r="D12" s="261"/>
      <c r="E12" s="261"/>
      <c r="F12" s="261"/>
      <c r="G12" s="261"/>
      <c r="H12" s="261"/>
      <c r="I12" s="261"/>
      <c r="J12" s="261"/>
      <c r="K12" s="259"/>
    </row>
    <row r="13" spans="2:11" s="1" customFormat="1" ht="15" customHeight="1">
      <c r="B13" s="262"/>
      <c r="C13" s="263"/>
      <c r="D13" s="264" t="s">
        <v>599</v>
      </c>
      <c r="E13" s="261"/>
      <c r="F13" s="261"/>
      <c r="G13" s="261"/>
      <c r="H13" s="261"/>
      <c r="I13" s="261"/>
      <c r="J13" s="261"/>
      <c r="K13" s="259"/>
    </row>
    <row r="14" spans="2:11" s="1" customFormat="1" ht="12.75" customHeight="1">
      <c r="B14" s="262"/>
      <c r="C14" s="263"/>
      <c r="D14" s="263"/>
      <c r="E14" s="263"/>
      <c r="F14" s="263"/>
      <c r="G14" s="263"/>
      <c r="H14" s="263"/>
      <c r="I14" s="263"/>
      <c r="J14" s="263"/>
      <c r="K14" s="259"/>
    </row>
    <row r="15" spans="2:11" s="1" customFormat="1" ht="15" customHeight="1">
      <c r="B15" s="262"/>
      <c r="C15" s="263"/>
      <c r="D15" s="389" t="s">
        <v>600</v>
      </c>
      <c r="E15" s="389"/>
      <c r="F15" s="389"/>
      <c r="G15" s="389"/>
      <c r="H15" s="389"/>
      <c r="I15" s="389"/>
      <c r="J15" s="389"/>
      <c r="K15" s="259"/>
    </row>
    <row r="16" spans="2:11" s="1" customFormat="1" ht="15" customHeight="1">
      <c r="B16" s="262"/>
      <c r="C16" s="263"/>
      <c r="D16" s="389" t="s">
        <v>601</v>
      </c>
      <c r="E16" s="389"/>
      <c r="F16" s="389"/>
      <c r="G16" s="389"/>
      <c r="H16" s="389"/>
      <c r="I16" s="389"/>
      <c r="J16" s="389"/>
      <c r="K16" s="259"/>
    </row>
    <row r="17" spans="2:11" s="1" customFormat="1" ht="15" customHeight="1">
      <c r="B17" s="262"/>
      <c r="C17" s="263"/>
      <c r="D17" s="389" t="s">
        <v>602</v>
      </c>
      <c r="E17" s="389"/>
      <c r="F17" s="389"/>
      <c r="G17" s="389"/>
      <c r="H17" s="389"/>
      <c r="I17" s="389"/>
      <c r="J17" s="389"/>
      <c r="K17" s="259"/>
    </row>
    <row r="18" spans="2:11" s="1" customFormat="1" ht="15" customHeight="1">
      <c r="B18" s="262"/>
      <c r="C18" s="263"/>
      <c r="D18" s="263"/>
      <c r="E18" s="265" t="s">
        <v>76</v>
      </c>
      <c r="F18" s="389" t="s">
        <v>603</v>
      </c>
      <c r="G18" s="389"/>
      <c r="H18" s="389"/>
      <c r="I18" s="389"/>
      <c r="J18" s="389"/>
      <c r="K18" s="259"/>
    </row>
    <row r="19" spans="2:11" s="1" customFormat="1" ht="15" customHeight="1">
      <c r="B19" s="262"/>
      <c r="C19" s="263"/>
      <c r="D19" s="263"/>
      <c r="E19" s="265" t="s">
        <v>604</v>
      </c>
      <c r="F19" s="389" t="s">
        <v>605</v>
      </c>
      <c r="G19" s="389"/>
      <c r="H19" s="389"/>
      <c r="I19" s="389"/>
      <c r="J19" s="389"/>
      <c r="K19" s="259"/>
    </row>
    <row r="20" spans="2:11" s="1" customFormat="1" ht="15" customHeight="1">
      <c r="B20" s="262"/>
      <c r="C20" s="263"/>
      <c r="D20" s="263"/>
      <c r="E20" s="265" t="s">
        <v>606</v>
      </c>
      <c r="F20" s="389" t="s">
        <v>607</v>
      </c>
      <c r="G20" s="389"/>
      <c r="H20" s="389"/>
      <c r="I20" s="389"/>
      <c r="J20" s="389"/>
      <c r="K20" s="259"/>
    </row>
    <row r="21" spans="2:11" s="1" customFormat="1" ht="15" customHeight="1">
      <c r="B21" s="262"/>
      <c r="C21" s="263"/>
      <c r="D21" s="263"/>
      <c r="E21" s="265" t="s">
        <v>80</v>
      </c>
      <c r="F21" s="389" t="s">
        <v>81</v>
      </c>
      <c r="G21" s="389"/>
      <c r="H21" s="389"/>
      <c r="I21" s="389"/>
      <c r="J21" s="389"/>
      <c r="K21" s="259"/>
    </row>
    <row r="22" spans="2:11" s="1" customFormat="1" ht="15" customHeight="1">
      <c r="B22" s="262"/>
      <c r="C22" s="263"/>
      <c r="D22" s="263"/>
      <c r="E22" s="265" t="s">
        <v>563</v>
      </c>
      <c r="F22" s="389" t="s">
        <v>564</v>
      </c>
      <c r="G22" s="389"/>
      <c r="H22" s="389"/>
      <c r="I22" s="389"/>
      <c r="J22" s="389"/>
      <c r="K22" s="259"/>
    </row>
    <row r="23" spans="2:11" s="1" customFormat="1" ht="15" customHeight="1">
      <c r="B23" s="262"/>
      <c r="C23" s="263"/>
      <c r="D23" s="263"/>
      <c r="E23" s="265" t="s">
        <v>608</v>
      </c>
      <c r="F23" s="389" t="s">
        <v>609</v>
      </c>
      <c r="G23" s="389"/>
      <c r="H23" s="389"/>
      <c r="I23" s="389"/>
      <c r="J23" s="389"/>
      <c r="K23" s="259"/>
    </row>
    <row r="24" spans="2:11" s="1" customFormat="1" ht="12.75" customHeight="1">
      <c r="B24" s="262"/>
      <c r="C24" s="263"/>
      <c r="D24" s="263"/>
      <c r="E24" s="263"/>
      <c r="F24" s="263"/>
      <c r="G24" s="263"/>
      <c r="H24" s="263"/>
      <c r="I24" s="263"/>
      <c r="J24" s="263"/>
      <c r="K24" s="259"/>
    </row>
    <row r="25" spans="2:11" s="1" customFormat="1" ht="15" customHeight="1">
      <c r="B25" s="262"/>
      <c r="C25" s="389" t="s">
        <v>610</v>
      </c>
      <c r="D25" s="389"/>
      <c r="E25" s="389"/>
      <c r="F25" s="389"/>
      <c r="G25" s="389"/>
      <c r="H25" s="389"/>
      <c r="I25" s="389"/>
      <c r="J25" s="389"/>
      <c r="K25" s="259"/>
    </row>
    <row r="26" spans="2:11" s="1" customFormat="1" ht="15" customHeight="1">
      <c r="B26" s="262"/>
      <c r="C26" s="389" t="s">
        <v>611</v>
      </c>
      <c r="D26" s="389"/>
      <c r="E26" s="389"/>
      <c r="F26" s="389"/>
      <c r="G26" s="389"/>
      <c r="H26" s="389"/>
      <c r="I26" s="389"/>
      <c r="J26" s="389"/>
      <c r="K26" s="259"/>
    </row>
    <row r="27" spans="2:11" s="1" customFormat="1" ht="15" customHeight="1">
      <c r="B27" s="262"/>
      <c r="C27" s="261"/>
      <c r="D27" s="389" t="s">
        <v>612</v>
      </c>
      <c r="E27" s="389"/>
      <c r="F27" s="389"/>
      <c r="G27" s="389"/>
      <c r="H27" s="389"/>
      <c r="I27" s="389"/>
      <c r="J27" s="389"/>
      <c r="K27" s="259"/>
    </row>
    <row r="28" spans="2:11" s="1" customFormat="1" ht="15" customHeight="1">
      <c r="B28" s="262"/>
      <c r="C28" s="263"/>
      <c r="D28" s="389" t="s">
        <v>613</v>
      </c>
      <c r="E28" s="389"/>
      <c r="F28" s="389"/>
      <c r="G28" s="389"/>
      <c r="H28" s="389"/>
      <c r="I28" s="389"/>
      <c r="J28" s="389"/>
      <c r="K28" s="259"/>
    </row>
    <row r="29" spans="2:11" s="1" customFormat="1" ht="12.75" customHeight="1">
      <c r="B29" s="262"/>
      <c r="C29" s="263"/>
      <c r="D29" s="263"/>
      <c r="E29" s="263"/>
      <c r="F29" s="263"/>
      <c r="G29" s="263"/>
      <c r="H29" s="263"/>
      <c r="I29" s="263"/>
      <c r="J29" s="263"/>
      <c r="K29" s="259"/>
    </row>
    <row r="30" spans="2:11" s="1" customFormat="1" ht="15" customHeight="1">
      <c r="B30" s="262"/>
      <c r="C30" s="263"/>
      <c r="D30" s="389" t="s">
        <v>614</v>
      </c>
      <c r="E30" s="389"/>
      <c r="F30" s="389"/>
      <c r="G30" s="389"/>
      <c r="H30" s="389"/>
      <c r="I30" s="389"/>
      <c r="J30" s="389"/>
      <c r="K30" s="259"/>
    </row>
    <row r="31" spans="2:11" s="1" customFormat="1" ht="15" customHeight="1">
      <c r="B31" s="262"/>
      <c r="C31" s="263"/>
      <c r="D31" s="389" t="s">
        <v>615</v>
      </c>
      <c r="E31" s="389"/>
      <c r="F31" s="389"/>
      <c r="G31" s="389"/>
      <c r="H31" s="389"/>
      <c r="I31" s="389"/>
      <c r="J31" s="389"/>
      <c r="K31" s="259"/>
    </row>
    <row r="32" spans="2:11" s="1" customFormat="1" ht="12.75" customHeight="1">
      <c r="B32" s="262"/>
      <c r="C32" s="263"/>
      <c r="D32" s="263"/>
      <c r="E32" s="263"/>
      <c r="F32" s="263"/>
      <c r="G32" s="263"/>
      <c r="H32" s="263"/>
      <c r="I32" s="263"/>
      <c r="J32" s="263"/>
      <c r="K32" s="259"/>
    </row>
    <row r="33" spans="2:11" s="1" customFormat="1" ht="15" customHeight="1">
      <c r="B33" s="262"/>
      <c r="C33" s="263"/>
      <c r="D33" s="389" t="s">
        <v>616</v>
      </c>
      <c r="E33" s="389"/>
      <c r="F33" s="389"/>
      <c r="G33" s="389"/>
      <c r="H33" s="389"/>
      <c r="I33" s="389"/>
      <c r="J33" s="389"/>
      <c r="K33" s="259"/>
    </row>
    <row r="34" spans="2:11" s="1" customFormat="1" ht="15" customHeight="1">
      <c r="B34" s="262"/>
      <c r="C34" s="263"/>
      <c r="D34" s="389" t="s">
        <v>617</v>
      </c>
      <c r="E34" s="389"/>
      <c r="F34" s="389"/>
      <c r="G34" s="389"/>
      <c r="H34" s="389"/>
      <c r="I34" s="389"/>
      <c r="J34" s="389"/>
      <c r="K34" s="259"/>
    </row>
    <row r="35" spans="2:11" s="1" customFormat="1" ht="15" customHeight="1">
      <c r="B35" s="262"/>
      <c r="C35" s="263"/>
      <c r="D35" s="389" t="s">
        <v>618</v>
      </c>
      <c r="E35" s="389"/>
      <c r="F35" s="389"/>
      <c r="G35" s="389"/>
      <c r="H35" s="389"/>
      <c r="I35" s="389"/>
      <c r="J35" s="389"/>
      <c r="K35" s="259"/>
    </row>
    <row r="36" spans="2:11" s="1" customFormat="1" ht="15" customHeight="1">
      <c r="B36" s="262"/>
      <c r="C36" s="263"/>
      <c r="D36" s="261"/>
      <c r="E36" s="264" t="s">
        <v>104</v>
      </c>
      <c r="F36" s="261"/>
      <c r="G36" s="389" t="s">
        <v>619</v>
      </c>
      <c r="H36" s="389"/>
      <c r="I36" s="389"/>
      <c r="J36" s="389"/>
      <c r="K36" s="259"/>
    </row>
    <row r="37" spans="2:11" s="1" customFormat="1" ht="30.75" customHeight="1">
      <c r="B37" s="262"/>
      <c r="C37" s="263"/>
      <c r="D37" s="261"/>
      <c r="E37" s="264" t="s">
        <v>620</v>
      </c>
      <c r="F37" s="261"/>
      <c r="G37" s="389" t="s">
        <v>621</v>
      </c>
      <c r="H37" s="389"/>
      <c r="I37" s="389"/>
      <c r="J37" s="389"/>
      <c r="K37" s="259"/>
    </row>
    <row r="38" spans="2:11" s="1" customFormat="1" ht="15" customHeight="1">
      <c r="B38" s="262"/>
      <c r="C38" s="263"/>
      <c r="D38" s="261"/>
      <c r="E38" s="264" t="s">
        <v>50</v>
      </c>
      <c r="F38" s="261"/>
      <c r="G38" s="389" t="s">
        <v>622</v>
      </c>
      <c r="H38" s="389"/>
      <c r="I38" s="389"/>
      <c r="J38" s="389"/>
      <c r="K38" s="259"/>
    </row>
    <row r="39" spans="2:11" s="1" customFormat="1" ht="15" customHeight="1">
      <c r="B39" s="262"/>
      <c r="C39" s="263"/>
      <c r="D39" s="261"/>
      <c r="E39" s="264" t="s">
        <v>51</v>
      </c>
      <c r="F39" s="261"/>
      <c r="G39" s="389" t="s">
        <v>623</v>
      </c>
      <c r="H39" s="389"/>
      <c r="I39" s="389"/>
      <c r="J39" s="389"/>
      <c r="K39" s="259"/>
    </row>
    <row r="40" spans="2:11" s="1" customFormat="1" ht="15" customHeight="1">
      <c r="B40" s="262"/>
      <c r="C40" s="263"/>
      <c r="D40" s="261"/>
      <c r="E40" s="264" t="s">
        <v>105</v>
      </c>
      <c r="F40" s="261"/>
      <c r="G40" s="389" t="s">
        <v>624</v>
      </c>
      <c r="H40" s="389"/>
      <c r="I40" s="389"/>
      <c r="J40" s="389"/>
      <c r="K40" s="259"/>
    </row>
    <row r="41" spans="2:11" s="1" customFormat="1" ht="15" customHeight="1">
      <c r="B41" s="262"/>
      <c r="C41" s="263"/>
      <c r="D41" s="261"/>
      <c r="E41" s="264" t="s">
        <v>106</v>
      </c>
      <c r="F41" s="261"/>
      <c r="G41" s="389" t="s">
        <v>625</v>
      </c>
      <c r="H41" s="389"/>
      <c r="I41" s="389"/>
      <c r="J41" s="389"/>
      <c r="K41" s="259"/>
    </row>
    <row r="42" spans="2:11" s="1" customFormat="1" ht="15" customHeight="1">
      <c r="B42" s="262"/>
      <c r="C42" s="263"/>
      <c r="D42" s="261"/>
      <c r="E42" s="264" t="s">
        <v>626</v>
      </c>
      <c r="F42" s="261"/>
      <c r="G42" s="389" t="s">
        <v>627</v>
      </c>
      <c r="H42" s="389"/>
      <c r="I42" s="389"/>
      <c r="J42" s="389"/>
      <c r="K42" s="259"/>
    </row>
    <row r="43" spans="2:11" s="1" customFormat="1" ht="15" customHeight="1">
      <c r="B43" s="262"/>
      <c r="C43" s="263"/>
      <c r="D43" s="261"/>
      <c r="E43" s="264"/>
      <c r="F43" s="261"/>
      <c r="G43" s="389" t="s">
        <v>628</v>
      </c>
      <c r="H43" s="389"/>
      <c r="I43" s="389"/>
      <c r="J43" s="389"/>
      <c r="K43" s="259"/>
    </row>
    <row r="44" spans="2:11" s="1" customFormat="1" ht="15" customHeight="1">
      <c r="B44" s="262"/>
      <c r="C44" s="263"/>
      <c r="D44" s="261"/>
      <c r="E44" s="264" t="s">
        <v>629</v>
      </c>
      <c r="F44" s="261"/>
      <c r="G44" s="389" t="s">
        <v>630</v>
      </c>
      <c r="H44" s="389"/>
      <c r="I44" s="389"/>
      <c r="J44" s="389"/>
      <c r="K44" s="259"/>
    </row>
    <row r="45" spans="2:11" s="1" customFormat="1" ht="15" customHeight="1">
      <c r="B45" s="262"/>
      <c r="C45" s="263"/>
      <c r="D45" s="261"/>
      <c r="E45" s="264" t="s">
        <v>108</v>
      </c>
      <c r="F45" s="261"/>
      <c r="G45" s="389" t="s">
        <v>631</v>
      </c>
      <c r="H45" s="389"/>
      <c r="I45" s="389"/>
      <c r="J45" s="389"/>
      <c r="K45" s="259"/>
    </row>
    <row r="46" spans="2:11" s="1" customFormat="1" ht="12.75" customHeight="1">
      <c r="B46" s="262"/>
      <c r="C46" s="263"/>
      <c r="D46" s="261"/>
      <c r="E46" s="261"/>
      <c r="F46" s="261"/>
      <c r="G46" s="261"/>
      <c r="H46" s="261"/>
      <c r="I46" s="261"/>
      <c r="J46" s="261"/>
      <c r="K46" s="259"/>
    </row>
    <row r="47" spans="2:11" s="1" customFormat="1" ht="15" customHeight="1">
      <c r="B47" s="262"/>
      <c r="C47" s="263"/>
      <c r="D47" s="389" t="s">
        <v>632</v>
      </c>
      <c r="E47" s="389"/>
      <c r="F47" s="389"/>
      <c r="G47" s="389"/>
      <c r="H47" s="389"/>
      <c r="I47" s="389"/>
      <c r="J47" s="389"/>
      <c r="K47" s="259"/>
    </row>
    <row r="48" spans="2:11" s="1" customFormat="1" ht="15" customHeight="1">
      <c r="B48" s="262"/>
      <c r="C48" s="263"/>
      <c r="D48" s="263"/>
      <c r="E48" s="389" t="s">
        <v>633</v>
      </c>
      <c r="F48" s="389"/>
      <c r="G48" s="389"/>
      <c r="H48" s="389"/>
      <c r="I48" s="389"/>
      <c r="J48" s="389"/>
      <c r="K48" s="259"/>
    </row>
    <row r="49" spans="2:11" s="1" customFormat="1" ht="15" customHeight="1">
      <c r="B49" s="262"/>
      <c r="C49" s="263"/>
      <c r="D49" s="263"/>
      <c r="E49" s="389" t="s">
        <v>634</v>
      </c>
      <c r="F49" s="389"/>
      <c r="G49" s="389"/>
      <c r="H49" s="389"/>
      <c r="I49" s="389"/>
      <c r="J49" s="389"/>
      <c r="K49" s="259"/>
    </row>
    <row r="50" spans="2:11" s="1" customFormat="1" ht="15" customHeight="1">
      <c r="B50" s="262"/>
      <c r="C50" s="263"/>
      <c r="D50" s="263"/>
      <c r="E50" s="389" t="s">
        <v>635</v>
      </c>
      <c r="F50" s="389"/>
      <c r="G50" s="389"/>
      <c r="H50" s="389"/>
      <c r="I50" s="389"/>
      <c r="J50" s="389"/>
      <c r="K50" s="259"/>
    </row>
    <row r="51" spans="2:11" s="1" customFormat="1" ht="15" customHeight="1">
      <c r="B51" s="262"/>
      <c r="C51" s="263"/>
      <c r="D51" s="389" t="s">
        <v>636</v>
      </c>
      <c r="E51" s="389"/>
      <c r="F51" s="389"/>
      <c r="G51" s="389"/>
      <c r="H51" s="389"/>
      <c r="I51" s="389"/>
      <c r="J51" s="389"/>
      <c r="K51" s="259"/>
    </row>
    <row r="52" spans="2:11" s="1" customFormat="1" ht="25.5" customHeight="1">
      <c r="B52" s="258"/>
      <c r="C52" s="390" t="s">
        <v>637</v>
      </c>
      <c r="D52" s="390"/>
      <c r="E52" s="390"/>
      <c r="F52" s="390"/>
      <c r="G52" s="390"/>
      <c r="H52" s="390"/>
      <c r="I52" s="390"/>
      <c r="J52" s="390"/>
      <c r="K52" s="259"/>
    </row>
    <row r="53" spans="2:11" s="1" customFormat="1" ht="5.25" customHeight="1">
      <c r="B53" s="258"/>
      <c r="C53" s="260"/>
      <c r="D53" s="260"/>
      <c r="E53" s="260"/>
      <c r="F53" s="260"/>
      <c r="G53" s="260"/>
      <c r="H53" s="260"/>
      <c r="I53" s="260"/>
      <c r="J53" s="260"/>
      <c r="K53" s="259"/>
    </row>
    <row r="54" spans="2:11" s="1" customFormat="1" ht="15" customHeight="1">
      <c r="B54" s="258"/>
      <c r="C54" s="389" t="s">
        <v>638</v>
      </c>
      <c r="D54" s="389"/>
      <c r="E54" s="389"/>
      <c r="F54" s="389"/>
      <c r="G54" s="389"/>
      <c r="H54" s="389"/>
      <c r="I54" s="389"/>
      <c r="J54" s="389"/>
      <c r="K54" s="259"/>
    </row>
    <row r="55" spans="2:11" s="1" customFormat="1" ht="15" customHeight="1">
      <c r="B55" s="258"/>
      <c r="C55" s="389" t="s">
        <v>639</v>
      </c>
      <c r="D55" s="389"/>
      <c r="E55" s="389"/>
      <c r="F55" s="389"/>
      <c r="G55" s="389"/>
      <c r="H55" s="389"/>
      <c r="I55" s="389"/>
      <c r="J55" s="389"/>
      <c r="K55" s="259"/>
    </row>
    <row r="56" spans="2:11" s="1" customFormat="1" ht="12.75" customHeight="1">
      <c r="B56" s="258"/>
      <c r="C56" s="261"/>
      <c r="D56" s="261"/>
      <c r="E56" s="261"/>
      <c r="F56" s="261"/>
      <c r="G56" s="261"/>
      <c r="H56" s="261"/>
      <c r="I56" s="261"/>
      <c r="J56" s="261"/>
      <c r="K56" s="259"/>
    </row>
    <row r="57" spans="2:11" s="1" customFormat="1" ht="15" customHeight="1">
      <c r="B57" s="258"/>
      <c r="C57" s="389" t="s">
        <v>640</v>
      </c>
      <c r="D57" s="389"/>
      <c r="E57" s="389"/>
      <c r="F57" s="389"/>
      <c r="G57" s="389"/>
      <c r="H57" s="389"/>
      <c r="I57" s="389"/>
      <c r="J57" s="389"/>
      <c r="K57" s="259"/>
    </row>
    <row r="58" spans="2:11" s="1" customFormat="1" ht="15" customHeight="1">
      <c r="B58" s="258"/>
      <c r="C58" s="263"/>
      <c r="D58" s="389" t="s">
        <v>641</v>
      </c>
      <c r="E58" s="389"/>
      <c r="F58" s="389"/>
      <c r="G58" s="389"/>
      <c r="H58" s="389"/>
      <c r="I58" s="389"/>
      <c r="J58" s="389"/>
      <c r="K58" s="259"/>
    </row>
    <row r="59" spans="2:11" s="1" customFormat="1" ht="15" customHeight="1">
      <c r="B59" s="258"/>
      <c r="C59" s="263"/>
      <c r="D59" s="389" t="s">
        <v>642</v>
      </c>
      <c r="E59" s="389"/>
      <c r="F59" s="389"/>
      <c r="G59" s="389"/>
      <c r="H59" s="389"/>
      <c r="I59" s="389"/>
      <c r="J59" s="389"/>
      <c r="K59" s="259"/>
    </row>
    <row r="60" spans="2:11" s="1" customFormat="1" ht="15" customHeight="1">
      <c r="B60" s="258"/>
      <c r="C60" s="263"/>
      <c r="D60" s="389" t="s">
        <v>643</v>
      </c>
      <c r="E60" s="389"/>
      <c r="F60" s="389"/>
      <c r="G60" s="389"/>
      <c r="H60" s="389"/>
      <c r="I60" s="389"/>
      <c r="J60" s="389"/>
      <c r="K60" s="259"/>
    </row>
    <row r="61" spans="2:11" s="1" customFormat="1" ht="15" customHeight="1">
      <c r="B61" s="258"/>
      <c r="C61" s="263"/>
      <c r="D61" s="389" t="s">
        <v>644</v>
      </c>
      <c r="E61" s="389"/>
      <c r="F61" s="389"/>
      <c r="G61" s="389"/>
      <c r="H61" s="389"/>
      <c r="I61" s="389"/>
      <c r="J61" s="389"/>
      <c r="K61" s="259"/>
    </row>
    <row r="62" spans="2:11" s="1" customFormat="1" ht="15" customHeight="1">
      <c r="B62" s="258"/>
      <c r="C62" s="263"/>
      <c r="D62" s="392" t="s">
        <v>645</v>
      </c>
      <c r="E62" s="392"/>
      <c r="F62" s="392"/>
      <c r="G62" s="392"/>
      <c r="H62" s="392"/>
      <c r="I62" s="392"/>
      <c r="J62" s="392"/>
      <c r="K62" s="259"/>
    </row>
    <row r="63" spans="2:11" s="1" customFormat="1" ht="15" customHeight="1">
      <c r="B63" s="258"/>
      <c r="C63" s="263"/>
      <c r="D63" s="389" t="s">
        <v>646</v>
      </c>
      <c r="E63" s="389"/>
      <c r="F63" s="389"/>
      <c r="G63" s="389"/>
      <c r="H63" s="389"/>
      <c r="I63" s="389"/>
      <c r="J63" s="389"/>
      <c r="K63" s="259"/>
    </row>
    <row r="64" spans="2:11" s="1" customFormat="1" ht="12.75" customHeight="1">
      <c r="B64" s="258"/>
      <c r="C64" s="263"/>
      <c r="D64" s="263"/>
      <c r="E64" s="266"/>
      <c r="F64" s="263"/>
      <c r="G64" s="263"/>
      <c r="H64" s="263"/>
      <c r="I64" s="263"/>
      <c r="J64" s="263"/>
      <c r="K64" s="259"/>
    </row>
    <row r="65" spans="2:11" s="1" customFormat="1" ht="15" customHeight="1">
      <c r="B65" s="258"/>
      <c r="C65" s="263"/>
      <c r="D65" s="389" t="s">
        <v>647</v>
      </c>
      <c r="E65" s="389"/>
      <c r="F65" s="389"/>
      <c r="G65" s="389"/>
      <c r="H65" s="389"/>
      <c r="I65" s="389"/>
      <c r="J65" s="389"/>
      <c r="K65" s="259"/>
    </row>
    <row r="66" spans="2:11" s="1" customFormat="1" ht="15" customHeight="1">
      <c r="B66" s="258"/>
      <c r="C66" s="263"/>
      <c r="D66" s="392" t="s">
        <v>648</v>
      </c>
      <c r="E66" s="392"/>
      <c r="F66" s="392"/>
      <c r="G66" s="392"/>
      <c r="H66" s="392"/>
      <c r="I66" s="392"/>
      <c r="J66" s="392"/>
      <c r="K66" s="259"/>
    </row>
    <row r="67" spans="2:11" s="1" customFormat="1" ht="15" customHeight="1">
      <c r="B67" s="258"/>
      <c r="C67" s="263"/>
      <c r="D67" s="389" t="s">
        <v>649</v>
      </c>
      <c r="E67" s="389"/>
      <c r="F67" s="389"/>
      <c r="G67" s="389"/>
      <c r="H67" s="389"/>
      <c r="I67" s="389"/>
      <c r="J67" s="389"/>
      <c r="K67" s="259"/>
    </row>
    <row r="68" spans="2:11" s="1" customFormat="1" ht="15" customHeight="1">
      <c r="B68" s="258"/>
      <c r="C68" s="263"/>
      <c r="D68" s="389" t="s">
        <v>650</v>
      </c>
      <c r="E68" s="389"/>
      <c r="F68" s="389"/>
      <c r="G68" s="389"/>
      <c r="H68" s="389"/>
      <c r="I68" s="389"/>
      <c r="J68" s="389"/>
      <c r="K68" s="259"/>
    </row>
    <row r="69" spans="2:11" s="1" customFormat="1" ht="15" customHeight="1">
      <c r="B69" s="258"/>
      <c r="C69" s="263"/>
      <c r="D69" s="389" t="s">
        <v>651</v>
      </c>
      <c r="E69" s="389"/>
      <c r="F69" s="389"/>
      <c r="G69" s="389"/>
      <c r="H69" s="389"/>
      <c r="I69" s="389"/>
      <c r="J69" s="389"/>
      <c r="K69" s="259"/>
    </row>
    <row r="70" spans="2:11" s="1" customFormat="1" ht="15" customHeight="1">
      <c r="B70" s="258"/>
      <c r="C70" s="263"/>
      <c r="D70" s="389" t="s">
        <v>652</v>
      </c>
      <c r="E70" s="389"/>
      <c r="F70" s="389"/>
      <c r="G70" s="389"/>
      <c r="H70" s="389"/>
      <c r="I70" s="389"/>
      <c r="J70" s="389"/>
      <c r="K70" s="259"/>
    </row>
    <row r="71" spans="2:11" s="1" customFormat="1" ht="12.75" customHeight="1">
      <c r="B71" s="267"/>
      <c r="C71" s="268"/>
      <c r="D71" s="268"/>
      <c r="E71" s="268"/>
      <c r="F71" s="268"/>
      <c r="G71" s="268"/>
      <c r="H71" s="268"/>
      <c r="I71" s="268"/>
      <c r="J71" s="268"/>
      <c r="K71" s="269"/>
    </row>
    <row r="72" spans="2:11" s="1" customFormat="1" ht="18.75" customHeight="1">
      <c r="B72" s="270"/>
      <c r="C72" s="270"/>
      <c r="D72" s="270"/>
      <c r="E72" s="270"/>
      <c r="F72" s="270"/>
      <c r="G72" s="270"/>
      <c r="H72" s="270"/>
      <c r="I72" s="270"/>
      <c r="J72" s="270"/>
      <c r="K72" s="271"/>
    </row>
    <row r="73" spans="2:11" s="1" customFormat="1" ht="18.75" customHeight="1">
      <c r="B73" s="271"/>
      <c r="C73" s="271"/>
      <c r="D73" s="271"/>
      <c r="E73" s="271"/>
      <c r="F73" s="271"/>
      <c r="G73" s="271"/>
      <c r="H73" s="271"/>
      <c r="I73" s="271"/>
      <c r="J73" s="271"/>
      <c r="K73" s="271"/>
    </row>
    <row r="74" spans="2:11" s="1" customFormat="1" ht="7.5" customHeight="1">
      <c r="B74" s="272"/>
      <c r="C74" s="273"/>
      <c r="D74" s="273"/>
      <c r="E74" s="273"/>
      <c r="F74" s="273"/>
      <c r="G74" s="273"/>
      <c r="H74" s="273"/>
      <c r="I74" s="273"/>
      <c r="J74" s="273"/>
      <c r="K74" s="274"/>
    </row>
    <row r="75" spans="2:11" s="1" customFormat="1" ht="45" customHeight="1">
      <c r="B75" s="275"/>
      <c r="C75" s="393" t="s">
        <v>653</v>
      </c>
      <c r="D75" s="393"/>
      <c r="E75" s="393"/>
      <c r="F75" s="393"/>
      <c r="G75" s="393"/>
      <c r="H75" s="393"/>
      <c r="I75" s="393"/>
      <c r="J75" s="393"/>
      <c r="K75" s="276"/>
    </row>
    <row r="76" spans="2:11" s="1" customFormat="1" ht="17.25" customHeight="1">
      <c r="B76" s="275"/>
      <c r="C76" s="277" t="s">
        <v>654</v>
      </c>
      <c r="D76" s="277"/>
      <c r="E76" s="277"/>
      <c r="F76" s="277" t="s">
        <v>655</v>
      </c>
      <c r="G76" s="278"/>
      <c r="H76" s="277" t="s">
        <v>51</v>
      </c>
      <c r="I76" s="277" t="s">
        <v>54</v>
      </c>
      <c r="J76" s="277" t="s">
        <v>656</v>
      </c>
      <c r="K76" s="276"/>
    </row>
    <row r="77" spans="2:11" s="1" customFormat="1" ht="17.25" customHeight="1">
      <c r="B77" s="275"/>
      <c r="C77" s="279" t="s">
        <v>657</v>
      </c>
      <c r="D77" s="279"/>
      <c r="E77" s="279"/>
      <c r="F77" s="280" t="s">
        <v>658</v>
      </c>
      <c r="G77" s="281"/>
      <c r="H77" s="279"/>
      <c r="I77" s="279"/>
      <c r="J77" s="279" t="s">
        <v>659</v>
      </c>
      <c r="K77" s="276"/>
    </row>
    <row r="78" spans="2:11" s="1" customFormat="1" ht="5.25" customHeight="1">
      <c r="B78" s="275"/>
      <c r="C78" s="282"/>
      <c r="D78" s="282"/>
      <c r="E78" s="282"/>
      <c r="F78" s="282"/>
      <c r="G78" s="283"/>
      <c r="H78" s="282"/>
      <c r="I78" s="282"/>
      <c r="J78" s="282"/>
      <c r="K78" s="276"/>
    </row>
    <row r="79" spans="2:11" s="1" customFormat="1" ht="15" customHeight="1">
      <c r="B79" s="275"/>
      <c r="C79" s="264" t="s">
        <v>50</v>
      </c>
      <c r="D79" s="284"/>
      <c r="E79" s="284"/>
      <c r="F79" s="285" t="s">
        <v>660</v>
      </c>
      <c r="G79" s="286"/>
      <c r="H79" s="264" t="s">
        <v>661</v>
      </c>
      <c r="I79" s="264" t="s">
        <v>662</v>
      </c>
      <c r="J79" s="264">
        <v>20</v>
      </c>
      <c r="K79" s="276"/>
    </row>
    <row r="80" spans="2:11" s="1" customFormat="1" ht="15" customHeight="1">
      <c r="B80" s="275"/>
      <c r="C80" s="264" t="s">
        <v>663</v>
      </c>
      <c r="D80" s="264"/>
      <c r="E80" s="264"/>
      <c r="F80" s="285" t="s">
        <v>660</v>
      </c>
      <c r="G80" s="286"/>
      <c r="H80" s="264" t="s">
        <v>664</v>
      </c>
      <c r="I80" s="264" t="s">
        <v>662</v>
      </c>
      <c r="J80" s="264">
        <v>120</v>
      </c>
      <c r="K80" s="276"/>
    </row>
    <row r="81" spans="2:11" s="1" customFormat="1" ht="15" customHeight="1">
      <c r="B81" s="287"/>
      <c r="C81" s="264" t="s">
        <v>665</v>
      </c>
      <c r="D81" s="264"/>
      <c r="E81" s="264"/>
      <c r="F81" s="285" t="s">
        <v>666</v>
      </c>
      <c r="G81" s="286"/>
      <c r="H81" s="264" t="s">
        <v>667</v>
      </c>
      <c r="I81" s="264" t="s">
        <v>662</v>
      </c>
      <c r="J81" s="264">
        <v>50</v>
      </c>
      <c r="K81" s="276"/>
    </row>
    <row r="82" spans="2:11" s="1" customFormat="1" ht="15" customHeight="1">
      <c r="B82" s="287"/>
      <c r="C82" s="264" t="s">
        <v>668</v>
      </c>
      <c r="D82" s="264"/>
      <c r="E82" s="264"/>
      <c r="F82" s="285" t="s">
        <v>660</v>
      </c>
      <c r="G82" s="286"/>
      <c r="H82" s="264" t="s">
        <v>669</v>
      </c>
      <c r="I82" s="264" t="s">
        <v>670</v>
      </c>
      <c r="J82" s="264"/>
      <c r="K82" s="276"/>
    </row>
    <row r="83" spans="2:11" s="1" customFormat="1" ht="15" customHeight="1">
      <c r="B83" s="287"/>
      <c r="C83" s="288" t="s">
        <v>671</v>
      </c>
      <c r="D83" s="288"/>
      <c r="E83" s="288"/>
      <c r="F83" s="289" t="s">
        <v>666</v>
      </c>
      <c r="G83" s="288"/>
      <c r="H83" s="288" t="s">
        <v>672</v>
      </c>
      <c r="I83" s="288" t="s">
        <v>662</v>
      </c>
      <c r="J83" s="288">
        <v>15</v>
      </c>
      <c r="K83" s="276"/>
    </row>
    <row r="84" spans="2:11" s="1" customFormat="1" ht="15" customHeight="1">
      <c r="B84" s="287"/>
      <c r="C84" s="288" t="s">
        <v>673</v>
      </c>
      <c r="D84" s="288"/>
      <c r="E84" s="288"/>
      <c r="F84" s="289" t="s">
        <v>666</v>
      </c>
      <c r="G84" s="288"/>
      <c r="H84" s="288" t="s">
        <v>674</v>
      </c>
      <c r="I84" s="288" t="s">
        <v>662</v>
      </c>
      <c r="J84" s="288">
        <v>15</v>
      </c>
      <c r="K84" s="276"/>
    </row>
    <row r="85" spans="2:11" s="1" customFormat="1" ht="15" customHeight="1">
      <c r="B85" s="287"/>
      <c r="C85" s="288" t="s">
        <v>675</v>
      </c>
      <c r="D85" s="288"/>
      <c r="E85" s="288"/>
      <c r="F85" s="289" t="s">
        <v>666</v>
      </c>
      <c r="G85" s="288"/>
      <c r="H85" s="288" t="s">
        <v>676</v>
      </c>
      <c r="I85" s="288" t="s">
        <v>662</v>
      </c>
      <c r="J85" s="288">
        <v>20</v>
      </c>
      <c r="K85" s="276"/>
    </row>
    <row r="86" spans="2:11" s="1" customFormat="1" ht="15" customHeight="1">
      <c r="B86" s="287"/>
      <c r="C86" s="288" t="s">
        <v>677</v>
      </c>
      <c r="D86" s="288"/>
      <c r="E86" s="288"/>
      <c r="F86" s="289" t="s">
        <v>666</v>
      </c>
      <c r="G86" s="288"/>
      <c r="H86" s="288" t="s">
        <v>678</v>
      </c>
      <c r="I86" s="288" t="s">
        <v>662</v>
      </c>
      <c r="J86" s="288">
        <v>20</v>
      </c>
      <c r="K86" s="276"/>
    </row>
    <row r="87" spans="2:11" s="1" customFormat="1" ht="15" customHeight="1">
      <c r="B87" s="287"/>
      <c r="C87" s="264" t="s">
        <v>679</v>
      </c>
      <c r="D87" s="264"/>
      <c r="E87" s="264"/>
      <c r="F87" s="285" t="s">
        <v>666</v>
      </c>
      <c r="G87" s="286"/>
      <c r="H87" s="264" t="s">
        <v>680</v>
      </c>
      <c r="I87" s="264" t="s">
        <v>662</v>
      </c>
      <c r="J87" s="264">
        <v>50</v>
      </c>
      <c r="K87" s="276"/>
    </row>
    <row r="88" spans="2:11" s="1" customFormat="1" ht="15" customHeight="1">
      <c r="B88" s="287"/>
      <c r="C88" s="264" t="s">
        <v>681</v>
      </c>
      <c r="D88" s="264"/>
      <c r="E88" s="264"/>
      <c r="F88" s="285" t="s">
        <v>666</v>
      </c>
      <c r="G88" s="286"/>
      <c r="H88" s="264" t="s">
        <v>682</v>
      </c>
      <c r="I88" s="264" t="s">
        <v>662</v>
      </c>
      <c r="J88" s="264">
        <v>20</v>
      </c>
      <c r="K88" s="276"/>
    </row>
    <row r="89" spans="2:11" s="1" customFormat="1" ht="15" customHeight="1">
      <c r="B89" s="287"/>
      <c r="C89" s="264" t="s">
        <v>683</v>
      </c>
      <c r="D89" s="264"/>
      <c r="E89" s="264"/>
      <c r="F89" s="285" t="s">
        <v>666</v>
      </c>
      <c r="G89" s="286"/>
      <c r="H89" s="264" t="s">
        <v>684</v>
      </c>
      <c r="I89" s="264" t="s">
        <v>662</v>
      </c>
      <c r="J89" s="264">
        <v>20</v>
      </c>
      <c r="K89" s="276"/>
    </row>
    <row r="90" spans="2:11" s="1" customFormat="1" ht="15" customHeight="1">
      <c r="B90" s="287"/>
      <c r="C90" s="264" t="s">
        <v>685</v>
      </c>
      <c r="D90" s="264"/>
      <c r="E90" s="264"/>
      <c r="F90" s="285" t="s">
        <v>666</v>
      </c>
      <c r="G90" s="286"/>
      <c r="H90" s="264" t="s">
        <v>686</v>
      </c>
      <c r="I90" s="264" t="s">
        <v>662</v>
      </c>
      <c r="J90" s="264">
        <v>50</v>
      </c>
      <c r="K90" s="276"/>
    </row>
    <row r="91" spans="2:11" s="1" customFormat="1" ht="15" customHeight="1">
      <c r="B91" s="287"/>
      <c r="C91" s="264" t="s">
        <v>687</v>
      </c>
      <c r="D91" s="264"/>
      <c r="E91" s="264"/>
      <c r="F91" s="285" t="s">
        <v>666</v>
      </c>
      <c r="G91" s="286"/>
      <c r="H91" s="264" t="s">
        <v>687</v>
      </c>
      <c r="I91" s="264" t="s">
        <v>662</v>
      </c>
      <c r="J91" s="264">
        <v>50</v>
      </c>
      <c r="K91" s="276"/>
    </row>
    <row r="92" spans="2:11" s="1" customFormat="1" ht="15" customHeight="1">
      <c r="B92" s="287"/>
      <c r="C92" s="264" t="s">
        <v>688</v>
      </c>
      <c r="D92" s="264"/>
      <c r="E92" s="264"/>
      <c r="F92" s="285" t="s">
        <v>666</v>
      </c>
      <c r="G92" s="286"/>
      <c r="H92" s="264" t="s">
        <v>689</v>
      </c>
      <c r="I92" s="264" t="s">
        <v>662</v>
      </c>
      <c r="J92" s="264">
        <v>255</v>
      </c>
      <c r="K92" s="276"/>
    </row>
    <row r="93" spans="2:11" s="1" customFormat="1" ht="15" customHeight="1">
      <c r="B93" s="287"/>
      <c r="C93" s="264" t="s">
        <v>690</v>
      </c>
      <c r="D93" s="264"/>
      <c r="E93" s="264"/>
      <c r="F93" s="285" t="s">
        <v>660</v>
      </c>
      <c r="G93" s="286"/>
      <c r="H93" s="264" t="s">
        <v>691</v>
      </c>
      <c r="I93" s="264" t="s">
        <v>692</v>
      </c>
      <c r="J93" s="264"/>
      <c r="K93" s="276"/>
    </row>
    <row r="94" spans="2:11" s="1" customFormat="1" ht="15" customHeight="1">
      <c r="B94" s="287"/>
      <c r="C94" s="264" t="s">
        <v>693</v>
      </c>
      <c r="D94" s="264"/>
      <c r="E94" s="264"/>
      <c r="F94" s="285" t="s">
        <v>660</v>
      </c>
      <c r="G94" s="286"/>
      <c r="H94" s="264" t="s">
        <v>694</v>
      </c>
      <c r="I94" s="264" t="s">
        <v>695</v>
      </c>
      <c r="J94" s="264"/>
      <c r="K94" s="276"/>
    </row>
    <row r="95" spans="2:11" s="1" customFormat="1" ht="15" customHeight="1">
      <c r="B95" s="287"/>
      <c r="C95" s="264" t="s">
        <v>696</v>
      </c>
      <c r="D95" s="264"/>
      <c r="E95" s="264"/>
      <c r="F95" s="285" t="s">
        <v>660</v>
      </c>
      <c r="G95" s="286"/>
      <c r="H95" s="264" t="s">
        <v>696</v>
      </c>
      <c r="I95" s="264" t="s">
        <v>695</v>
      </c>
      <c r="J95" s="264"/>
      <c r="K95" s="276"/>
    </row>
    <row r="96" spans="2:11" s="1" customFormat="1" ht="15" customHeight="1">
      <c r="B96" s="287"/>
      <c r="C96" s="264" t="s">
        <v>35</v>
      </c>
      <c r="D96" s="264"/>
      <c r="E96" s="264"/>
      <c r="F96" s="285" t="s">
        <v>660</v>
      </c>
      <c r="G96" s="286"/>
      <c r="H96" s="264" t="s">
        <v>697</v>
      </c>
      <c r="I96" s="264" t="s">
        <v>695</v>
      </c>
      <c r="J96" s="264"/>
      <c r="K96" s="276"/>
    </row>
    <row r="97" spans="2:11" s="1" customFormat="1" ht="15" customHeight="1">
      <c r="B97" s="287"/>
      <c r="C97" s="264" t="s">
        <v>45</v>
      </c>
      <c r="D97" s="264"/>
      <c r="E97" s="264"/>
      <c r="F97" s="285" t="s">
        <v>660</v>
      </c>
      <c r="G97" s="286"/>
      <c r="H97" s="264" t="s">
        <v>698</v>
      </c>
      <c r="I97" s="264" t="s">
        <v>695</v>
      </c>
      <c r="J97" s="264"/>
      <c r="K97" s="276"/>
    </row>
    <row r="98" spans="2:11" s="1" customFormat="1" ht="15" customHeight="1">
      <c r="B98" s="290"/>
      <c r="C98" s="291"/>
      <c r="D98" s="291"/>
      <c r="E98" s="291"/>
      <c r="F98" s="291"/>
      <c r="G98" s="291"/>
      <c r="H98" s="291"/>
      <c r="I98" s="291"/>
      <c r="J98" s="291"/>
      <c r="K98" s="292"/>
    </row>
    <row r="99" spans="2:11" s="1" customFormat="1" ht="18.75" customHeight="1">
      <c r="B99" s="293"/>
      <c r="C99" s="294"/>
      <c r="D99" s="294"/>
      <c r="E99" s="294"/>
      <c r="F99" s="294"/>
      <c r="G99" s="294"/>
      <c r="H99" s="294"/>
      <c r="I99" s="294"/>
      <c r="J99" s="294"/>
      <c r="K99" s="293"/>
    </row>
    <row r="100" spans="2:11" s="1" customFormat="1" ht="18.75" customHeight="1"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</row>
    <row r="101" spans="2:11" s="1" customFormat="1" ht="7.5" customHeight="1">
      <c r="B101" s="272"/>
      <c r="C101" s="273"/>
      <c r="D101" s="273"/>
      <c r="E101" s="273"/>
      <c r="F101" s="273"/>
      <c r="G101" s="273"/>
      <c r="H101" s="273"/>
      <c r="I101" s="273"/>
      <c r="J101" s="273"/>
      <c r="K101" s="274"/>
    </row>
    <row r="102" spans="2:11" s="1" customFormat="1" ht="45" customHeight="1">
      <c r="B102" s="275"/>
      <c r="C102" s="393" t="s">
        <v>699</v>
      </c>
      <c r="D102" s="393"/>
      <c r="E102" s="393"/>
      <c r="F102" s="393"/>
      <c r="G102" s="393"/>
      <c r="H102" s="393"/>
      <c r="I102" s="393"/>
      <c r="J102" s="393"/>
      <c r="K102" s="276"/>
    </row>
    <row r="103" spans="2:11" s="1" customFormat="1" ht="17.25" customHeight="1">
      <c r="B103" s="275"/>
      <c r="C103" s="277" t="s">
        <v>654</v>
      </c>
      <c r="D103" s="277"/>
      <c r="E103" s="277"/>
      <c r="F103" s="277" t="s">
        <v>655</v>
      </c>
      <c r="G103" s="278"/>
      <c r="H103" s="277" t="s">
        <v>51</v>
      </c>
      <c r="I103" s="277" t="s">
        <v>54</v>
      </c>
      <c r="J103" s="277" t="s">
        <v>656</v>
      </c>
      <c r="K103" s="276"/>
    </row>
    <row r="104" spans="2:11" s="1" customFormat="1" ht="17.25" customHeight="1">
      <c r="B104" s="275"/>
      <c r="C104" s="279" t="s">
        <v>657</v>
      </c>
      <c r="D104" s="279"/>
      <c r="E104" s="279"/>
      <c r="F104" s="280" t="s">
        <v>658</v>
      </c>
      <c r="G104" s="281"/>
      <c r="H104" s="279"/>
      <c r="I104" s="279"/>
      <c r="J104" s="279" t="s">
        <v>659</v>
      </c>
      <c r="K104" s="276"/>
    </row>
    <row r="105" spans="2:11" s="1" customFormat="1" ht="5.25" customHeight="1">
      <c r="B105" s="275"/>
      <c r="C105" s="277"/>
      <c r="D105" s="277"/>
      <c r="E105" s="277"/>
      <c r="F105" s="277"/>
      <c r="G105" s="295"/>
      <c r="H105" s="277"/>
      <c r="I105" s="277"/>
      <c r="J105" s="277"/>
      <c r="K105" s="276"/>
    </row>
    <row r="106" spans="2:11" s="1" customFormat="1" ht="15" customHeight="1">
      <c r="B106" s="275"/>
      <c r="C106" s="264" t="s">
        <v>50</v>
      </c>
      <c r="D106" s="284"/>
      <c r="E106" s="284"/>
      <c r="F106" s="285" t="s">
        <v>660</v>
      </c>
      <c r="G106" s="264"/>
      <c r="H106" s="264" t="s">
        <v>700</v>
      </c>
      <c r="I106" s="264" t="s">
        <v>662</v>
      </c>
      <c r="J106" s="264">
        <v>20</v>
      </c>
      <c r="K106" s="276"/>
    </row>
    <row r="107" spans="2:11" s="1" customFormat="1" ht="15" customHeight="1">
      <c r="B107" s="275"/>
      <c r="C107" s="264" t="s">
        <v>663</v>
      </c>
      <c r="D107" s="264"/>
      <c r="E107" s="264"/>
      <c r="F107" s="285" t="s">
        <v>660</v>
      </c>
      <c r="G107" s="264"/>
      <c r="H107" s="264" t="s">
        <v>700</v>
      </c>
      <c r="I107" s="264" t="s">
        <v>662</v>
      </c>
      <c r="J107" s="264">
        <v>120</v>
      </c>
      <c r="K107" s="276"/>
    </row>
    <row r="108" spans="2:11" s="1" customFormat="1" ht="15" customHeight="1">
      <c r="B108" s="287"/>
      <c r="C108" s="264" t="s">
        <v>665</v>
      </c>
      <c r="D108" s="264"/>
      <c r="E108" s="264"/>
      <c r="F108" s="285" t="s">
        <v>666</v>
      </c>
      <c r="G108" s="264"/>
      <c r="H108" s="264" t="s">
        <v>700</v>
      </c>
      <c r="I108" s="264" t="s">
        <v>662</v>
      </c>
      <c r="J108" s="264">
        <v>50</v>
      </c>
      <c r="K108" s="276"/>
    </row>
    <row r="109" spans="2:11" s="1" customFormat="1" ht="15" customHeight="1">
      <c r="B109" s="287"/>
      <c r="C109" s="264" t="s">
        <v>668</v>
      </c>
      <c r="D109" s="264"/>
      <c r="E109" s="264"/>
      <c r="F109" s="285" t="s">
        <v>660</v>
      </c>
      <c r="G109" s="264"/>
      <c r="H109" s="264" t="s">
        <v>700</v>
      </c>
      <c r="I109" s="264" t="s">
        <v>670</v>
      </c>
      <c r="J109" s="264"/>
      <c r="K109" s="276"/>
    </row>
    <row r="110" spans="2:11" s="1" customFormat="1" ht="15" customHeight="1">
      <c r="B110" s="287"/>
      <c r="C110" s="264" t="s">
        <v>679</v>
      </c>
      <c r="D110" s="264"/>
      <c r="E110" s="264"/>
      <c r="F110" s="285" t="s">
        <v>666</v>
      </c>
      <c r="G110" s="264"/>
      <c r="H110" s="264" t="s">
        <v>700</v>
      </c>
      <c r="I110" s="264" t="s">
        <v>662</v>
      </c>
      <c r="J110" s="264">
        <v>50</v>
      </c>
      <c r="K110" s="276"/>
    </row>
    <row r="111" spans="2:11" s="1" customFormat="1" ht="15" customHeight="1">
      <c r="B111" s="287"/>
      <c r="C111" s="264" t="s">
        <v>687</v>
      </c>
      <c r="D111" s="264"/>
      <c r="E111" s="264"/>
      <c r="F111" s="285" t="s">
        <v>666</v>
      </c>
      <c r="G111" s="264"/>
      <c r="H111" s="264" t="s">
        <v>700</v>
      </c>
      <c r="I111" s="264" t="s">
        <v>662</v>
      </c>
      <c r="J111" s="264">
        <v>50</v>
      </c>
      <c r="K111" s="276"/>
    </row>
    <row r="112" spans="2:11" s="1" customFormat="1" ht="15" customHeight="1">
      <c r="B112" s="287"/>
      <c r="C112" s="264" t="s">
        <v>685</v>
      </c>
      <c r="D112" s="264"/>
      <c r="E112" s="264"/>
      <c r="F112" s="285" t="s">
        <v>666</v>
      </c>
      <c r="G112" s="264"/>
      <c r="H112" s="264" t="s">
        <v>700</v>
      </c>
      <c r="I112" s="264" t="s">
        <v>662</v>
      </c>
      <c r="J112" s="264">
        <v>50</v>
      </c>
      <c r="K112" s="276"/>
    </row>
    <row r="113" spans="2:11" s="1" customFormat="1" ht="15" customHeight="1">
      <c r="B113" s="287"/>
      <c r="C113" s="264" t="s">
        <v>50</v>
      </c>
      <c r="D113" s="264"/>
      <c r="E113" s="264"/>
      <c r="F113" s="285" t="s">
        <v>660</v>
      </c>
      <c r="G113" s="264"/>
      <c r="H113" s="264" t="s">
        <v>701</v>
      </c>
      <c r="I113" s="264" t="s">
        <v>662</v>
      </c>
      <c r="J113" s="264">
        <v>20</v>
      </c>
      <c r="K113" s="276"/>
    </row>
    <row r="114" spans="2:11" s="1" customFormat="1" ht="15" customHeight="1">
      <c r="B114" s="287"/>
      <c r="C114" s="264" t="s">
        <v>702</v>
      </c>
      <c r="D114" s="264"/>
      <c r="E114" s="264"/>
      <c r="F114" s="285" t="s">
        <v>660</v>
      </c>
      <c r="G114" s="264"/>
      <c r="H114" s="264" t="s">
        <v>703</v>
      </c>
      <c r="I114" s="264" t="s">
        <v>662</v>
      </c>
      <c r="J114" s="264">
        <v>120</v>
      </c>
      <c r="K114" s="276"/>
    </row>
    <row r="115" spans="2:11" s="1" customFormat="1" ht="15" customHeight="1">
      <c r="B115" s="287"/>
      <c r="C115" s="264" t="s">
        <v>35</v>
      </c>
      <c r="D115" s="264"/>
      <c r="E115" s="264"/>
      <c r="F115" s="285" t="s">
        <v>660</v>
      </c>
      <c r="G115" s="264"/>
      <c r="H115" s="264" t="s">
        <v>704</v>
      </c>
      <c r="I115" s="264" t="s">
        <v>695</v>
      </c>
      <c r="J115" s="264"/>
      <c r="K115" s="276"/>
    </row>
    <row r="116" spans="2:11" s="1" customFormat="1" ht="15" customHeight="1">
      <c r="B116" s="287"/>
      <c r="C116" s="264" t="s">
        <v>45</v>
      </c>
      <c r="D116" s="264"/>
      <c r="E116" s="264"/>
      <c r="F116" s="285" t="s">
        <v>660</v>
      </c>
      <c r="G116" s="264"/>
      <c r="H116" s="264" t="s">
        <v>705</v>
      </c>
      <c r="I116" s="264" t="s">
        <v>695</v>
      </c>
      <c r="J116" s="264"/>
      <c r="K116" s="276"/>
    </row>
    <row r="117" spans="2:11" s="1" customFormat="1" ht="15" customHeight="1">
      <c r="B117" s="287"/>
      <c r="C117" s="264" t="s">
        <v>54</v>
      </c>
      <c r="D117" s="264"/>
      <c r="E117" s="264"/>
      <c r="F117" s="285" t="s">
        <v>660</v>
      </c>
      <c r="G117" s="264"/>
      <c r="H117" s="264" t="s">
        <v>706</v>
      </c>
      <c r="I117" s="264" t="s">
        <v>707</v>
      </c>
      <c r="J117" s="264"/>
      <c r="K117" s="276"/>
    </row>
    <row r="118" spans="2:11" s="1" customFormat="1" ht="15" customHeight="1">
      <c r="B118" s="290"/>
      <c r="C118" s="296"/>
      <c r="D118" s="296"/>
      <c r="E118" s="296"/>
      <c r="F118" s="296"/>
      <c r="G118" s="296"/>
      <c r="H118" s="296"/>
      <c r="I118" s="296"/>
      <c r="J118" s="296"/>
      <c r="K118" s="292"/>
    </row>
    <row r="119" spans="2:11" s="1" customFormat="1" ht="18.75" customHeight="1">
      <c r="B119" s="297"/>
      <c r="C119" s="298"/>
      <c r="D119" s="298"/>
      <c r="E119" s="298"/>
      <c r="F119" s="299"/>
      <c r="G119" s="298"/>
      <c r="H119" s="298"/>
      <c r="I119" s="298"/>
      <c r="J119" s="298"/>
      <c r="K119" s="297"/>
    </row>
    <row r="120" spans="2:11" s="1" customFormat="1" ht="18.75" customHeight="1"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</row>
    <row r="121" spans="2:11" s="1" customFormat="1" ht="7.5" customHeight="1">
      <c r="B121" s="300"/>
      <c r="C121" s="301"/>
      <c r="D121" s="301"/>
      <c r="E121" s="301"/>
      <c r="F121" s="301"/>
      <c r="G121" s="301"/>
      <c r="H121" s="301"/>
      <c r="I121" s="301"/>
      <c r="J121" s="301"/>
      <c r="K121" s="302"/>
    </row>
    <row r="122" spans="2:11" s="1" customFormat="1" ht="45" customHeight="1">
      <c r="B122" s="303"/>
      <c r="C122" s="391" t="s">
        <v>708</v>
      </c>
      <c r="D122" s="391"/>
      <c r="E122" s="391"/>
      <c r="F122" s="391"/>
      <c r="G122" s="391"/>
      <c r="H122" s="391"/>
      <c r="I122" s="391"/>
      <c r="J122" s="391"/>
      <c r="K122" s="304"/>
    </row>
    <row r="123" spans="2:11" s="1" customFormat="1" ht="17.25" customHeight="1">
      <c r="B123" s="305"/>
      <c r="C123" s="277" t="s">
        <v>654</v>
      </c>
      <c r="D123" s="277"/>
      <c r="E123" s="277"/>
      <c r="F123" s="277" t="s">
        <v>655</v>
      </c>
      <c r="G123" s="278"/>
      <c r="H123" s="277" t="s">
        <v>51</v>
      </c>
      <c r="I123" s="277" t="s">
        <v>54</v>
      </c>
      <c r="J123" s="277" t="s">
        <v>656</v>
      </c>
      <c r="K123" s="306"/>
    </row>
    <row r="124" spans="2:11" s="1" customFormat="1" ht="17.25" customHeight="1">
      <c r="B124" s="305"/>
      <c r="C124" s="279" t="s">
        <v>657</v>
      </c>
      <c r="D124" s="279"/>
      <c r="E124" s="279"/>
      <c r="F124" s="280" t="s">
        <v>658</v>
      </c>
      <c r="G124" s="281"/>
      <c r="H124" s="279"/>
      <c r="I124" s="279"/>
      <c r="J124" s="279" t="s">
        <v>659</v>
      </c>
      <c r="K124" s="306"/>
    </row>
    <row r="125" spans="2:11" s="1" customFormat="1" ht="5.25" customHeight="1">
      <c r="B125" s="307"/>
      <c r="C125" s="282"/>
      <c r="D125" s="282"/>
      <c r="E125" s="282"/>
      <c r="F125" s="282"/>
      <c r="G125" s="308"/>
      <c r="H125" s="282"/>
      <c r="I125" s="282"/>
      <c r="J125" s="282"/>
      <c r="K125" s="309"/>
    </row>
    <row r="126" spans="2:11" s="1" customFormat="1" ht="15" customHeight="1">
      <c r="B126" s="307"/>
      <c r="C126" s="264" t="s">
        <v>663</v>
      </c>
      <c r="D126" s="284"/>
      <c r="E126" s="284"/>
      <c r="F126" s="285" t="s">
        <v>660</v>
      </c>
      <c r="G126" s="264"/>
      <c r="H126" s="264" t="s">
        <v>700</v>
      </c>
      <c r="I126" s="264" t="s">
        <v>662</v>
      </c>
      <c r="J126" s="264">
        <v>120</v>
      </c>
      <c r="K126" s="310"/>
    </row>
    <row r="127" spans="2:11" s="1" customFormat="1" ht="15" customHeight="1">
      <c r="B127" s="307"/>
      <c r="C127" s="264" t="s">
        <v>709</v>
      </c>
      <c r="D127" s="264"/>
      <c r="E127" s="264"/>
      <c r="F127" s="285" t="s">
        <v>660</v>
      </c>
      <c r="G127" s="264"/>
      <c r="H127" s="264" t="s">
        <v>710</v>
      </c>
      <c r="I127" s="264" t="s">
        <v>662</v>
      </c>
      <c r="J127" s="264" t="s">
        <v>711</v>
      </c>
      <c r="K127" s="310"/>
    </row>
    <row r="128" spans="2:11" s="1" customFormat="1" ht="15" customHeight="1">
      <c r="B128" s="307"/>
      <c r="C128" s="264" t="s">
        <v>608</v>
      </c>
      <c r="D128" s="264"/>
      <c r="E128" s="264"/>
      <c r="F128" s="285" t="s">
        <v>660</v>
      </c>
      <c r="G128" s="264"/>
      <c r="H128" s="264" t="s">
        <v>712</v>
      </c>
      <c r="I128" s="264" t="s">
        <v>662</v>
      </c>
      <c r="J128" s="264" t="s">
        <v>711</v>
      </c>
      <c r="K128" s="310"/>
    </row>
    <row r="129" spans="2:11" s="1" customFormat="1" ht="15" customHeight="1">
      <c r="B129" s="307"/>
      <c r="C129" s="264" t="s">
        <v>671</v>
      </c>
      <c r="D129" s="264"/>
      <c r="E129" s="264"/>
      <c r="F129" s="285" t="s">
        <v>666</v>
      </c>
      <c r="G129" s="264"/>
      <c r="H129" s="264" t="s">
        <v>672</v>
      </c>
      <c r="I129" s="264" t="s">
        <v>662</v>
      </c>
      <c r="J129" s="264">
        <v>15</v>
      </c>
      <c r="K129" s="310"/>
    </row>
    <row r="130" spans="2:11" s="1" customFormat="1" ht="15" customHeight="1">
      <c r="B130" s="307"/>
      <c r="C130" s="288" t="s">
        <v>673</v>
      </c>
      <c r="D130" s="288"/>
      <c r="E130" s="288"/>
      <c r="F130" s="289" t="s">
        <v>666</v>
      </c>
      <c r="G130" s="288"/>
      <c r="H130" s="288" t="s">
        <v>674</v>
      </c>
      <c r="I130" s="288" t="s">
        <v>662</v>
      </c>
      <c r="J130" s="288">
        <v>15</v>
      </c>
      <c r="K130" s="310"/>
    </row>
    <row r="131" spans="2:11" s="1" customFormat="1" ht="15" customHeight="1">
      <c r="B131" s="307"/>
      <c r="C131" s="288" t="s">
        <v>675</v>
      </c>
      <c r="D131" s="288"/>
      <c r="E131" s="288"/>
      <c r="F131" s="289" t="s">
        <v>666</v>
      </c>
      <c r="G131" s="288"/>
      <c r="H131" s="288" t="s">
        <v>676</v>
      </c>
      <c r="I131" s="288" t="s">
        <v>662</v>
      </c>
      <c r="J131" s="288">
        <v>20</v>
      </c>
      <c r="K131" s="310"/>
    </row>
    <row r="132" spans="2:11" s="1" customFormat="1" ht="15" customHeight="1">
      <c r="B132" s="307"/>
      <c r="C132" s="288" t="s">
        <v>677</v>
      </c>
      <c r="D132" s="288"/>
      <c r="E132" s="288"/>
      <c r="F132" s="289" t="s">
        <v>666</v>
      </c>
      <c r="G132" s="288"/>
      <c r="H132" s="288" t="s">
        <v>678</v>
      </c>
      <c r="I132" s="288" t="s">
        <v>662</v>
      </c>
      <c r="J132" s="288">
        <v>20</v>
      </c>
      <c r="K132" s="310"/>
    </row>
    <row r="133" spans="2:11" s="1" customFormat="1" ht="15" customHeight="1">
      <c r="B133" s="307"/>
      <c r="C133" s="264" t="s">
        <v>665</v>
      </c>
      <c r="D133" s="264"/>
      <c r="E133" s="264"/>
      <c r="F133" s="285" t="s">
        <v>666</v>
      </c>
      <c r="G133" s="264"/>
      <c r="H133" s="264" t="s">
        <v>700</v>
      </c>
      <c r="I133" s="264" t="s">
        <v>662</v>
      </c>
      <c r="J133" s="264">
        <v>50</v>
      </c>
      <c r="K133" s="310"/>
    </row>
    <row r="134" spans="2:11" s="1" customFormat="1" ht="15" customHeight="1">
      <c r="B134" s="307"/>
      <c r="C134" s="264" t="s">
        <v>679</v>
      </c>
      <c r="D134" s="264"/>
      <c r="E134" s="264"/>
      <c r="F134" s="285" t="s">
        <v>666</v>
      </c>
      <c r="G134" s="264"/>
      <c r="H134" s="264" t="s">
        <v>700</v>
      </c>
      <c r="I134" s="264" t="s">
        <v>662</v>
      </c>
      <c r="J134" s="264">
        <v>50</v>
      </c>
      <c r="K134" s="310"/>
    </row>
    <row r="135" spans="2:11" s="1" customFormat="1" ht="15" customHeight="1">
      <c r="B135" s="307"/>
      <c r="C135" s="264" t="s">
        <v>685</v>
      </c>
      <c r="D135" s="264"/>
      <c r="E135" s="264"/>
      <c r="F135" s="285" t="s">
        <v>666</v>
      </c>
      <c r="G135" s="264"/>
      <c r="H135" s="264" t="s">
        <v>700</v>
      </c>
      <c r="I135" s="264" t="s">
        <v>662</v>
      </c>
      <c r="J135" s="264">
        <v>50</v>
      </c>
      <c r="K135" s="310"/>
    </row>
    <row r="136" spans="2:11" s="1" customFormat="1" ht="15" customHeight="1">
      <c r="B136" s="307"/>
      <c r="C136" s="264" t="s">
        <v>687</v>
      </c>
      <c r="D136" s="264"/>
      <c r="E136" s="264"/>
      <c r="F136" s="285" t="s">
        <v>666</v>
      </c>
      <c r="G136" s="264"/>
      <c r="H136" s="264" t="s">
        <v>700</v>
      </c>
      <c r="I136" s="264" t="s">
        <v>662</v>
      </c>
      <c r="J136" s="264">
        <v>50</v>
      </c>
      <c r="K136" s="310"/>
    </row>
    <row r="137" spans="2:11" s="1" customFormat="1" ht="15" customHeight="1">
      <c r="B137" s="307"/>
      <c r="C137" s="264" t="s">
        <v>688</v>
      </c>
      <c r="D137" s="264"/>
      <c r="E137" s="264"/>
      <c r="F137" s="285" t="s">
        <v>666</v>
      </c>
      <c r="G137" s="264"/>
      <c r="H137" s="264" t="s">
        <v>713</v>
      </c>
      <c r="I137" s="264" t="s">
        <v>662</v>
      </c>
      <c r="J137" s="264">
        <v>255</v>
      </c>
      <c r="K137" s="310"/>
    </row>
    <row r="138" spans="2:11" s="1" customFormat="1" ht="15" customHeight="1">
      <c r="B138" s="307"/>
      <c r="C138" s="264" t="s">
        <v>690</v>
      </c>
      <c r="D138" s="264"/>
      <c r="E138" s="264"/>
      <c r="F138" s="285" t="s">
        <v>660</v>
      </c>
      <c r="G138" s="264"/>
      <c r="H138" s="264" t="s">
        <v>714</v>
      </c>
      <c r="I138" s="264" t="s">
        <v>692</v>
      </c>
      <c r="J138" s="264"/>
      <c r="K138" s="310"/>
    </row>
    <row r="139" spans="2:11" s="1" customFormat="1" ht="15" customHeight="1">
      <c r="B139" s="307"/>
      <c r="C139" s="264" t="s">
        <v>693</v>
      </c>
      <c r="D139" s="264"/>
      <c r="E139" s="264"/>
      <c r="F139" s="285" t="s">
        <v>660</v>
      </c>
      <c r="G139" s="264"/>
      <c r="H139" s="264" t="s">
        <v>715</v>
      </c>
      <c r="I139" s="264" t="s">
        <v>695</v>
      </c>
      <c r="J139" s="264"/>
      <c r="K139" s="310"/>
    </row>
    <row r="140" spans="2:11" s="1" customFormat="1" ht="15" customHeight="1">
      <c r="B140" s="307"/>
      <c r="C140" s="264" t="s">
        <v>696</v>
      </c>
      <c r="D140" s="264"/>
      <c r="E140" s="264"/>
      <c r="F140" s="285" t="s">
        <v>660</v>
      </c>
      <c r="G140" s="264"/>
      <c r="H140" s="264" t="s">
        <v>696</v>
      </c>
      <c r="I140" s="264" t="s">
        <v>695</v>
      </c>
      <c r="J140" s="264"/>
      <c r="K140" s="310"/>
    </row>
    <row r="141" spans="2:11" s="1" customFormat="1" ht="15" customHeight="1">
      <c r="B141" s="307"/>
      <c r="C141" s="264" t="s">
        <v>35</v>
      </c>
      <c r="D141" s="264"/>
      <c r="E141" s="264"/>
      <c r="F141" s="285" t="s">
        <v>660</v>
      </c>
      <c r="G141" s="264"/>
      <c r="H141" s="264" t="s">
        <v>716</v>
      </c>
      <c r="I141" s="264" t="s">
        <v>695</v>
      </c>
      <c r="J141" s="264"/>
      <c r="K141" s="310"/>
    </row>
    <row r="142" spans="2:11" s="1" customFormat="1" ht="15" customHeight="1">
      <c r="B142" s="307"/>
      <c r="C142" s="264" t="s">
        <v>717</v>
      </c>
      <c r="D142" s="264"/>
      <c r="E142" s="264"/>
      <c r="F142" s="285" t="s">
        <v>660</v>
      </c>
      <c r="G142" s="264"/>
      <c r="H142" s="264" t="s">
        <v>718</v>
      </c>
      <c r="I142" s="264" t="s">
        <v>695</v>
      </c>
      <c r="J142" s="264"/>
      <c r="K142" s="310"/>
    </row>
    <row r="143" spans="2:11" s="1" customFormat="1" ht="15" customHeight="1">
      <c r="B143" s="311"/>
      <c r="C143" s="312"/>
      <c r="D143" s="312"/>
      <c r="E143" s="312"/>
      <c r="F143" s="312"/>
      <c r="G143" s="312"/>
      <c r="H143" s="312"/>
      <c r="I143" s="312"/>
      <c r="J143" s="312"/>
      <c r="K143" s="313"/>
    </row>
    <row r="144" spans="2:11" s="1" customFormat="1" ht="18.75" customHeight="1">
      <c r="B144" s="298"/>
      <c r="C144" s="298"/>
      <c r="D144" s="298"/>
      <c r="E144" s="298"/>
      <c r="F144" s="299"/>
      <c r="G144" s="298"/>
      <c r="H144" s="298"/>
      <c r="I144" s="298"/>
      <c r="J144" s="298"/>
      <c r="K144" s="298"/>
    </row>
    <row r="145" spans="2:11" s="1" customFormat="1" ht="18.75" customHeight="1">
      <c r="B145" s="271"/>
      <c r="C145" s="271"/>
      <c r="D145" s="271"/>
      <c r="E145" s="271"/>
      <c r="F145" s="271"/>
      <c r="G145" s="271"/>
      <c r="H145" s="271"/>
      <c r="I145" s="271"/>
      <c r="J145" s="271"/>
      <c r="K145" s="271"/>
    </row>
    <row r="146" spans="2:11" s="1" customFormat="1" ht="7.5" customHeight="1">
      <c r="B146" s="272"/>
      <c r="C146" s="273"/>
      <c r="D146" s="273"/>
      <c r="E146" s="273"/>
      <c r="F146" s="273"/>
      <c r="G146" s="273"/>
      <c r="H146" s="273"/>
      <c r="I146" s="273"/>
      <c r="J146" s="273"/>
      <c r="K146" s="274"/>
    </row>
    <row r="147" spans="2:11" s="1" customFormat="1" ht="45" customHeight="1">
      <c r="B147" s="275"/>
      <c r="C147" s="393" t="s">
        <v>719</v>
      </c>
      <c r="D147" s="393"/>
      <c r="E147" s="393"/>
      <c r="F147" s="393"/>
      <c r="G147" s="393"/>
      <c r="H147" s="393"/>
      <c r="I147" s="393"/>
      <c r="J147" s="393"/>
      <c r="K147" s="276"/>
    </row>
    <row r="148" spans="2:11" s="1" customFormat="1" ht="17.25" customHeight="1">
      <c r="B148" s="275"/>
      <c r="C148" s="277" t="s">
        <v>654</v>
      </c>
      <c r="D148" s="277"/>
      <c r="E148" s="277"/>
      <c r="F148" s="277" t="s">
        <v>655</v>
      </c>
      <c r="G148" s="278"/>
      <c r="H148" s="277" t="s">
        <v>51</v>
      </c>
      <c r="I148" s="277" t="s">
        <v>54</v>
      </c>
      <c r="J148" s="277" t="s">
        <v>656</v>
      </c>
      <c r="K148" s="276"/>
    </row>
    <row r="149" spans="2:11" s="1" customFormat="1" ht="17.25" customHeight="1">
      <c r="B149" s="275"/>
      <c r="C149" s="279" t="s">
        <v>657</v>
      </c>
      <c r="D149" s="279"/>
      <c r="E149" s="279"/>
      <c r="F149" s="280" t="s">
        <v>658</v>
      </c>
      <c r="G149" s="281"/>
      <c r="H149" s="279"/>
      <c r="I149" s="279"/>
      <c r="J149" s="279" t="s">
        <v>659</v>
      </c>
      <c r="K149" s="276"/>
    </row>
    <row r="150" spans="2:11" s="1" customFormat="1" ht="5.25" customHeight="1">
      <c r="B150" s="287"/>
      <c r="C150" s="282"/>
      <c r="D150" s="282"/>
      <c r="E150" s="282"/>
      <c r="F150" s="282"/>
      <c r="G150" s="283"/>
      <c r="H150" s="282"/>
      <c r="I150" s="282"/>
      <c r="J150" s="282"/>
      <c r="K150" s="310"/>
    </row>
    <row r="151" spans="2:11" s="1" customFormat="1" ht="15" customHeight="1">
      <c r="B151" s="287"/>
      <c r="C151" s="314" t="s">
        <v>663</v>
      </c>
      <c r="D151" s="264"/>
      <c r="E151" s="264"/>
      <c r="F151" s="315" t="s">
        <v>660</v>
      </c>
      <c r="G151" s="264"/>
      <c r="H151" s="314" t="s">
        <v>700</v>
      </c>
      <c r="I151" s="314" t="s">
        <v>662</v>
      </c>
      <c r="J151" s="314">
        <v>120</v>
      </c>
      <c r="K151" s="310"/>
    </row>
    <row r="152" spans="2:11" s="1" customFormat="1" ht="15" customHeight="1">
      <c r="B152" s="287"/>
      <c r="C152" s="314" t="s">
        <v>709</v>
      </c>
      <c r="D152" s="264"/>
      <c r="E152" s="264"/>
      <c r="F152" s="315" t="s">
        <v>660</v>
      </c>
      <c r="G152" s="264"/>
      <c r="H152" s="314" t="s">
        <v>720</v>
      </c>
      <c r="I152" s="314" t="s">
        <v>662</v>
      </c>
      <c r="J152" s="314" t="s">
        <v>711</v>
      </c>
      <c r="K152" s="310"/>
    </row>
    <row r="153" spans="2:11" s="1" customFormat="1" ht="15" customHeight="1">
      <c r="B153" s="287"/>
      <c r="C153" s="314" t="s">
        <v>608</v>
      </c>
      <c r="D153" s="264"/>
      <c r="E153" s="264"/>
      <c r="F153" s="315" t="s">
        <v>660</v>
      </c>
      <c r="G153" s="264"/>
      <c r="H153" s="314" t="s">
        <v>721</v>
      </c>
      <c r="I153" s="314" t="s">
        <v>662</v>
      </c>
      <c r="J153" s="314" t="s">
        <v>711</v>
      </c>
      <c r="K153" s="310"/>
    </row>
    <row r="154" spans="2:11" s="1" customFormat="1" ht="15" customHeight="1">
      <c r="B154" s="287"/>
      <c r="C154" s="314" t="s">
        <v>665</v>
      </c>
      <c r="D154" s="264"/>
      <c r="E154" s="264"/>
      <c r="F154" s="315" t="s">
        <v>666</v>
      </c>
      <c r="G154" s="264"/>
      <c r="H154" s="314" t="s">
        <v>700</v>
      </c>
      <c r="I154" s="314" t="s">
        <v>662</v>
      </c>
      <c r="J154" s="314">
        <v>50</v>
      </c>
      <c r="K154" s="310"/>
    </row>
    <row r="155" spans="2:11" s="1" customFormat="1" ht="15" customHeight="1">
      <c r="B155" s="287"/>
      <c r="C155" s="314" t="s">
        <v>668</v>
      </c>
      <c r="D155" s="264"/>
      <c r="E155" s="264"/>
      <c r="F155" s="315" t="s">
        <v>660</v>
      </c>
      <c r="G155" s="264"/>
      <c r="H155" s="314" t="s">
        <v>700</v>
      </c>
      <c r="I155" s="314" t="s">
        <v>670</v>
      </c>
      <c r="J155" s="314"/>
      <c r="K155" s="310"/>
    </row>
    <row r="156" spans="2:11" s="1" customFormat="1" ht="15" customHeight="1">
      <c r="B156" s="287"/>
      <c r="C156" s="314" t="s">
        <v>679</v>
      </c>
      <c r="D156" s="264"/>
      <c r="E156" s="264"/>
      <c r="F156" s="315" t="s">
        <v>666</v>
      </c>
      <c r="G156" s="264"/>
      <c r="H156" s="314" t="s">
        <v>700</v>
      </c>
      <c r="I156" s="314" t="s">
        <v>662</v>
      </c>
      <c r="J156" s="314">
        <v>50</v>
      </c>
      <c r="K156" s="310"/>
    </row>
    <row r="157" spans="2:11" s="1" customFormat="1" ht="15" customHeight="1">
      <c r="B157" s="287"/>
      <c r="C157" s="314" t="s">
        <v>687</v>
      </c>
      <c r="D157" s="264"/>
      <c r="E157" s="264"/>
      <c r="F157" s="315" t="s">
        <v>666</v>
      </c>
      <c r="G157" s="264"/>
      <c r="H157" s="314" t="s">
        <v>700</v>
      </c>
      <c r="I157" s="314" t="s">
        <v>662</v>
      </c>
      <c r="J157" s="314">
        <v>50</v>
      </c>
      <c r="K157" s="310"/>
    </row>
    <row r="158" spans="2:11" s="1" customFormat="1" ht="15" customHeight="1">
      <c r="B158" s="287"/>
      <c r="C158" s="314" t="s">
        <v>685</v>
      </c>
      <c r="D158" s="264"/>
      <c r="E158" s="264"/>
      <c r="F158" s="315" t="s">
        <v>666</v>
      </c>
      <c r="G158" s="264"/>
      <c r="H158" s="314" t="s">
        <v>700</v>
      </c>
      <c r="I158" s="314" t="s">
        <v>662</v>
      </c>
      <c r="J158" s="314">
        <v>50</v>
      </c>
      <c r="K158" s="310"/>
    </row>
    <row r="159" spans="2:11" s="1" customFormat="1" ht="15" customHeight="1">
      <c r="B159" s="287"/>
      <c r="C159" s="314" t="s">
        <v>88</v>
      </c>
      <c r="D159" s="264"/>
      <c r="E159" s="264"/>
      <c r="F159" s="315" t="s">
        <v>660</v>
      </c>
      <c r="G159" s="264"/>
      <c r="H159" s="314" t="s">
        <v>722</v>
      </c>
      <c r="I159" s="314" t="s">
        <v>662</v>
      </c>
      <c r="J159" s="314" t="s">
        <v>723</v>
      </c>
      <c r="K159" s="310"/>
    </row>
    <row r="160" spans="2:11" s="1" customFormat="1" ht="15" customHeight="1">
      <c r="B160" s="287"/>
      <c r="C160" s="314" t="s">
        <v>724</v>
      </c>
      <c r="D160" s="264"/>
      <c r="E160" s="264"/>
      <c r="F160" s="315" t="s">
        <v>660</v>
      </c>
      <c r="G160" s="264"/>
      <c r="H160" s="314" t="s">
        <v>725</v>
      </c>
      <c r="I160" s="314" t="s">
        <v>695</v>
      </c>
      <c r="J160" s="314"/>
      <c r="K160" s="310"/>
    </row>
    <row r="161" spans="2:11" s="1" customFormat="1" ht="15" customHeight="1">
      <c r="B161" s="316"/>
      <c r="C161" s="296"/>
      <c r="D161" s="296"/>
      <c r="E161" s="296"/>
      <c r="F161" s="296"/>
      <c r="G161" s="296"/>
      <c r="H161" s="296"/>
      <c r="I161" s="296"/>
      <c r="J161" s="296"/>
      <c r="K161" s="317"/>
    </row>
    <row r="162" spans="2:11" s="1" customFormat="1" ht="18.75" customHeight="1">
      <c r="B162" s="298"/>
      <c r="C162" s="308"/>
      <c r="D162" s="308"/>
      <c r="E162" s="308"/>
      <c r="F162" s="318"/>
      <c r="G162" s="308"/>
      <c r="H162" s="308"/>
      <c r="I162" s="308"/>
      <c r="J162" s="308"/>
      <c r="K162" s="298"/>
    </row>
    <row r="163" spans="2:11" s="1" customFormat="1" ht="18.75" customHeight="1">
      <c r="B163" s="271"/>
      <c r="C163" s="271"/>
      <c r="D163" s="271"/>
      <c r="E163" s="271"/>
      <c r="F163" s="271"/>
      <c r="G163" s="271"/>
      <c r="H163" s="271"/>
      <c r="I163" s="271"/>
      <c r="J163" s="271"/>
      <c r="K163" s="271"/>
    </row>
    <row r="164" spans="2:11" s="1" customFormat="1" ht="7.5" customHeight="1">
      <c r="B164" s="253"/>
      <c r="C164" s="254"/>
      <c r="D164" s="254"/>
      <c r="E164" s="254"/>
      <c r="F164" s="254"/>
      <c r="G164" s="254"/>
      <c r="H164" s="254"/>
      <c r="I164" s="254"/>
      <c r="J164" s="254"/>
      <c r="K164" s="255"/>
    </row>
    <row r="165" spans="2:11" s="1" customFormat="1" ht="45" customHeight="1">
      <c r="B165" s="256"/>
      <c r="C165" s="391" t="s">
        <v>726</v>
      </c>
      <c r="D165" s="391"/>
      <c r="E165" s="391"/>
      <c r="F165" s="391"/>
      <c r="G165" s="391"/>
      <c r="H165" s="391"/>
      <c r="I165" s="391"/>
      <c r="J165" s="391"/>
      <c r="K165" s="257"/>
    </row>
    <row r="166" spans="2:11" s="1" customFormat="1" ht="17.25" customHeight="1">
      <c r="B166" s="256"/>
      <c r="C166" s="277" t="s">
        <v>654</v>
      </c>
      <c r="D166" s="277"/>
      <c r="E166" s="277"/>
      <c r="F166" s="277" t="s">
        <v>655</v>
      </c>
      <c r="G166" s="319"/>
      <c r="H166" s="320" t="s">
        <v>51</v>
      </c>
      <c r="I166" s="320" t="s">
        <v>54</v>
      </c>
      <c r="J166" s="277" t="s">
        <v>656</v>
      </c>
      <c r="K166" s="257"/>
    </row>
    <row r="167" spans="2:11" s="1" customFormat="1" ht="17.25" customHeight="1">
      <c r="B167" s="258"/>
      <c r="C167" s="279" t="s">
        <v>657</v>
      </c>
      <c r="D167" s="279"/>
      <c r="E167" s="279"/>
      <c r="F167" s="280" t="s">
        <v>658</v>
      </c>
      <c r="G167" s="321"/>
      <c r="H167" s="322"/>
      <c r="I167" s="322"/>
      <c r="J167" s="279" t="s">
        <v>659</v>
      </c>
      <c r="K167" s="259"/>
    </row>
    <row r="168" spans="2:11" s="1" customFormat="1" ht="5.25" customHeight="1">
      <c r="B168" s="287"/>
      <c r="C168" s="282"/>
      <c r="D168" s="282"/>
      <c r="E168" s="282"/>
      <c r="F168" s="282"/>
      <c r="G168" s="283"/>
      <c r="H168" s="282"/>
      <c r="I168" s="282"/>
      <c r="J168" s="282"/>
      <c r="K168" s="310"/>
    </row>
    <row r="169" spans="2:11" s="1" customFormat="1" ht="15" customHeight="1">
      <c r="B169" s="287"/>
      <c r="C169" s="264" t="s">
        <v>663</v>
      </c>
      <c r="D169" s="264"/>
      <c r="E169" s="264"/>
      <c r="F169" s="285" t="s">
        <v>660</v>
      </c>
      <c r="G169" s="264"/>
      <c r="H169" s="264" t="s">
        <v>700</v>
      </c>
      <c r="I169" s="264" t="s">
        <v>662</v>
      </c>
      <c r="J169" s="264">
        <v>120</v>
      </c>
      <c r="K169" s="310"/>
    </row>
    <row r="170" spans="2:11" s="1" customFormat="1" ht="15" customHeight="1">
      <c r="B170" s="287"/>
      <c r="C170" s="264" t="s">
        <v>709</v>
      </c>
      <c r="D170" s="264"/>
      <c r="E170" s="264"/>
      <c r="F170" s="285" t="s">
        <v>660</v>
      </c>
      <c r="G170" s="264"/>
      <c r="H170" s="264" t="s">
        <v>710</v>
      </c>
      <c r="I170" s="264" t="s">
        <v>662</v>
      </c>
      <c r="J170" s="264" t="s">
        <v>711</v>
      </c>
      <c r="K170" s="310"/>
    </row>
    <row r="171" spans="2:11" s="1" customFormat="1" ht="15" customHeight="1">
      <c r="B171" s="287"/>
      <c r="C171" s="264" t="s">
        <v>608</v>
      </c>
      <c r="D171" s="264"/>
      <c r="E171" s="264"/>
      <c r="F171" s="285" t="s">
        <v>660</v>
      </c>
      <c r="G171" s="264"/>
      <c r="H171" s="264" t="s">
        <v>727</v>
      </c>
      <c r="I171" s="264" t="s">
        <v>662</v>
      </c>
      <c r="J171" s="264" t="s">
        <v>711</v>
      </c>
      <c r="K171" s="310"/>
    </row>
    <row r="172" spans="2:11" s="1" customFormat="1" ht="15" customHeight="1">
      <c r="B172" s="287"/>
      <c r="C172" s="264" t="s">
        <v>665</v>
      </c>
      <c r="D172" s="264"/>
      <c r="E172" s="264"/>
      <c r="F172" s="285" t="s">
        <v>666</v>
      </c>
      <c r="G172" s="264"/>
      <c r="H172" s="264" t="s">
        <v>727</v>
      </c>
      <c r="I172" s="264" t="s">
        <v>662</v>
      </c>
      <c r="J172" s="264">
        <v>50</v>
      </c>
      <c r="K172" s="310"/>
    </row>
    <row r="173" spans="2:11" s="1" customFormat="1" ht="15" customHeight="1">
      <c r="B173" s="287"/>
      <c r="C173" s="264" t="s">
        <v>668</v>
      </c>
      <c r="D173" s="264"/>
      <c r="E173" s="264"/>
      <c r="F173" s="285" t="s">
        <v>660</v>
      </c>
      <c r="G173" s="264"/>
      <c r="H173" s="264" t="s">
        <v>727</v>
      </c>
      <c r="I173" s="264" t="s">
        <v>670</v>
      </c>
      <c r="J173" s="264"/>
      <c r="K173" s="310"/>
    </row>
    <row r="174" spans="2:11" s="1" customFormat="1" ht="15" customHeight="1">
      <c r="B174" s="287"/>
      <c r="C174" s="264" t="s">
        <v>679</v>
      </c>
      <c r="D174" s="264"/>
      <c r="E174" s="264"/>
      <c r="F174" s="285" t="s">
        <v>666</v>
      </c>
      <c r="G174" s="264"/>
      <c r="H174" s="264" t="s">
        <v>727</v>
      </c>
      <c r="I174" s="264" t="s">
        <v>662</v>
      </c>
      <c r="J174" s="264">
        <v>50</v>
      </c>
      <c r="K174" s="310"/>
    </row>
    <row r="175" spans="2:11" s="1" customFormat="1" ht="15" customHeight="1">
      <c r="B175" s="287"/>
      <c r="C175" s="264" t="s">
        <v>687</v>
      </c>
      <c r="D175" s="264"/>
      <c r="E175" s="264"/>
      <c r="F175" s="285" t="s">
        <v>666</v>
      </c>
      <c r="G175" s="264"/>
      <c r="H175" s="264" t="s">
        <v>727</v>
      </c>
      <c r="I175" s="264" t="s">
        <v>662</v>
      </c>
      <c r="J175" s="264">
        <v>50</v>
      </c>
      <c r="K175" s="310"/>
    </row>
    <row r="176" spans="2:11" s="1" customFormat="1" ht="15" customHeight="1">
      <c r="B176" s="287"/>
      <c r="C176" s="264" t="s">
        <v>685</v>
      </c>
      <c r="D176" s="264"/>
      <c r="E176" s="264"/>
      <c r="F176" s="285" t="s">
        <v>666</v>
      </c>
      <c r="G176" s="264"/>
      <c r="H176" s="264" t="s">
        <v>727</v>
      </c>
      <c r="I176" s="264" t="s">
        <v>662</v>
      </c>
      <c r="J176" s="264">
        <v>50</v>
      </c>
      <c r="K176" s="310"/>
    </row>
    <row r="177" spans="2:11" s="1" customFormat="1" ht="15" customHeight="1">
      <c r="B177" s="287"/>
      <c r="C177" s="264" t="s">
        <v>104</v>
      </c>
      <c r="D177" s="264"/>
      <c r="E177" s="264"/>
      <c r="F177" s="285" t="s">
        <v>660</v>
      </c>
      <c r="G177" s="264"/>
      <c r="H177" s="264" t="s">
        <v>728</v>
      </c>
      <c r="I177" s="264" t="s">
        <v>729</v>
      </c>
      <c r="J177" s="264"/>
      <c r="K177" s="310"/>
    </row>
    <row r="178" spans="2:11" s="1" customFormat="1" ht="15" customHeight="1">
      <c r="B178" s="287"/>
      <c r="C178" s="264" t="s">
        <v>54</v>
      </c>
      <c r="D178" s="264"/>
      <c r="E178" s="264"/>
      <c r="F178" s="285" t="s">
        <v>660</v>
      </c>
      <c r="G178" s="264"/>
      <c r="H178" s="264" t="s">
        <v>730</v>
      </c>
      <c r="I178" s="264" t="s">
        <v>731</v>
      </c>
      <c r="J178" s="264">
        <v>1</v>
      </c>
      <c r="K178" s="310"/>
    </row>
    <row r="179" spans="2:11" s="1" customFormat="1" ht="15" customHeight="1">
      <c r="B179" s="287"/>
      <c r="C179" s="264" t="s">
        <v>50</v>
      </c>
      <c r="D179" s="264"/>
      <c r="E179" s="264"/>
      <c r="F179" s="285" t="s">
        <v>660</v>
      </c>
      <c r="G179" s="264"/>
      <c r="H179" s="264" t="s">
        <v>732</v>
      </c>
      <c r="I179" s="264" t="s">
        <v>662</v>
      </c>
      <c r="J179" s="264">
        <v>20</v>
      </c>
      <c r="K179" s="310"/>
    </row>
    <row r="180" spans="2:11" s="1" customFormat="1" ht="15" customHeight="1">
      <c r="B180" s="287"/>
      <c r="C180" s="264" t="s">
        <v>51</v>
      </c>
      <c r="D180" s="264"/>
      <c r="E180" s="264"/>
      <c r="F180" s="285" t="s">
        <v>660</v>
      </c>
      <c r="G180" s="264"/>
      <c r="H180" s="264" t="s">
        <v>733</v>
      </c>
      <c r="I180" s="264" t="s">
        <v>662</v>
      </c>
      <c r="J180" s="264">
        <v>255</v>
      </c>
      <c r="K180" s="310"/>
    </row>
    <row r="181" spans="2:11" s="1" customFormat="1" ht="15" customHeight="1">
      <c r="B181" s="287"/>
      <c r="C181" s="264" t="s">
        <v>105</v>
      </c>
      <c r="D181" s="264"/>
      <c r="E181" s="264"/>
      <c r="F181" s="285" t="s">
        <v>660</v>
      </c>
      <c r="G181" s="264"/>
      <c r="H181" s="264" t="s">
        <v>624</v>
      </c>
      <c r="I181" s="264" t="s">
        <v>662</v>
      </c>
      <c r="J181" s="264">
        <v>10</v>
      </c>
      <c r="K181" s="310"/>
    </row>
    <row r="182" spans="2:11" s="1" customFormat="1" ht="15" customHeight="1">
      <c r="B182" s="287"/>
      <c r="C182" s="264" t="s">
        <v>106</v>
      </c>
      <c r="D182" s="264"/>
      <c r="E182" s="264"/>
      <c r="F182" s="285" t="s">
        <v>660</v>
      </c>
      <c r="G182" s="264"/>
      <c r="H182" s="264" t="s">
        <v>734</v>
      </c>
      <c r="I182" s="264" t="s">
        <v>695</v>
      </c>
      <c r="J182" s="264"/>
      <c r="K182" s="310"/>
    </row>
    <row r="183" spans="2:11" s="1" customFormat="1" ht="15" customHeight="1">
      <c r="B183" s="287"/>
      <c r="C183" s="264" t="s">
        <v>735</v>
      </c>
      <c r="D183" s="264"/>
      <c r="E183" s="264"/>
      <c r="F183" s="285" t="s">
        <v>660</v>
      </c>
      <c r="G183" s="264"/>
      <c r="H183" s="264" t="s">
        <v>736</v>
      </c>
      <c r="I183" s="264" t="s">
        <v>695</v>
      </c>
      <c r="J183" s="264"/>
      <c r="K183" s="310"/>
    </row>
    <row r="184" spans="2:11" s="1" customFormat="1" ht="15" customHeight="1">
      <c r="B184" s="287"/>
      <c r="C184" s="264" t="s">
        <v>724</v>
      </c>
      <c r="D184" s="264"/>
      <c r="E184" s="264"/>
      <c r="F184" s="285" t="s">
        <v>660</v>
      </c>
      <c r="G184" s="264"/>
      <c r="H184" s="264" t="s">
        <v>737</v>
      </c>
      <c r="I184" s="264" t="s">
        <v>695</v>
      </c>
      <c r="J184" s="264"/>
      <c r="K184" s="310"/>
    </row>
    <row r="185" spans="2:11" s="1" customFormat="1" ht="15" customHeight="1">
      <c r="B185" s="287"/>
      <c r="C185" s="264" t="s">
        <v>108</v>
      </c>
      <c r="D185" s="264"/>
      <c r="E185" s="264"/>
      <c r="F185" s="285" t="s">
        <v>666</v>
      </c>
      <c r="G185" s="264"/>
      <c r="H185" s="264" t="s">
        <v>738</v>
      </c>
      <c r="I185" s="264" t="s">
        <v>662</v>
      </c>
      <c r="J185" s="264">
        <v>50</v>
      </c>
      <c r="K185" s="310"/>
    </row>
    <row r="186" spans="2:11" s="1" customFormat="1" ht="15" customHeight="1">
      <c r="B186" s="287"/>
      <c r="C186" s="264" t="s">
        <v>739</v>
      </c>
      <c r="D186" s="264"/>
      <c r="E186" s="264"/>
      <c r="F186" s="285" t="s">
        <v>666</v>
      </c>
      <c r="G186" s="264"/>
      <c r="H186" s="264" t="s">
        <v>740</v>
      </c>
      <c r="I186" s="264" t="s">
        <v>741</v>
      </c>
      <c r="J186" s="264"/>
      <c r="K186" s="310"/>
    </row>
    <row r="187" spans="2:11" s="1" customFormat="1" ht="15" customHeight="1">
      <c r="B187" s="287"/>
      <c r="C187" s="264" t="s">
        <v>742</v>
      </c>
      <c r="D187" s="264"/>
      <c r="E187" s="264"/>
      <c r="F187" s="285" t="s">
        <v>666</v>
      </c>
      <c r="G187" s="264"/>
      <c r="H187" s="264" t="s">
        <v>743</v>
      </c>
      <c r="I187" s="264" t="s">
        <v>741</v>
      </c>
      <c r="J187" s="264"/>
      <c r="K187" s="310"/>
    </row>
    <row r="188" spans="2:11" s="1" customFormat="1" ht="15" customHeight="1">
      <c r="B188" s="287"/>
      <c r="C188" s="264" t="s">
        <v>744</v>
      </c>
      <c r="D188" s="264"/>
      <c r="E188" s="264"/>
      <c r="F188" s="285" t="s">
        <v>666</v>
      </c>
      <c r="G188" s="264"/>
      <c r="H188" s="264" t="s">
        <v>745</v>
      </c>
      <c r="I188" s="264" t="s">
        <v>741</v>
      </c>
      <c r="J188" s="264"/>
      <c r="K188" s="310"/>
    </row>
    <row r="189" spans="2:11" s="1" customFormat="1" ht="15" customHeight="1">
      <c r="B189" s="287"/>
      <c r="C189" s="323" t="s">
        <v>746</v>
      </c>
      <c r="D189" s="264"/>
      <c r="E189" s="264"/>
      <c r="F189" s="285" t="s">
        <v>666</v>
      </c>
      <c r="G189" s="264"/>
      <c r="H189" s="264" t="s">
        <v>747</v>
      </c>
      <c r="I189" s="264" t="s">
        <v>748</v>
      </c>
      <c r="J189" s="324" t="s">
        <v>749</v>
      </c>
      <c r="K189" s="310"/>
    </row>
    <row r="190" spans="2:11" s="18" customFormat="1" ht="15" customHeight="1">
      <c r="B190" s="325"/>
      <c r="C190" s="326" t="s">
        <v>750</v>
      </c>
      <c r="D190" s="327"/>
      <c r="E190" s="327"/>
      <c r="F190" s="328" t="s">
        <v>666</v>
      </c>
      <c r="G190" s="327"/>
      <c r="H190" s="327" t="s">
        <v>751</v>
      </c>
      <c r="I190" s="327" t="s">
        <v>748</v>
      </c>
      <c r="J190" s="329" t="s">
        <v>749</v>
      </c>
      <c r="K190" s="330"/>
    </row>
    <row r="191" spans="2:11" s="1" customFormat="1" ht="15" customHeight="1">
      <c r="B191" s="287"/>
      <c r="C191" s="323" t="s">
        <v>39</v>
      </c>
      <c r="D191" s="264"/>
      <c r="E191" s="264"/>
      <c r="F191" s="285" t="s">
        <v>660</v>
      </c>
      <c r="G191" s="264"/>
      <c r="H191" s="261" t="s">
        <v>752</v>
      </c>
      <c r="I191" s="264" t="s">
        <v>753</v>
      </c>
      <c r="J191" s="264"/>
      <c r="K191" s="310"/>
    </row>
    <row r="192" spans="2:11" s="1" customFormat="1" ht="15" customHeight="1">
      <c r="B192" s="287"/>
      <c r="C192" s="323" t="s">
        <v>754</v>
      </c>
      <c r="D192" s="264"/>
      <c r="E192" s="264"/>
      <c r="F192" s="285" t="s">
        <v>660</v>
      </c>
      <c r="G192" s="264"/>
      <c r="H192" s="264" t="s">
        <v>755</v>
      </c>
      <c r="I192" s="264" t="s">
        <v>695</v>
      </c>
      <c r="J192" s="264"/>
      <c r="K192" s="310"/>
    </row>
    <row r="193" spans="2:11" s="1" customFormat="1" ht="15" customHeight="1">
      <c r="B193" s="287"/>
      <c r="C193" s="323" t="s">
        <v>756</v>
      </c>
      <c r="D193" s="264"/>
      <c r="E193" s="264"/>
      <c r="F193" s="285" t="s">
        <v>660</v>
      </c>
      <c r="G193" s="264"/>
      <c r="H193" s="264" t="s">
        <v>757</v>
      </c>
      <c r="I193" s="264" t="s">
        <v>695</v>
      </c>
      <c r="J193" s="264"/>
      <c r="K193" s="310"/>
    </row>
    <row r="194" spans="2:11" s="1" customFormat="1" ht="15" customHeight="1">
      <c r="B194" s="287"/>
      <c r="C194" s="323" t="s">
        <v>758</v>
      </c>
      <c r="D194" s="264"/>
      <c r="E194" s="264"/>
      <c r="F194" s="285" t="s">
        <v>666</v>
      </c>
      <c r="G194" s="264"/>
      <c r="H194" s="264" t="s">
        <v>759</v>
      </c>
      <c r="I194" s="264" t="s">
        <v>695</v>
      </c>
      <c r="J194" s="264"/>
      <c r="K194" s="310"/>
    </row>
    <row r="195" spans="2:11" s="1" customFormat="1" ht="15" customHeight="1">
      <c r="B195" s="316"/>
      <c r="C195" s="331"/>
      <c r="D195" s="296"/>
      <c r="E195" s="296"/>
      <c r="F195" s="296"/>
      <c r="G195" s="296"/>
      <c r="H195" s="296"/>
      <c r="I195" s="296"/>
      <c r="J195" s="296"/>
      <c r="K195" s="317"/>
    </row>
    <row r="196" spans="2:11" s="1" customFormat="1" ht="18.75" customHeight="1">
      <c r="B196" s="298"/>
      <c r="C196" s="308"/>
      <c r="D196" s="308"/>
      <c r="E196" s="308"/>
      <c r="F196" s="318"/>
      <c r="G196" s="308"/>
      <c r="H196" s="308"/>
      <c r="I196" s="308"/>
      <c r="J196" s="308"/>
      <c r="K196" s="298"/>
    </row>
    <row r="197" spans="2:11" s="1" customFormat="1" ht="18.75" customHeight="1">
      <c r="B197" s="298"/>
      <c r="C197" s="308"/>
      <c r="D197" s="308"/>
      <c r="E197" s="308"/>
      <c r="F197" s="318"/>
      <c r="G197" s="308"/>
      <c r="H197" s="308"/>
      <c r="I197" s="308"/>
      <c r="J197" s="308"/>
      <c r="K197" s="298"/>
    </row>
    <row r="198" spans="2:11" s="1" customFormat="1" ht="18.75" customHeight="1">
      <c r="B198" s="271"/>
      <c r="C198" s="271"/>
      <c r="D198" s="271"/>
      <c r="E198" s="271"/>
      <c r="F198" s="271"/>
      <c r="G198" s="271"/>
      <c r="H198" s="271"/>
      <c r="I198" s="271"/>
      <c r="J198" s="271"/>
      <c r="K198" s="271"/>
    </row>
    <row r="199" spans="2:11" s="1" customFormat="1" ht="13.5">
      <c r="B199" s="253"/>
      <c r="C199" s="254"/>
      <c r="D199" s="254"/>
      <c r="E199" s="254"/>
      <c r="F199" s="254"/>
      <c r="G199" s="254"/>
      <c r="H199" s="254"/>
      <c r="I199" s="254"/>
      <c r="J199" s="254"/>
      <c r="K199" s="255"/>
    </row>
    <row r="200" spans="2:11" s="1" customFormat="1" ht="21">
      <c r="B200" s="256"/>
      <c r="C200" s="391" t="s">
        <v>760</v>
      </c>
      <c r="D200" s="391"/>
      <c r="E200" s="391"/>
      <c r="F200" s="391"/>
      <c r="G200" s="391"/>
      <c r="H200" s="391"/>
      <c r="I200" s="391"/>
      <c r="J200" s="391"/>
      <c r="K200" s="257"/>
    </row>
    <row r="201" spans="2:11" s="1" customFormat="1" ht="25.5" customHeight="1">
      <c r="B201" s="256"/>
      <c r="C201" s="332" t="s">
        <v>761</v>
      </c>
      <c r="D201" s="332"/>
      <c r="E201" s="332"/>
      <c r="F201" s="332" t="s">
        <v>762</v>
      </c>
      <c r="G201" s="333"/>
      <c r="H201" s="394" t="s">
        <v>763</v>
      </c>
      <c r="I201" s="394"/>
      <c r="J201" s="394"/>
      <c r="K201" s="257"/>
    </row>
    <row r="202" spans="2:11" s="1" customFormat="1" ht="5.25" customHeight="1">
      <c r="B202" s="287"/>
      <c r="C202" s="282"/>
      <c r="D202" s="282"/>
      <c r="E202" s="282"/>
      <c r="F202" s="282"/>
      <c r="G202" s="308"/>
      <c r="H202" s="282"/>
      <c r="I202" s="282"/>
      <c r="J202" s="282"/>
      <c r="K202" s="310"/>
    </row>
    <row r="203" spans="2:11" s="1" customFormat="1" ht="15" customHeight="1">
      <c r="B203" s="287"/>
      <c r="C203" s="264" t="s">
        <v>753</v>
      </c>
      <c r="D203" s="264"/>
      <c r="E203" s="264"/>
      <c r="F203" s="285" t="s">
        <v>40</v>
      </c>
      <c r="G203" s="264"/>
      <c r="H203" s="395" t="s">
        <v>764</v>
      </c>
      <c r="I203" s="395"/>
      <c r="J203" s="395"/>
      <c r="K203" s="310"/>
    </row>
    <row r="204" spans="2:11" s="1" customFormat="1" ht="15" customHeight="1">
      <c r="B204" s="287"/>
      <c r="C204" s="264"/>
      <c r="D204" s="264"/>
      <c r="E204" s="264"/>
      <c r="F204" s="285" t="s">
        <v>41</v>
      </c>
      <c r="G204" s="264"/>
      <c r="H204" s="395" t="s">
        <v>765</v>
      </c>
      <c r="I204" s="395"/>
      <c r="J204" s="395"/>
      <c r="K204" s="310"/>
    </row>
    <row r="205" spans="2:11" s="1" customFormat="1" ht="15" customHeight="1">
      <c r="B205" s="287"/>
      <c r="C205" s="264"/>
      <c r="D205" s="264"/>
      <c r="E205" s="264"/>
      <c r="F205" s="285" t="s">
        <v>44</v>
      </c>
      <c r="G205" s="264"/>
      <c r="H205" s="395" t="s">
        <v>766</v>
      </c>
      <c r="I205" s="395"/>
      <c r="J205" s="395"/>
      <c r="K205" s="310"/>
    </row>
    <row r="206" spans="2:11" s="1" customFormat="1" ht="15" customHeight="1">
      <c r="B206" s="287"/>
      <c r="C206" s="264"/>
      <c r="D206" s="264"/>
      <c r="E206" s="264"/>
      <c r="F206" s="285" t="s">
        <v>42</v>
      </c>
      <c r="G206" s="264"/>
      <c r="H206" s="395" t="s">
        <v>767</v>
      </c>
      <c r="I206" s="395"/>
      <c r="J206" s="395"/>
      <c r="K206" s="310"/>
    </row>
    <row r="207" spans="2:11" s="1" customFormat="1" ht="15" customHeight="1">
      <c r="B207" s="287"/>
      <c r="C207" s="264"/>
      <c r="D207" s="264"/>
      <c r="E207" s="264"/>
      <c r="F207" s="285" t="s">
        <v>43</v>
      </c>
      <c r="G207" s="264"/>
      <c r="H207" s="395" t="s">
        <v>768</v>
      </c>
      <c r="I207" s="395"/>
      <c r="J207" s="395"/>
      <c r="K207" s="310"/>
    </row>
    <row r="208" spans="2:11" s="1" customFormat="1" ht="15" customHeight="1">
      <c r="B208" s="287"/>
      <c r="C208" s="264"/>
      <c r="D208" s="264"/>
      <c r="E208" s="264"/>
      <c r="F208" s="285"/>
      <c r="G208" s="264"/>
      <c r="H208" s="264"/>
      <c r="I208" s="264"/>
      <c r="J208" s="264"/>
      <c r="K208" s="310"/>
    </row>
    <row r="209" spans="2:11" s="1" customFormat="1" ht="15" customHeight="1">
      <c r="B209" s="287"/>
      <c r="C209" s="264" t="s">
        <v>707</v>
      </c>
      <c r="D209" s="264"/>
      <c r="E209" s="264"/>
      <c r="F209" s="285" t="s">
        <v>76</v>
      </c>
      <c r="G209" s="264"/>
      <c r="H209" s="395" t="s">
        <v>769</v>
      </c>
      <c r="I209" s="395"/>
      <c r="J209" s="395"/>
      <c r="K209" s="310"/>
    </row>
    <row r="210" spans="2:11" s="1" customFormat="1" ht="15" customHeight="1">
      <c r="B210" s="287"/>
      <c r="C210" s="264"/>
      <c r="D210" s="264"/>
      <c r="E210" s="264"/>
      <c r="F210" s="285" t="s">
        <v>606</v>
      </c>
      <c r="G210" s="264"/>
      <c r="H210" s="395" t="s">
        <v>607</v>
      </c>
      <c r="I210" s="395"/>
      <c r="J210" s="395"/>
      <c r="K210" s="310"/>
    </row>
    <row r="211" spans="2:11" s="1" customFormat="1" ht="15" customHeight="1">
      <c r="B211" s="287"/>
      <c r="C211" s="264"/>
      <c r="D211" s="264"/>
      <c r="E211" s="264"/>
      <c r="F211" s="285" t="s">
        <v>604</v>
      </c>
      <c r="G211" s="264"/>
      <c r="H211" s="395" t="s">
        <v>770</v>
      </c>
      <c r="I211" s="395"/>
      <c r="J211" s="395"/>
      <c r="K211" s="310"/>
    </row>
    <row r="212" spans="2:11" s="1" customFormat="1" ht="15" customHeight="1">
      <c r="B212" s="334"/>
      <c r="C212" s="264"/>
      <c r="D212" s="264"/>
      <c r="E212" s="264"/>
      <c r="F212" s="285" t="s">
        <v>80</v>
      </c>
      <c r="G212" s="323"/>
      <c r="H212" s="396" t="s">
        <v>81</v>
      </c>
      <c r="I212" s="396"/>
      <c r="J212" s="396"/>
      <c r="K212" s="335"/>
    </row>
    <row r="213" spans="2:11" s="1" customFormat="1" ht="15" customHeight="1">
      <c r="B213" s="334"/>
      <c r="C213" s="264"/>
      <c r="D213" s="264"/>
      <c r="E213" s="264"/>
      <c r="F213" s="285" t="s">
        <v>563</v>
      </c>
      <c r="G213" s="323"/>
      <c r="H213" s="396" t="s">
        <v>771</v>
      </c>
      <c r="I213" s="396"/>
      <c r="J213" s="396"/>
      <c r="K213" s="335"/>
    </row>
    <row r="214" spans="2:11" s="1" customFormat="1" ht="15" customHeight="1">
      <c r="B214" s="334"/>
      <c r="C214" s="264"/>
      <c r="D214" s="264"/>
      <c r="E214" s="264"/>
      <c r="F214" s="285"/>
      <c r="G214" s="323"/>
      <c r="H214" s="314"/>
      <c r="I214" s="314"/>
      <c r="J214" s="314"/>
      <c r="K214" s="335"/>
    </row>
    <row r="215" spans="2:11" s="1" customFormat="1" ht="15" customHeight="1">
      <c r="B215" s="334"/>
      <c r="C215" s="264" t="s">
        <v>731</v>
      </c>
      <c r="D215" s="264"/>
      <c r="E215" s="264"/>
      <c r="F215" s="285">
        <v>1</v>
      </c>
      <c r="G215" s="323"/>
      <c r="H215" s="396" t="s">
        <v>772</v>
      </c>
      <c r="I215" s="396"/>
      <c r="J215" s="396"/>
      <c r="K215" s="335"/>
    </row>
    <row r="216" spans="2:11" s="1" customFormat="1" ht="15" customHeight="1">
      <c r="B216" s="334"/>
      <c r="C216" s="264"/>
      <c r="D216" s="264"/>
      <c r="E216" s="264"/>
      <c r="F216" s="285">
        <v>2</v>
      </c>
      <c r="G216" s="323"/>
      <c r="H216" s="396" t="s">
        <v>773</v>
      </c>
      <c r="I216" s="396"/>
      <c r="J216" s="396"/>
      <c r="K216" s="335"/>
    </row>
    <row r="217" spans="2:11" s="1" customFormat="1" ht="15" customHeight="1">
      <c r="B217" s="334"/>
      <c r="C217" s="264"/>
      <c r="D217" s="264"/>
      <c r="E217" s="264"/>
      <c r="F217" s="285">
        <v>3</v>
      </c>
      <c r="G217" s="323"/>
      <c r="H217" s="396" t="s">
        <v>774</v>
      </c>
      <c r="I217" s="396"/>
      <c r="J217" s="396"/>
      <c r="K217" s="335"/>
    </row>
    <row r="218" spans="2:11" s="1" customFormat="1" ht="15" customHeight="1">
      <c r="B218" s="334"/>
      <c r="C218" s="264"/>
      <c r="D218" s="264"/>
      <c r="E218" s="264"/>
      <c r="F218" s="285">
        <v>4</v>
      </c>
      <c r="G218" s="323"/>
      <c r="H218" s="396" t="s">
        <v>775</v>
      </c>
      <c r="I218" s="396"/>
      <c r="J218" s="396"/>
      <c r="K218" s="335"/>
    </row>
    <row r="219" spans="2:11" s="1" customFormat="1" ht="12.75" customHeight="1">
      <c r="B219" s="336"/>
      <c r="C219" s="337"/>
      <c r="D219" s="337"/>
      <c r="E219" s="337"/>
      <c r="F219" s="337"/>
      <c r="G219" s="337"/>
      <c r="H219" s="337"/>
      <c r="I219" s="337"/>
      <c r="J219" s="337"/>
      <c r="K219" s="33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D.1.1 - Architektonicko s...</vt:lpstr>
      <vt:lpstr>VON - Vedlejší a ostatní ...</vt:lpstr>
      <vt:lpstr>Pokyny pro vyplnění</vt:lpstr>
      <vt:lpstr>'D.1.1 - Architektonicko s...'!Názvy_tisku</vt:lpstr>
      <vt:lpstr>'Rekapitulace stavby'!Názvy_tisku</vt:lpstr>
      <vt:lpstr>'VON - Vedlejší a ostatní ...'!Názvy_tisku</vt:lpstr>
      <vt:lpstr>'D.1.1 - Architektonicko s...'!Oblast_tisku</vt:lpstr>
      <vt:lpstr>'Pokyny pro vyplnění'!Oblast_tisku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Divín</dc:creator>
  <cp:lastModifiedBy>PM</cp:lastModifiedBy>
  <dcterms:created xsi:type="dcterms:W3CDTF">2025-05-10T06:53:11Z</dcterms:created>
  <dcterms:modified xsi:type="dcterms:W3CDTF">2025-05-12T04:53:04Z</dcterms:modified>
</cp:coreProperties>
</file>